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drawings/drawing27.xml" ContentType="application/vnd.openxmlformats-officedocument.drawing+xml"/>
  <Override PartName="/xl/comments27.xml" ContentType="application/vnd.openxmlformats-officedocument.spreadsheetml.comments+xml"/>
  <Override PartName="/xl/drawings/drawing28.xml" ContentType="application/vnd.openxmlformats-officedocument.drawing+xml"/>
  <Override PartName="/xl/comments28.xml" ContentType="application/vnd.openxmlformats-officedocument.spreadsheetml.comments+xml"/>
  <Override PartName="/xl/drawings/drawing29.xml" ContentType="application/vnd.openxmlformats-officedocument.drawing+xml"/>
  <Override PartName="/xl/comments29.xml" ContentType="application/vnd.openxmlformats-officedocument.spreadsheetml.comments+xml"/>
  <Override PartName="/xl/drawings/drawing30.xml" ContentType="application/vnd.openxmlformats-officedocument.drawing+xml"/>
  <Override PartName="/xl/comments30.xml" ContentType="application/vnd.openxmlformats-officedocument.spreadsheetml.comments+xml"/>
  <Override PartName="/xl/drawings/drawing31.xml" ContentType="application/vnd.openxmlformats-officedocument.drawing+xml"/>
  <Override PartName="/xl/comments31.xml" ContentType="application/vnd.openxmlformats-officedocument.spreadsheetml.comments+xml"/>
  <Override PartName="/xl/drawings/drawing32.xml" ContentType="application/vnd.openxmlformats-officedocument.drawing+xml"/>
  <Override PartName="/xl/comments32.xml" ContentType="application/vnd.openxmlformats-officedocument.spreadsheetml.comments+xml"/>
  <Override PartName="/xl/drawings/drawing33.xml" ContentType="application/vnd.openxmlformats-officedocument.drawing+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Finance\Accountant Files\Mary-Backup\Working\"/>
    </mc:Choice>
  </mc:AlternateContent>
  <bookViews>
    <workbookView xWindow="0" yWindow="0" windowWidth="14370" windowHeight="8460"/>
  </bookViews>
  <sheets>
    <sheet name="Project Summary Sheet" sheetId="1" r:id="rId1"/>
    <sheet name="Pay App 1" sheetId="2" r:id="rId2"/>
    <sheet name="Pay App 2" sheetId="38" r:id="rId3"/>
    <sheet name="Pay App 3" sheetId="40" r:id="rId4"/>
    <sheet name="Pay App 4" sheetId="49" r:id="rId5"/>
    <sheet name="Pay App 5" sheetId="50" r:id="rId6"/>
    <sheet name="Pay App 6" sheetId="51" r:id="rId7"/>
    <sheet name="Pay App 7" sheetId="52" r:id="rId8"/>
    <sheet name="Pay App 8" sheetId="53" r:id="rId9"/>
    <sheet name="Pay App 9" sheetId="54" r:id="rId10"/>
    <sheet name="Pay App 10" sheetId="78" r:id="rId11"/>
    <sheet name="Pay App 11" sheetId="79" r:id="rId12"/>
    <sheet name="Pay App 12" sheetId="80" r:id="rId13"/>
    <sheet name="Pay App 13" sheetId="81" r:id="rId14"/>
    <sheet name="Pay App 14" sheetId="82" r:id="rId15"/>
    <sheet name="Pay App 15" sheetId="83" r:id="rId16"/>
    <sheet name="Pay App 16" sheetId="84" r:id="rId17"/>
    <sheet name="Pay App 17" sheetId="85" r:id="rId18"/>
    <sheet name="Pay App 18" sheetId="86" r:id="rId19"/>
    <sheet name="Pay App 19" sheetId="87" r:id="rId20"/>
    <sheet name="Pay App 20" sheetId="88" r:id="rId21"/>
    <sheet name="Pay App 21" sheetId="90" r:id="rId22"/>
    <sheet name="Pay App 22" sheetId="91" r:id="rId23"/>
    <sheet name="Pay App 23" sheetId="92" r:id="rId24"/>
    <sheet name="Pay App 24" sheetId="93" r:id="rId25"/>
    <sheet name="Pay App 25" sheetId="94" r:id="rId26"/>
    <sheet name="Pay App 26" sheetId="95" r:id="rId27"/>
    <sheet name="Pay App 27" sheetId="96" r:id="rId28"/>
    <sheet name="Pay App 28" sheetId="97" r:id="rId29"/>
    <sheet name="Pay App 29" sheetId="98" r:id="rId30"/>
    <sheet name="Pay App 30" sheetId="99" r:id="rId31"/>
    <sheet name="Pay App 31" sheetId="100" r:id="rId32"/>
    <sheet name="Pay App 32" sheetId="101" r:id="rId33"/>
    <sheet name="Sheet1" sheetId="36" r:id="rId34"/>
  </sheets>
  <definedNames>
    <definedName name="_xlnm.Print_Area" localSheetId="1">'Pay App 1'!$A$1:$Q$239</definedName>
    <definedName name="_xlnm.Print_Area" localSheetId="10">'Pay App 10'!$A$1:$Q$239</definedName>
    <definedName name="_xlnm.Print_Area" localSheetId="11">'Pay App 11'!$A$1:$Q$239</definedName>
    <definedName name="_xlnm.Print_Area" localSheetId="12">'Pay App 12'!$A$1:$Q$239</definedName>
    <definedName name="_xlnm.Print_Area" localSheetId="13">'Pay App 13'!$A$1:$Q$239</definedName>
    <definedName name="_xlnm.Print_Area" localSheetId="14">'Pay App 14'!$A$1:$Q$239</definedName>
    <definedName name="_xlnm.Print_Area" localSheetId="15">'Pay App 15'!$A$1:$Q$239</definedName>
    <definedName name="_xlnm.Print_Area" localSheetId="16">'Pay App 16'!$A$1:$Q$239</definedName>
    <definedName name="_xlnm.Print_Area" localSheetId="17">'Pay App 17'!$A$1:$Q$239</definedName>
    <definedName name="_xlnm.Print_Area" localSheetId="18">'Pay App 18'!$A$1:$Q$239</definedName>
    <definedName name="_xlnm.Print_Area" localSheetId="19">'Pay App 19'!$A$1:$Q$239</definedName>
    <definedName name="_xlnm.Print_Area" localSheetId="2">'Pay App 2'!$A$1:$Q$239</definedName>
    <definedName name="_xlnm.Print_Area" localSheetId="20">'Pay App 20'!$A$1:$Q$239</definedName>
    <definedName name="_xlnm.Print_Area" localSheetId="21">'Pay App 21'!$A$1:$Q$239</definedName>
    <definedName name="_xlnm.Print_Area" localSheetId="22">'Pay App 22'!$A$1:$Q$239</definedName>
    <definedName name="_xlnm.Print_Area" localSheetId="23">'Pay App 23'!$A$1:$Q$239</definedName>
    <definedName name="_xlnm.Print_Area" localSheetId="24">'Pay App 24'!$A$1:$Q$239</definedName>
    <definedName name="_xlnm.Print_Area" localSheetId="25">'Pay App 25'!$A$1:$Q$239</definedName>
    <definedName name="_xlnm.Print_Area" localSheetId="26">'Pay App 26'!$A$1:$Q$239</definedName>
    <definedName name="_xlnm.Print_Area" localSheetId="27">'Pay App 27'!$A$1:$Q$239</definedName>
    <definedName name="_xlnm.Print_Area" localSheetId="28">'Pay App 28'!$A$1:$Q$239</definedName>
    <definedName name="_xlnm.Print_Area" localSheetId="29">'Pay App 29'!$A$1:$Q$239</definedName>
    <definedName name="_xlnm.Print_Area" localSheetId="3">'Pay App 3'!$A$1:$Q$239</definedName>
    <definedName name="_xlnm.Print_Area" localSheetId="30">'Pay App 30'!$A$1:$Q$239</definedName>
    <definedName name="_xlnm.Print_Area" localSheetId="31">'Pay App 31'!$A$1:$Q$239</definedName>
    <definedName name="_xlnm.Print_Area" localSheetId="32">'Pay App 32'!$A$1:$Q$239</definedName>
    <definedName name="_xlnm.Print_Area" localSheetId="4">'Pay App 4'!$A$1:$Q$239</definedName>
    <definedName name="_xlnm.Print_Area" localSheetId="5">'Pay App 5'!$A$1:$Q$239</definedName>
    <definedName name="_xlnm.Print_Area" localSheetId="6">'Pay App 6'!$A$1:$Q$239</definedName>
    <definedName name="_xlnm.Print_Area" localSheetId="7">'Pay App 7'!$A$1:$Q$239</definedName>
    <definedName name="_xlnm.Print_Area" localSheetId="8">'Pay App 8'!$A$1:$Q$239</definedName>
    <definedName name="_xlnm.Print_Area" localSheetId="9">'Pay App 9'!$A$1:$Q$239</definedName>
    <definedName name="_xlnm.Print_Area" localSheetId="0">'Project Summary Sheet'!$A$1:$N$49</definedName>
    <definedName name="_xlnm.Print_Titles" localSheetId="1">'Pay App 1'!$69:$79</definedName>
    <definedName name="_xlnm.Print_Titles" localSheetId="10">'Pay App 10'!$69:$79</definedName>
    <definedName name="_xlnm.Print_Titles" localSheetId="11">'Pay App 11'!$69:$79</definedName>
    <definedName name="_xlnm.Print_Titles" localSheetId="12">'Pay App 12'!$69:$79</definedName>
    <definedName name="_xlnm.Print_Titles" localSheetId="13">'Pay App 13'!$69:$79</definedName>
    <definedName name="_xlnm.Print_Titles" localSheetId="14">'Pay App 14'!$69:$79</definedName>
    <definedName name="_xlnm.Print_Titles" localSheetId="15">'Pay App 15'!$69:$79</definedName>
    <definedName name="_xlnm.Print_Titles" localSheetId="16">'Pay App 16'!$69:$79</definedName>
    <definedName name="_xlnm.Print_Titles" localSheetId="17">'Pay App 17'!$69:$79</definedName>
    <definedName name="_xlnm.Print_Titles" localSheetId="18">'Pay App 18'!$69:$79</definedName>
    <definedName name="_xlnm.Print_Titles" localSheetId="19">'Pay App 19'!$69:$79</definedName>
    <definedName name="_xlnm.Print_Titles" localSheetId="2">'Pay App 2'!$69:$79</definedName>
    <definedName name="_xlnm.Print_Titles" localSheetId="20">'Pay App 20'!$69:$79</definedName>
    <definedName name="_xlnm.Print_Titles" localSheetId="21">'Pay App 21'!$69:$79</definedName>
    <definedName name="_xlnm.Print_Titles" localSheetId="22">'Pay App 22'!$69:$79</definedName>
    <definedName name="_xlnm.Print_Titles" localSheetId="23">'Pay App 23'!$69:$79</definedName>
    <definedName name="_xlnm.Print_Titles" localSheetId="24">'Pay App 24'!$69:$79</definedName>
    <definedName name="_xlnm.Print_Titles" localSheetId="25">'Pay App 25'!$69:$79</definedName>
    <definedName name="_xlnm.Print_Titles" localSheetId="26">'Pay App 26'!$69:$79</definedName>
    <definedName name="_xlnm.Print_Titles" localSheetId="27">'Pay App 27'!$69:$79</definedName>
    <definedName name="_xlnm.Print_Titles" localSheetId="28">'Pay App 28'!$69:$79</definedName>
    <definedName name="_xlnm.Print_Titles" localSheetId="29">'Pay App 29'!$69:$79</definedName>
    <definedName name="_xlnm.Print_Titles" localSheetId="3">'Pay App 3'!$69:$79</definedName>
    <definedName name="_xlnm.Print_Titles" localSheetId="30">'Pay App 30'!$69:$79</definedName>
    <definedName name="_xlnm.Print_Titles" localSheetId="31">'Pay App 31'!$69:$79</definedName>
    <definedName name="_xlnm.Print_Titles" localSheetId="32">'Pay App 32'!$69:$79</definedName>
    <definedName name="_xlnm.Print_Titles" localSheetId="4">'Pay App 4'!$69:$79</definedName>
    <definedName name="_xlnm.Print_Titles" localSheetId="5">'Pay App 5'!$69:$79</definedName>
    <definedName name="_xlnm.Print_Titles" localSheetId="6">'Pay App 6'!$69:$79</definedName>
    <definedName name="_xlnm.Print_Titles" localSheetId="7">'Pay App 7'!$69:$79</definedName>
    <definedName name="_xlnm.Print_Titles" localSheetId="8">'Pay App 8'!$69:$79</definedName>
    <definedName name="_xlnm.Print_Titles" localSheetId="9">'Pay App 9'!$69:$79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86" i="54" l="1"/>
  <c r="N86" i="52"/>
  <c r="N84" i="38" l="1"/>
  <c r="N89" i="38"/>
  <c r="N85" i="38"/>
  <c r="N86" i="38"/>
  <c r="N87" i="38"/>
  <c r="N88" i="38"/>
  <c r="N90" i="38"/>
  <c r="N239" i="38"/>
  <c r="E49" i="38"/>
  <c r="AH3" i="36"/>
  <c r="AH5" i="36"/>
  <c r="AG3" i="36"/>
  <c r="AG5" i="36"/>
  <c r="AF3" i="36"/>
  <c r="AF5" i="36"/>
  <c r="AE3" i="36"/>
  <c r="AE5" i="36"/>
  <c r="AD3" i="36"/>
  <c r="AD5" i="36"/>
  <c r="AC3" i="36"/>
  <c r="AC5" i="36"/>
  <c r="AB3" i="36"/>
  <c r="AB5" i="36"/>
  <c r="AA3" i="36"/>
  <c r="AA5" i="36"/>
  <c r="Z3" i="36"/>
  <c r="Z5" i="36"/>
  <c r="Y3" i="36"/>
  <c r="Y5" i="36"/>
  <c r="X3" i="36"/>
  <c r="X5" i="36"/>
  <c r="W3" i="36"/>
  <c r="W5" i="36"/>
  <c r="V3" i="36"/>
  <c r="V5" i="36"/>
  <c r="U3" i="36"/>
  <c r="U5" i="36"/>
  <c r="T3" i="36"/>
  <c r="T5" i="36"/>
  <c r="S3" i="36"/>
  <c r="S5" i="36"/>
  <c r="R3" i="36"/>
  <c r="R5" i="36"/>
  <c r="Q3" i="36"/>
  <c r="Q5" i="36"/>
  <c r="P3" i="36"/>
  <c r="P5" i="36"/>
  <c r="O3" i="36"/>
  <c r="O5" i="36"/>
  <c r="N3" i="36"/>
  <c r="N5" i="36"/>
  <c r="M3" i="36"/>
  <c r="M5" i="36"/>
  <c r="L3" i="36"/>
  <c r="L5" i="36"/>
  <c r="O238" i="101"/>
  <c r="E238" i="101"/>
  <c r="O237" i="101"/>
  <c r="E237" i="101"/>
  <c r="O236" i="101"/>
  <c r="E236" i="101"/>
  <c r="O235" i="101"/>
  <c r="E235" i="101"/>
  <c r="O234" i="101"/>
  <c r="E234" i="101"/>
  <c r="O233" i="101"/>
  <c r="E233" i="101"/>
  <c r="O232" i="101"/>
  <c r="E232" i="101"/>
  <c r="O231" i="101"/>
  <c r="E231" i="101"/>
  <c r="O230" i="101"/>
  <c r="E230" i="101"/>
  <c r="O229" i="101"/>
  <c r="E229" i="101"/>
  <c r="O228" i="101"/>
  <c r="E228" i="101"/>
  <c r="O227" i="101"/>
  <c r="E227" i="101"/>
  <c r="O226" i="101"/>
  <c r="E226" i="101"/>
  <c r="O225" i="101"/>
  <c r="E225" i="101"/>
  <c r="O224" i="101"/>
  <c r="E224" i="101"/>
  <c r="O223" i="101"/>
  <c r="E223" i="101"/>
  <c r="O222" i="101"/>
  <c r="E222" i="101"/>
  <c r="O221" i="101"/>
  <c r="E221" i="101"/>
  <c r="O220" i="101"/>
  <c r="E220" i="101"/>
  <c r="O219" i="101"/>
  <c r="E219" i="101"/>
  <c r="O218" i="101"/>
  <c r="E218" i="101"/>
  <c r="O217" i="101"/>
  <c r="E217" i="101"/>
  <c r="O216" i="101"/>
  <c r="E216" i="101"/>
  <c r="O215" i="101"/>
  <c r="E215" i="101"/>
  <c r="O214" i="101"/>
  <c r="E214" i="101"/>
  <c r="O213" i="101"/>
  <c r="E213" i="101"/>
  <c r="O212" i="101"/>
  <c r="E212" i="101"/>
  <c r="O211" i="101"/>
  <c r="E211" i="101"/>
  <c r="O210" i="101"/>
  <c r="E210" i="101"/>
  <c r="O209" i="101"/>
  <c r="E209" i="101"/>
  <c r="O208" i="101"/>
  <c r="E208" i="101"/>
  <c r="O207" i="101"/>
  <c r="E207" i="101"/>
  <c r="O206" i="101"/>
  <c r="E206" i="101"/>
  <c r="O205" i="101"/>
  <c r="E205" i="101"/>
  <c r="O204" i="101"/>
  <c r="E204" i="101"/>
  <c r="O203" i="101"/>
  <c r="E203" i="101"/>
  <c r="O202" i="101"/>
  <c r="E202" i="101"/>
  <c r="O201" i="101"/>
  <c r="E201" i="101"/>
  <c r="O200" i="101"/>
  <c r="E200" i="101"/>
  <c r="O199" i="101"/>
  <c r="E199" i="101"/>
  <c r="O198" i="101"/>
  <c r="E198" i="101"/>
  <c r="O197" i="101"/>
  <c r="E197" i="101"/>
  <c r="O196" i="101"/>
  <c r="E196" i="101"/>
  <c r="O195" i="101"/>
  <c r="E195" i="101"/>
  <c r="O194" i="101"/>
  <c r="E194" i="101"/>
  <c r="O193" i="101"/>
  <c r="E193" i="101"/>
  <c r="O192" i="101"/>
  <c r="E192" i="101"/>
  <c r="O191" i="101"/>
  <c r="E191" i="101"/>
  <c r="O190" i="101"/>
  <c r="E190" i="101"/>
  <c r="O189" i="101"/>
  <c r="E189" i="101"/>
  <c r="O188" i="101"/>
  <c r="E188" i="101"/>
  <c r="O187" i="101"/>
  <c r="E187" i="101"/>
  <c r="O186" i="101"/>
  <c r="E186" i="101"/>
  <c r="O185" i="101"/>
  <c r="E185" i="101"/>
  <c r="O184" i="101"/>
  <c r="E184" i="101"/>
  <c r="O183" i="101"/>
  <c r="E183" i="101"/>
  <c r="O182" i="101"/>
  <c r="E182" i="101"/>
  <c r="O181" i="101"/>
  <c r="E181" i="101"/>
  <c r="O180" i="101"/>
  <c r="E180" i="101"/>
  <c r="O179" i="101"/>
  <c r="E179" i="101"/>
  <c r="O178" i="101"/>
  <c r="E178" i="101"/>
  <c r="O177" i="101"/>
  <c r="E177" i="101"/>
  <c r="O176" i="101"/>
  <c r="E176" i="101"/>
  <c r="O175" i="101"/>
  <c r="E175" i="101"/>
  <c r="O174" i="101"/>
  <c r="E174" i="101"/>
  <c r="O173" i="101"/>
  <c r="E173" i="101"/>
  <c r="O172" i="101"/>
  <c r="E172" i="101"/>
  <c r="O171" i="101"/>
  <c r="E171" i="101"/>
  <c r="O170" i="101"/>
  <c r="E170" i="101"/>
  <c r="O169" i="101"/>
  <c r="E169" i="101"/>
  <c r="O168" i="101"/>
  <c r="E168" i="101"/>
  <c r="O167" i="101"/>
  <c r="E167" i="101"/>
  <c r="O166" i="101"/>
  <c r="E166" i="101"/>
  <c r="O165" i="101"/>
  <c r="E165" i="101"/>
  <c r="O164" i="101"/>
  <c r="E164" i="101"/>
  <c r="O163" i="101"/>
  <c r="E163" i="101"/>
  <c r="O162" i="101"/>
  <c r="E162" i="101"/>
  <c r="O161" i="101"/>
  <c r="E161" i="101"/>
  <c r="O160" i="101"/>
  <c r="E160" i="101"/>
  <c r="O159" i="101"/>
  <c r="E159" i="101"/>
  <c r="O158" i="101"/>
  <c r="E158" i="101"/>
  <c r="O157" i="101"/>
  <c r="E157" i="101"/>
  <c r="O156" i="101"/>
  <c r="E156" i="101"/>
  <c r="O155" i="101"/>
  <c r="E155" i="101"/>
  <c r="O154" i="101"/>
  <c r="E154" i="101"/>
  <c r="O153" i="101"/>
  <c r="E153" i="101"/>
  <c r="O152" i="101"/>
  <c r="E152" i="101"/>
  <c r="O151" i="101"/>
  <c r="E151" i="101"/>
  <c r="O150" i="101"/>
  <c r="E150" i="101"/>
  <c r="O149" i="101"/>
  <c r="E149" i="101"/>
  <c r="O148" i="101"/>
  <c r="E148" i="101"/>
  <c r="O147" i="101"/>
  <c r="E147" i="101"/>
  <c r="O146" i="101"/>
  <c r="E146" i="101"/>
  <c r="O145" i="101"/>
  <c r="E145" i="101"/>
  <c r="O144" i="101"/>
  <c r="E144" i="101"/>
  <c r="O143" i="101"/>
  <c r="E143" i="101"/>
  <c r="O142" i="101"/>
  <c r="E142" i="101"/>
  <c r="O141" i="101"/>
  <c r="E141" i="101"/>
  <c r="O140" i="101"/>
  <c r="E140" i="101"/>
  <c r="O139" i="101"/>
  <c r="E139" i="101"/>
  <c r="O138" i="101"/>
  <c r="E138" i="101"/>
  <c r="O137" i="101"/>
  <c r="E137" i="101"/>
  <c r="O136" i="101"/>
  <c r="E136" i="101"/>
  <c r="O135" i="101"/>
  <c r="E135" i="101"/>
  <c r="O134" i="101"/>
  <c r="E134" i="101"/>
  <c r="O133" i="101"/>
  <c r="E133" i="101"/>
  <c r="O132" i="101"/>
  <c r="E132" i="101"/>
  <c r="O131" i="101"/>
  <c r="E131" i="101"/>
  <c r="O130" i="101"/>
  <c r="E130" i="101"/>
  <c r="O129" i="101"/>
  <c r="E129" i="101"/>
  <c r="O128" i="101"/>
  <c r="E128" i="101"/>
  <c r="O127" i="101"/>
  <c r="E127" i="101"/>
  <c r="O126" i="101"/>
  <c r="E126" i="101"/>
  <c r="O125" i="101"/>
  <c r="E125" i="101"/>
  <c r="O124" i="101"/>
  <c r="E124" i="101"/>
  <c r="O123" i="101"/>
  <c r="E123" i="101"/>
  <c r="O122" i="101"/>
  <c r="E122" i="101"/>
  <c r="O121" i="101"/>
  <c r="E121" i="101"/>
  <c r="O120" i="101"/>
  <c r="E120" i="101"/>
  <c r="O119" i="101"/>
  <c r="E119" i="101"/>
  <c r="O118" i="101"/>
  <c r="E118" i="101"/>
  <c r="O117" i="101"/>
  <c r="E117" i="101"/>
  <c r="O116" i="101"/>
  <c r="E116" i="101"/>
  <c r="O115" i="101"/>
  <c r="E115" i="101"/>
  <c r="O114" i="101"/>
  <c r="E114" i="101"/>
  <c r="O113" i="101"/>
  <c r="E113" i="101"/>
  <c r="O112" i="101"/>
  <c r="E112" i="101"/>
  <c r="O111" i="101"/>
  <c r="E111" i="101"/>
  <c r="O110" i="101"/>
  <c r="E110" i="101"/>
  <c r="O109" i="101"/>
  <c r="E109" i="101"/>
  <c r="O108" i="101"/>
  <c r="E108" i="101"/>
  <c r="O107" i="101"/>
  <c r="E107" i="101"/>
  <c r="O106" i="101"/>
  <c r="O105" i="101"/>
  <c r="E105" i="101"/>
  <c r="O104" i="101"/>
  <c r="E104" i="101"/>
  <c r="O103" i="101"/>
  <c r="E103" i="101"/>
  <c r="O102" i="101"/>
  <c r="E102" i="101"/>
  <c r="O101" i="101"/>
  <c r="E101" i="101"/>
  <c r="O100" i="101"/>
  <c r="E100" i="101"/>
  <c r="O99" i="101"/>
  <c r="E99" i="101"/>
  <c r="O98" i="101"/>
  <c r="E98" i="101"/>
  <c r="O97" i="101"/>
  <c r="E97" i="101"/>
  <c r="O96" i="101"/>
  <c r="E96" i="101"/>
  <c r="O95" i="101"/>
  <c r="E95" i="101"/>
  <c r="O94" i="101"/>
  <c r="E94" i="101"/>
  <c r="O93" i="101"/>
  <c r="E93" i="101"/>
  <c r="O92" i="101"/>
  <c r="E92" i="101"/>
  <c r="O91" i="101"/>
  <c r="E91" i="101"/>
  <c r="O90" i="101"/>
  <c r="E90" i="101"/>
  <c r="O89" i="101"/>
  <c r="E89" i="101"/>
  <c r="O88" i="101"/>
  <c r="E88" i="101"/>
  <c r="O87" i="101"/>
  <c r="E87" i="101"/>
  <c r="O86" i="101"/>
  <c r="E86" i="101"/>
  <c r="O85" i="101"/>
  <c r="E85" i="101"/>
  <c r="O84" i="101"/>
  <c r="E84" i="101"/>
  <c r="O83" i="101"/>
  <c r="E83" i="101"/>
  <c r="Q82" i="101"/>
  <c r="O82" i="101"/>
  <c r="H82" i="101"/>
  <c r="G82" i="101"/>
  <c r="E82" i="101"/>
  <c r="Q81" i="101"/>
  <c r="O81" i="101"/>
  <c r="H81" i="101"/>
  <c r="G81" i="101"/>
  <c r="E81" i="101"/>
  <c r="Q80" i="101"/>
  <c r="O80" i="101"/>
  <c r="H80" i="101"/>
  <c r="E80" i="101"/>
  <c r="J239" i="38"/>
  <c r="F57" i="38"/>
  <c r="N80" i="101"/>
  <c r="N81" i="101"/>
  <c r="N82" i="101"/>
  <c r="N83" i="101"/>
  <c r="N84" i="101"/>
  <c r="N85" i="101"/>
  <c r="N86" i="101"/>
  <c r="N87" i="101"/>
  <c r="N88" i="101"/>
  <c r="N89" i="101"/>
  <c r="N90" i="101"/>
  <c r="N91" i="101"/>
  <c r="N92" i="101"/>
  <c r="N93" i="101"/>
  <c r="N94" i="101"/>
  <c r="N95" i="101"/>
  <c r="N96" i="101"/>
  <c r="N97" i="101"/>
  <c r="N98" i="101"/>
  <c r="N99" i="101"/>
  <c r="N100" i="101"/>
  <c r="N101" i="101"/>
  <c r="N102" i="101"/>
  <c r="N103" i="101"/>
  <c r="N104" i="101"/>
  <c r="N105" i="101"/>
  <c r="N106" i="101"/>
  <c r="N107" i="101"/>
  <c r="N108" i="101"/>
  <c r="N109" i="101"/>
  <c r="N110" i="101"/>
  <c r="N111" i="101"/>
  <c r="N112" i="101"/>
  <c r="N113" i="101"/>
  <c r="N114" i="101"/>
  <c r="N115" i="101"/>
  <c r="N116" i="101"/>
  <c r="N117" i="101"/>
  <c r="N118" i="101"/>
  <c r="N119" i="101"/>
  <c r="N120" i="101"/>
  <c r="N121" i="101"/>
  <c r="N122" i="101"/>
  <c r="N123" i="101"/>
  <c r="N124" i="101"/>
  <c r="N125" i="101"/>
  <c r="N126" i="101"/>
  <c r="N127" i="101"/>
  <c r="N128" i="101"/>
  <c r="N129" i="101"/>
  <c r="N130" i="101"/>
  <c r="N131" i="101"/>
  <c r="N132" i="101"/>
  <c r="N133" i="101"/>
  <c r="N134" i="101"/>
  <c r="N135" i="101"/>
  <c r="N136" i="101"/>
  <c r="N137" i="101"/>
  <c r="N138" i="101"/>
  <c r="N139" i="101"/>
  <c r="N140" i="101"/>
  <c r="N141" i="101"/>
  <c r="N142" i="101"/>
  <c r="N143" i="101"/>
  <c r="N144" i="101"/>
  <c r="N145" i="101"/>
  <c r="N146" i="101"/>
  <c r="N147" i="101"/>
  <c r="N148" i="101"/>
  <c r="N149" i="101"/>
  <c r="N150" i="101"/>
  <c r="N151" i="101"/>
  <c r="N152" i="101"/>
  <c r="N153" i="101"/>
  <c r="N154" i="101"/>
  <c r="N155" i="101"/>
  <c r="N156" i="101"/>
  <c r="N157" i="101"/>
  <c r="N158" i="101"/>
  <c r="N159" i="101"/>
  <c r="N160" i="101"/>
  <c r="N161" i="101"/>
  <c r="N162" i="101"/>
  <c r="N163" i="101"/>
  <c r="N164" i="101"/>
  <c r="N165" i="101"/>
  <c r="N166" i="101"/>
  <c r="N167" i="101"/>
  <c r="N168" i="101"/>
  <c r="N169" i="101"/>
  <c r="N170" i="101"/>
  <c r="N171" i="101"/>
  <c r="N172" i="101"/>
  <c r="N173" i="101"/>
  <c r="N174" i="101"/>
  <c r="N175" i="101"/>
  <c r="N176" i="101"/>
  <c r="N177" i="101"/>
  <c r="N178" i="101"/>
  <c r="N179" i="101"/>
  <c r="N180" i="101"/>
  <c r="N181" i="101"/>
  <c r="N182" i="101"/>
  <c r="N183" i="101"/>
  <c r="N184" i="101"/>
  <c r="N185" i="101"/>
  <c r="N186" i="101"/>
  <c r="N187" i="101"/>
  <c r="N188" i="101"/>
  <c r="N189" i="101"/>
  <c r="N190" i="101"/>
  <c r="N191" i="101"/>
  <c r="N192" i="101"/>
  <c r="N193" i="101"/>
  <c r="N194" i="101"/>
  <c r="N195" i="101"/>
  <c r="N196" i="101"/>
  <c r="N197" i="101"/>
  <c r="N198" i="101"/>
  <c r="N199" i="101"/>
  <c r="N200" i="101"/>
  <c r="N201" i="101"/>
  <c r="N202" i="101"/>
  <c r="N203" i="101"/>
  <c r="N204" i="101"/>
  <c r="N205" i="101"/>
  <c r="N206" i="101"/>
  <c r="N207" i="101"/>
  <c r="N208" i="101"/>
  <c r="N209" i="101"/>
  <c r="N210" i="101"/>
  <c r="N211" i="101"/>
  <c r="N212" i="101"/>
  <c r="N213" i="101"/>
  <c r="N214" i="101"/>
  <c r="N215" i="101"/>
  <c r="N216" i="101"/>
  <c r="N217" i="101"/>
  <c r="N218" i="101"/>
  <c r="N219" i="101"/>
  <c r="N220" i="101"/>
  <c r="N221" i="101"/>
  <c r="N222" i="101"/>
  <c r="N223" i="101"/>
  <c r="N224" i="101"/>
  <c r="N225" i="101"/>
  <c r="N226" i="101"/>
  <c r="N227" i="101"/>
  <c r="N228" i="101"/>
  <c r="N229" i="101"/>
  <c r="N230" i="101"/>
  <c r="N231" i="101"/>
  <c r="N232" i="101"/>
  <c r="N233" i="101"/>
  <c r="N234" i="101"/>
  <c r="N235" i="101"/>
  <c r="N236" i="101"/>
  <c r="N237" i="101"/>
  <c r="N238" i="101"/>
  <c r="P239" i="101"/>
  <c r="O239" i="101"/>
  <c r="N239" i="101"/>
  <c r="K80" i="101"/>
  <c r="K81" i="101"/>
  <c r="M81" i="101"/>
  <c r="K82" i="101"/>
  <c r="M82" i="101"/>
  <c r="J239" i="101"/>
  <c r="F239" i="101"/>
  <c r="L82" i="101"/>
  <c r="L81" i="101"/>
  <c r="N76" i="101"/>
  <c r="C76" i="101"/>
  <c r="N75" i="101"/>
  <c r="J75" i="101"/>
  <c r="C75" i="101"/>
  <c r="N74" i="101"/>
  <c r="J74" i="101"/>
  <c r="C74" i="101"/>
  <c r="Q71" i="101"/>
  <c r="B63" i="101"/>
  <c r="B64" i="101"/>
  <c r="B65" i="101"/>
  <c r="F34" i="101"/>
  <c r="E49" i="101"/>
  <c r="F57" i="101"/>
  <c r="F44" i="101"/>
  <c r="F38" i="101"/>
  <c r="C27" i="101"/>
  <c r="C25" i="101"/>
  <c r="C24" i="101"/>
  <c r="C16" i="101"/>
  <c r="C15" i="101"/>
  <c r="C14" i="101"/>
  <c r="C12" i="101"/>
  <c r="C10" i="101"/>
  <c r="C9" i="101"/>
  <c r="C8" i="101"/>
  <c r="C7" i="101"/>
  <c r="O238" i="100"/>
  <c r="E238" i="100"/>
  <c r="O237" i="100"/>
  <c r="E237" i="100"/>
  <c r="O236" i="100"/>
  <c r="E236" i="100"/>
  <c r="O235" i="100"/>
  <c r="E235" i="100"/>
  <c r="O234" i="100"/>
  <c r="E234" i="100"/>
  <c r="O233" i="100"/>
  <c r="E233" i="100"/>
  <c r="O232" i="100"/>
  <c r="E232" i="100"/>
  <c r="O231" i="100"/>
  <c r="E231" i="100"/>
  <c r="O230" i="100"/>
  <c r="E230" i="100"/>
  <c r="O229" i="100"/>
  <c r="E229" i="100"/>
  <c r="O228" i="100"/>
  <c r="E228" i="100"/>
  <c r="O227" i="100"/>
  <c r="E227" i="100"/>
  <c r="O226" i="100"/>
  <c r="E226" i="100"/>
  <c r="O225" i="100"/>
  <c r="E225" i="100"/>
  <c r="O224" i="100"/>
  <c r="E224" i="100"/>
  <c r="O223" i="100"/>
  <c r="E223" i="100"/>
  <c r="O222" i="100"/>
  <c r="E222" i="100"/>
  <c r="O221" i="100"/>
  <c r="E221" i="100"/>
  <c r="O220" i="100"/>
  <c r="E220" i="100"/>
  <c r="O219" i="100"/>
  <c r="E219" i="100"/>
  <c r="O218" i="100"/>
  <c r="E218" i="100"/>
  <c r="O217" i="100"/>
  <c r="E217" i="100"/>
  <c r="O216" i="100"/>
  <c r="E216" i="100"/>
  <c r="O215" i="100"/>
  <c r="E215" i="100"/>
  <c r="O214" i="100"/>
  <c r="E214" i="100"/>
  <c r="O213" i="100"/>
  <c r="E213" i="100"/>
  <c r="O212" i="100"/>
  <c r="E212" i="100"/>
  <c r="O211" i="100"/>
  <c r="E211" i="100"/>
  <c r="O210" i="100"/>
  <c r="E210" i="100"/>
  <c r="O209" i="100"/>
  <c r="E209" i="100"/>
  <c r="O208" i="100"/>
  <c r="E208" i="100"/>
  <c r="O207" i="100"/>
  <c r="E207" i="100"/>
  <c r="O206" i="100"/>
  <c r="E206" i="100"/>
  <c r="O205" i="100"/>
  <c r="E205" i="100"/>
  <c r="O204" i="100"/>
  <c r="E204" i="100"/>
  <c r="O203" i="100"/>
  <c r="E203" i="100"/>
  <c r="O202" i="100"/>
  <c r="E202" i="100"/>
  <c r="O201" i="100"/>
  <c r="E201" i="100"/>
  <c r="O200" i="100"/>
  <c r="E200" i="100"/>
  <c r="O199" i="100"/>
  <c r="E199" i="100"/>
  <c r="O198" i="100"/>
  <c r="E198" i="100"/>
  <c r="O197" i="100"/>
  <c r="E197" i="100"/>
  <c r="O196" i="100"/>
  <c r="E196" i="100"/>
  <c r="O195" i="100"/>
  <c r="E195" i="100"/>
  <c r="O194" i="100"/>
  <c r="E194" i="100"/>
  <c r="O193" i="100"/>
  <c r="E193" i="100"/>
  <c r="O192" i="100"/>
  <c r="E192" i="100"/>
  <c r="O191" i="100"/>
  <c r="E191" i="100"/>
  <c r="O190" i="100"/>
  <c r="E190" i="100"/>
  <c r="O189" i="100"/>
  <c r="E189" i="100"/>
  <c r="O188" i="100"/>
  <c r="E188" i="100"/>
  <c r="O187" i="100"/>
  <c r="E187" i="100"/>
  <c r="O186" i="100"/>
  <c r="E186" i="100"/>
  <c r="O185" i="100"/>
  <c r="E185" i="100"/>
  <c r="O184" i="100"/>
  <c r="E184" i="100"/>
  <c r="O183" i="100"/>
  <c r="E183" i="100"/>
  <c r="O182" i="100"/>
  <c r="E182" i="100"/>
  <c r="O181" i="100"/>
  <c r="E181" i="100"/>
  <c r="O180" i="100"/>
  <c r="E180" i="100"/>
  <c r="O179" i="100"/>
  <c r="E179" i="100"/>
  <c r="O178" i="100"/>
  <c r="E178" i="100"/>
  <c r="O177" i="100"/>
  <c r="E177" i="100"/>
  <c r="O176" i="100"/>
  <c r="E176" i="100"/>
  <c r="O175" i="100"/>
  <c r="E175" i="100"/>
  <c r="O174" i="100"/>
  <c r="E174" i="100"/>
  <c r="O173" i="100"/>
  <c r="E173" i="100"/>
  <c r="O172" i="100"/>
  <c r="E172" i="100"/>
  <c r="O171" i="100"/>
  <c r="E171" i="100"/>
  <c r="O170" i="100"/>
  <c r="E170" i="100"/>
  <c r="O169" i="100"/>
  <c r="E169" i="100"/>
  <c r="O168" i="100"/>
  <c r="E168" i="100"/>
  <c r="O167" i="100"/>
  <c r="E167" i="100"/>
  <c r="O166" i="100"/>
  <c r="E166" i="100"/>
  <c r="O165" i="100"/>
  <c r="E165" i="100"/>
  <c r="O164" i="100"/>
  <c r="E164" i="100"/>
  <c r="O163" i="100"/>
  <c r="E163" i="100"/>
  <c r="O162" i="100"/>
  <c r="E162" i="100"/>
  <c r="O161" i="100"/>
  <c r="E161" i="100"/>
  <c r="O160" i="100"/>
  <c r="E160" i="100"/>
  <c r="O159" i="100"/>
  <c r="E159" i="100"/>
  <c r="O158" i="100"/>
  <c r="E158" i="100"/>
  <c r="O157" i="100"/>
  <c r="E157" i="100"/>
  <c r="O156" i="100"/>
  <c r="E156" i="100"/>
  <c r="O155" i="100"/>
  <c r="E155" i="100"/>
  <c r="O154" i="100"/>
  <c r="E154" i="100"/>
  <c r="O153" i="100"/>
  <c r="E153" i="100"/>
  <c r="O152" i="100"/>
  <c r="E152" i="100"/>
  <c r="O151" i="100"/>
  <c r="E151" i="100"/>
  <c r="O150" i="100"/>
  <c r="E150" i="100"/>
  <c r="O149" i="100"/>
  <c r="E149" i="100"/>
  <c r="O148" i="100"/>
  <c r="E148" i="100"/>
  <c r="O147" i="100"/>
  <c r="E147" i="100"/>
  <c r="O146" i="100"/>
  <c r="E146" i="100"/>
  <c r="O145" i="100"/>
  <c r="E145" i="100"/>
  <c r="O144" i="100"/>
  <c r="E144" i="100"/>
  <c r="O143" i="100"/>
  <c r="E143" i="100"/>
  <c r="O142" i="100"/>
  <c r="E142" i="100"/>
  <c r="O141" i="100"/>
  <c r="E141" i="100"/>
  <c r="O140" i="100"/>
  <c r="E140" i="100"/>
  <c r="O139" i="100"/>
  <c r="E139" i="100"/>
  <c r="O138" i="100"/>
  <c r="E138" i="100"/>
  <c r="O137" i="100"/>
  <c r="E137" i="100"/>
  <c r="O136" i="100"/>
  <c r="E136" i="100"/>
  <c r="O135" i="100"/>
  <c r="E135" i="100"/>
  <c r="O134" i="100"/>
  <c r="E134" i="100"/>
  <c r="O133" i="100"/>
  <c r="E133" i="100"/>
  <c r="O132" i="100"/>
  <c r="E132" i="100"/>
  <c r="O131" i="100"/>
  <c r="E131" i="100"/>
  <c r="O130" i="100"/>
  <c r="E130" i="100"/>
  <c r="O129" i="100"/>
  <c r="E129" i="100"/>
  <c r="O128" i="100"/>
  <c r="E128" i="100"/>
  <c r="O127" i="100"/>
  <c r="E127" i="100"/>
  <c r="O126" i="100"/>
  <c r="E126" i="100"/>
  <c r="O125" i="100"/>
  <c r="E125" i="100"/>
  <c r="O124" i="100"/>
  <c r="E124" i="100"/>
  <c r="O123" i="100"/>
  <c r="E123" i="100"/>
  <c r="O122" i="100"/>
  <c r="E122" i="100"/>
  <c r="O121" i="100"/>
  <c r="E121" i="100"/>
  <c r="O120" i="100"/>
  <c r="E120" i="100"/>
  <c r="O119" i="100"/>
  <c r="E119" i="100"/>
  <c r="O118" i="100"/>
  <c r="E118" i="100"/>
  <c r="O117" i="100"/>
  <c r="E117" i="100"/>
  <c r="O116" i="100"/>
  <c r="E116" i="100"/>
  <c r="O115" i="100"/>
  <c r="E115" i="100"/>
  <c r="O114" i="100"/>
  <c r="E114" i="100"/>
  <c r="O113" i="100"/>
  <c r="E113" i="100"/>
  <c r="O112" i="100"/>
  <c r="E112" i="100"/>
  <c r="O111" i="100"/>
  <c r="E111" i="100"/>
  <c r="O110" i="100"/>
  <c r="E110" i="100"/>
  <c r="O109" i="100"/>
  <c r="E109" i="100"/>
  <c r="O108" i="100"/>
  <c r="E108" i="100"/>
  <c r="O107" i="100"/>
  <c r="E107" i="100"/>
  <c r="O106" i="100"/>
  <c r="O105" i="100"/>
  <c r="E105" i="100"/>
  <c r="O104" i="100"/>
  <c r="E104" i="100"/>
  <c r="O103" i="100"/>
  <c r="E103" i="100"/>
  <c r="O102" i="100"/>
  <c r="E102" i="100"/>
  <c r="O101" i="100"/>
  <c r="E101" i="100"/>
  <c r="O100" i="100"/>
  <c r="E100" i="100"/>
  <c r="O99" i="100"/>
  <c r="E99" i="100"/>
  <c r="O98" i="100"/>
  <c r="E98" i="100"/>
  <c r="O97" i="100"/>
  <c r="E97" i="100"/>
  <c r="O96" i="100"/>
  <c r="E96" i="100"/>
  <c r="O95" i="100"/>
  <c r="E95" i="100"/>
  <c r="O94" i="100"/>
  <c r="E94" i="100"/>
  <c r="O93" i="100"/>
  <c r="E93" i="100"/>
  <c r="O92" i="100"/>
  <c r="E92" i="100"/>
  <c r="O91" i="100"/>
  <c r="E91" i="100"/>
  <c r="O90" i="100"/>
  <c r="E90" i="100"/>
  <c r="O89" i="100"/>
  <c r="E89" i="100"/>
  <c r="O88" i="100"/>
  <c r="E88" i="100"/>
  <c r="O87" i="100"/>
  <c r="E87" i="100"/>
  <c r="O86" i="100"/>
  <c r="E86" i="100"/>
  <c r="O85" i="100"/>
  <c r="E85" i="100"/>
  <c r="O84" i="100"/>
  <c r="E84" i="100"/>
  <c r="O83" i="100"/>
  <c r="E83" i="100"/>
  <c r="Q82" i="100"/>
  <c r="O82" i="100"/>
  <c r="H82" i="100"/>
  <c r="G82" i="100"/>
  <c r="E82" i="100"/>
  <c r="Q81" i="100"/>
  <c r="O81" i="100"/>
  <c r="H81" i="100"/>
  <c r="G81" i="100"/>
  <c r="E81" i="100"/>
  <c r="Q80" i="100"/>
  <c r="O80" i="100"/>
  <c r="H80" i="100"/>
  <c r="E80" i="100"/>
  <c r="N80" i="100"/>
  <c r="N81" i="100"/>
  <c r="N82" i="100"/>
  <c r="N83" i="100"/>
  <c r="N84" i="100"/>
  <c r="N85" i="100"/>
  <c r="N86" i="100"/>
  <c r="N87" i="100"/>
  <c r="N88" i="100"/>
  <c r="N89" i="100"/>
  <c r="N90" i="100"/>
  <c r="N91" i="100"/>
  <c r="N92" i="100"/>
  <c r="N93" i="100"/>
  <c r="N94" i="100"/>
  <c r="N95" i="100"/>
  <c r="N96" i="100"/>
  <c r="N97" i="100"/>
  <c r="N98" i="100"/>
  <c r="N99" i="100"/>
  <c r="N100" i="100"/>
  <c r="N101" i="100"/>
  <c r="N102" i="100"/>
  <c r="N103" i="100"/>
  <c r="N104" i="100"/>
  <c r="N105" i="100"/>
  <c r="N106" i="100"/>
  <c r="N107" i="100"/>
  <c r="N108" i="100"/>
  <c r="N109" i="100"/>
  <c r="N110" i="100"/>
  <c r="N111" i="100"/>
  <c r="N112" i="100"/>
  <c r="N113" i="100"/>
  <c r="N114" i="100"/>
  <c r="N115" i="100"/>
  <c r="N116" i="100"/>
  <c r="N117" i="100"/>
  <c r="N118" i="100"/>
  <c r="N119" i="100"/>
  <c r="N120" i="100"/>
  <c r="N121" i="100"/>
  <c r="N122" i="100"/>
  <c r="N123" i="100"/>
  <c r="N124" i="100"/>
  <c r="N125" i="100"/>
  <c r="N126" i="100"/>
  <c r="N127" i="100"/>
  <c r="N128" i="100"/>
  <c r="N129" i="100"/>
  <c r="N130" i="100"/>
  <c r="N131" i="100"/>
  <c r="N132" i="100"/>
  <c r="N133" i="100"/>
  <c r="N134" i="100"/>
  <c r="N135" i="100"/>
  <c r="N136" i="100"/>
  <c r="N137" i="100"/>
  <c r="N138" i="100"/>
  <c r="N139" i="100"/>
  <c r="N140" i="100"/>
  <c r="N141" i="100"/>
  <c r="N142" i="100"/>
  <c r="N143" i="100"/>
  <c r="N144" i="100"/>
  <c r="N145" i="100"/>
  <c r="N146" i="100"/>
  <c r="N147" i="100"/>
  <c r="N148" i="100"/>
  <c r="N149" i="100"/>
  <c r="N150" i="100"/>
  <c r="N151" i="100"/>
  <c r="N152" i="100"/>
  <c r="N153" i="100"/>
  <c r="N154" i="100"/>
  <c r="N155" i="100"/>
  <c r="N156" i="100"/>
  <c r="N157" i="100"/>
  <c r="N158" i="100"/>
  <c r="N159" i="100"/>
  <c r="N160" i="100"/>
  <c r="N161" i="100"/>
  <c r="N162" i="100"/>
  <c r="N163" i="100"/>
  <c r="N164" i="100"/>
  <c r="N165" i="100"/>
  <c r="N166" i="100"/>
  <c r="N167" i="100"/>
  <c r="N168" i="100"/>
  <c r="N169" i="100"/>
  <c r="N170" i="100"/>
  <c r="N171" i="100"/>
  <c r="N172" i="100"/>
  <c r="N173" i="100"/>
  <c r="N174" i="100"/>
  <c r="N175" i="100"/>
  <c r="N176" i="100"/>
  <c r="N177" i="100"/>
  <c r="N178" i="100"/>
  <c r="N179" i="100"/>
  <c r="N180" i="100"/>
  <c r="N181" i="100"/>
  <c r="N182" i="100"/>
  <c r="N183" i="100"/>
  <c r="N184" i="100"/>
  <c r="N185" i="100"/>
  <c r="N186" i="100"/>
  <c r="N187" i="100"/>
  <c r="N188" i="100"/>
  <c r="N189" i="100"/>
  <c r="N190" i="100"/>
  <c r="N191" i="100"/>
  <c r="N192" i="100"/>
  <c r="N193" i="100"/>
  <c r="N194" i="100"/>
  <c r="N195" i="100"/>
  <c r="N196" i="100"/>
  <c r="N197" i="100"/>
  <c r="N198" i="100"/>
  <c r="N199" i="100"/>
  <c r="N200" i="100"/>
  <c r="N201" i="100"/>
  <c r="N202" i="100"/>
  <c r="N203" i="100"/>
  <c r="N204" i="100"/>
  <c r="N205" i="100"/>
  <c r="N206" i="100"/>
  <c r="N207" i="100"/>
  <c r="N208" i="100"/>
  <c r="N209" i="100"/>
  <c r="N210" i="100"/>
  <c r="N211" i="100"/>
  <c r="N212" i="100"/>
  <c r="N213" i="100"/>
  <c r="N214" i="100"/>
  <c r="N215" i="100"/>
  <c r="N216" i="100"/>
  <c r="N217" i="100"/>
  <c r="N218" i="100"/>
  <c r="N219" i="100"/>
  <c r="N220" i="100"/>
  <c r="N221" i="100"/>
  <c r="N222" i="100"/>
  <c r="N223" i="100"/>
  <c r="N224" i="100"/>
  <c r="N225" i="100"/>
  <c r="N226" i="100"/>
  <c r="N227" i="100"/>
  <c r="N228" i="100"/>
  <c r="N229" i="100"/>
  <c r="N230" i="100"/>
  <c r="N231" i="100"/>
  <c r="N232" i="100"/>
  <c r="N233" i="100"/>
  <c r="N234" i="100"/>
  <c r="N235" i="100"/>
  <c r="N236" i="100"/>
  <c r="N237" i="100"/>
  <c r="N238" i="100"/>
  <c r="P239" i="100"/>
  <c r="O239" i="100"/>
  <c r="N239" i="100"/>
  <c r="K80" i="100"/>
  <c r="K81" i="100"/>
  <c r="M81" i="100"/>
  <c r="K82" i="100"/>
  <c r="M82" i="100"/>
  <c r="J239" i="100"/>
  <c r="F239" i="100"/>
  <c r="L82" i="100"/>
  <c r="L81" i="100"/>
  <c r="N76" i="100"/>
  <c r="C76" i="100"/>
  <c r="N75" i="100"/>
  <c r="J75" i="100"/>
  <c r="C75" i="100"/>
  <c r="N74" i="100"/>
  <c r="J74" i="100"/>
  <c r="C74" i="100"/>
  <c r="Q71" i="100"/>
  <c r="B63" i="100"/>
  <c r="B64" i="100"/>
  <c r="B65" i="100"/>
  <c r="F34" i="100"/>
  <c r="E49" i="100"/>
  <c r="F57" i="100"/>
  <c r="F44" i="100"/>
  <c r="F38" i="100"/>
  <c r="C27" i="100"/>
  <c r="C25" i="100"/>
  <c r="C24" i="100"/>
  <c r="C16" i="100"/>
  <c r="C15" i="100"/>
  <c r="C14" i="100"/>
  <c r="C12" i="100"/>
  <c r="C10" i="100"/>
  <c r="C9" i="100"/>
  <c r="C8" i="100"/>
  <c r="C7" i="100"/>
  <c r="O238" i="99"/>
  <c r="E238" i="99"/>
  <c r="O237" i="99"/>
  <c r="E237" i="99"/>
  <c r="O236" i="99"/>
  <c r="E236" i="99"/>
  <c r="O235" i="99"/>
  <c r="E235" i="99"/>
  <c r="O234" i="99"/>
  <c r="E234" i="99"/>
  <c r="O233" i="99"/>
  <c r="E233" i="99"/>
  <c r="O232" i="99"/>
  <c r="E232" i="99"/>
  <c r="O231" i="99"/>
  <c r="E231" i="99"/>
  <c r="O230" i="99"/>
  <c r="E230" i="99"/>
  <c r="O229" i="99"/>
  <c r="E229" i="99"/>
  <c r="O228" i="99"/>
  <c r="E228" i="99"/>
  <c r="O227" i="99"/>
  <c r="E227" i="99"/>
  <c r="O226" i="99"/>
  <c r="E226" i="99"/>
  <c r="O225" i="99"/>
  <c r="E225" i="99"/>
  <c r="O224" i="99"/>
  <c r="E224" i="99"/>
  <c r="O223" i="99"/>
  <c r="E223" i="99"/>
  <c r="O222" i="99"/>
  <c r="E222" i="99"/>
  <c r="O221" i="99"/>
  <c r="E221" i="99"/>
  <c r="O220" i="99"/>
  <c r="E220" i="99"/>
  <c r="O219" i="99"/>
  <c r="E219" i="99"/>
  <c r="O218" i="99"/>
  <c r="E218" i="99"/>
  <c r="O217" i="99"/>
  <c r="E217" i="99"/>
  <c r="O216" i="99"/>
  <c r="E216" i="99"/>
  <c r="O215" i="99"/>
  <c r="E215" i="99"/>
  <c r="O214" i="99"/>
  <c r="E214" i="99"/>
  <c r="O213" i="99"/>
  <c r="E213" i="99"/>
  <c r="O212" i="99"/>
  <c r="E212" i="99"/>
  <c r="O211" i="99"/>
  <c r="E211" i="99"/>
  <c r="O210" i="99"/>
  <c r="E210" i="99"/>
  <c r="O209" i="99"/>
  <c r="E209" i="99"/>
  <c r="O208" i="99"/>
  <c r="E208" i="99"/>
  <c r="O207" i="99"/>
  <c r="E207" i="99"/>
  <c r="O206" i="99"/>
  <c r="E206" i="99"/>
  <c r="O205" i="99"/>
  <c r="E205" i="99"/>
  <c r="O204" i="99"/>
  <c r="E204" i="99"/>
  <c r="O203" i="99"/>
  <c r="E203" i="99"/>
  <c r="O202" i="99"/>
  <c r="E202" i="99"/>
  <c r="O201" i="99"/>
  <c r="E201" i="99"/>
  <c r="O200" i="99"/>
  <c r="E200" i="99"/>
  <c r="O199" i="99"/>
  <c r="E199" i="99"/>
  <c r="O198" i="99"/>
  <c r="E198" i="99"/>
  <c r="O197" i="99"/>
  <c r="E197" i="99"/>
  <c r="O196" i="99"/>
  <c r="E196" i="99"/>
  <c r="O195" i="99"/>
  <c r="E195" i="99"/>
  <c r="O194" i="99"/>
  <c r="E194" i="99"/>
  <c r="O193" i="99"/>
  <c r="E193" i="99"/>
  <c r="O192" i="99"/>
  <c r="E192" i="99"/>
  <c r="O191" i="99"/>
  <c r="E191" i="99"/>
  <c r="O190" i="99"/>
  <c r="E190" i="99"/>
  <c r="O189" i="99"/>
  <c r="E189" i="99"/>
  <c r="O188" i="99"/>
  <c r="E188" i="99"/>
  <c r="O187" i="99"/>
  <c r="E187" i="99"/>
  <c r="O186" i="99"/>
  <c r="E186" i="99"/>
  <c r="O185" i="99"/>
  <c r="E185" i="99"/>
  <c r="O184" i="99"/>
  <c r="E184" i="99"/>
  <c r="O183" i="99"/>
  <c r="E183" i="99"/>
  <c r="O182" i="99"/>
  <c r="E182" i="99"/>
  <c r="O181" i="99"/>
  <c r="E181" i="99"/>
  <c r="O180" i="99"/>
  <c r="E180" i="99"/>
  <c r="O179" i="99"/>
  <c r="E179" i="99"/>
  <c r="O178" i="99"/>
  <c r="E178" i="99"/>
  <c r="O177" i="99"/>
  <c r="E177" i="99"/>
  <c r="O176" i="99"/>
  <c r="E176" i="99"/>
  <c r="O175" i="99"/>
  <c r="E175" i="99"/>
  <c r="O174" i="99"/>
  <c r="E174" i="99"/>
  <c r="O173" i="99"/>
  <c r="E173" i="99"/>
  <c r="O172" i="99"/>
  <c r="E172" i="99"/>
  <c r="O171" i="99"/>
  <c r="E171" i="99"/>
  <c r="O170" i="99"/>
  <c r="E170" i="99"/>
  <c r="O169" i="99"/>
  <c r="E169" i="99"/>
  <c r="O168" i="99"/>
  <c r="E168" i="99"/>
  <c r="O167" i="99"/>
  <c r="E167" i="99"/>
  <c r="O166" i="99"/>
  <c r="E166" i="99"/>
  <c r="O165" i="99"/>
  <c r="E165" i="99"/>
  <c r="O164" i="99"/>
  <c r="E164" i="99"/>
  <c r="O163" i="99"/>
  <c r="E163" i="99"/>
  <c r="O162" i="99"/>
  <c r="E162" i="99"/>
  <c r="O161" i="99"/>
  <c r="E161" i="99"/>
  <c r="O160" i="99"/>
  <c r="E160" i="99"/>
  <c r="O159" i="99"/>
  <c r="E159" i="99"/>
  <c r="O158" i="99"/>
  <c r="E158" i="99"/>
  <c r="O157" i="99"/>
  <c r="E157" i="99"/>
  <c r="O156" i="99"/>
  <c r="E156" i="99"/>
  <c r="O155" i="99"/>
  <c r="E155" i="99"/>
  <c r="O154" i="99"/>
  <c r="E154" i="99"/>
  <c r="O153" i="99"/>
  <c r="E153" i="99"/>
  <c r="O152" i="99"/>
  <c r="E152" i="99"/>
  <c r="O151" i="99"/>
  <c r="E151" i="99"/>
  <c r="O150" i="99"/>
  <c r="E150" i="99"/>
  <c r="O149" i="99"/>
  <c r="E149" i="99"/>
  <c r="O148" i="99"/>
  <c r="E148" i="99"/>
  <c r="O147" i="99"/>
  <c r="E147" i="99"/>
  <c r="O146" i="99"/>
  <c r="E146" i="99"/>
  <c r="O145" i="99"/>
  <c r="E145" i="99"/>
  <c r="O144" i="99"/>
  <c r="E144" i="99"/>
  <c r="O143" i="99"/>
  <c r="E143" i="99"/>
  <c r="O142" i="99"/>
  <c r="E142" i="99"/>
  <c r="O141" i="99"/>
  <c r="E141" i="99"/>
  <c r="O140" i="99"/>
  <c r="E140" i="99"/>
  <c r="O139" i="99"/>
  <c r="E139" i="99"/>
  <c r="O138" i="99"/>
  <c r="E138" i="99"/>
  <c r="O137" i="99"/>
  <c r="E137" i="99"/>
  <c r="O136" i="99"/>
  <c r="E136" i="99"/>
  <c r="O135" i="99"/>
  <c r="E135" i="99"/>
  <c r="O134" i="99"/>
  <c r="E134" i="99"/>
  <c r="O133" i="99"/>
  <c r="E133" i="99"/>
  <c r="O132" i="99"/>
  <c r="E132" i="99"/>
  <c r="O131" i="99"/>
  <c r="E131" i="99"/>
  <c r="O130" i="99"/>
  <c r="E130" i="99"/>
  <c r="O129" i="99"/>
  <c r="E129" i="99"/>
  <c r="O128" i="99"/>
  <c r="E128" i="99"/>
  <c r="O127" i="99"/>
  <c r="E127" i="99"/>
  <c r="O126" i="99"/>
  <c r="E126" i="99"/>
  <c r="O125" i="99"/>
  <c r="E125" i="99"/>
  <c r="O124" i="99"/>
  <c r="E124" i="99"/>
  <c r="O123" i="99"/>
  <c r="E123" i="99"/>
  <c r="O122" i="99"/>
  <c r="E122" i="99"/>
  <c r="O121" i="99"/>
  <c r="E121" i="99"/>
  <c r="O120" i="99"/>
  <c r="E120" i="99"/>
  <c r="O119" i="99"/>
  <c r="E119" i="99"/>
  <c r="O118" i="99"/>
  <c r="E118" i="99"/>
  <c r="O117" i="99"/>
  <c r="E117" i="99"/>
  <c r="O116" i="99"/>
  <c r="E116" i="99"/>
  <c r="O115" i="99"/>
  <c r="E115" i="99"/>
  <c r="O114" i="99"/>
  <c r="E114" i="99"/>
  <c r="O113" i="99"/>
  <c r="E113" i="99"/>
  <c r="O112" i="99"/>
  <c r="E112" i="99"/>
  <c r="O111" i="99"/>
  <c r="E111" i="99"/>
  <c r="O110" i="99"/>
  <c r="E110" i="99"/>
  <c r="O109" i="99"/>
  <c r="E109" i="99"/>
  <c r="O108" i="99"/>
  <c r="E108" i="99"/>
  <c r="O107" i="99"/>
  <c r="E107" i="99"/>
  <c r="O106" i="99"/>
  <c r="O105" i="99"/>
  <c r="E105" i="99"/>
  <c r="O104" i="99"/>
  <c r="E104" i="99"/>
  <c r="O103" i="99"/>
  <c r="E103" i="99"/>
  <c r="O102" i="99"/>
  <c r="E102" i="99"/>
  <c r="O101" i="99"/>
  <c r="E101" i="99"/>
  <c r="O100" i="99"/>
  <c r="E100" i="99"/>
  <c r="O99" i="99"/>
  <c r="E99" i="99"/>
  <c r="O98" i="99"/>
  <c r="E98" i="99"/>
  <c r="O97" i="99"/>
  <c r="E97" i="99"/>
  <c r="O96" i="99"/>
  <c r="E96" i="99"/>
  <c r="O95" i="99"/>
  <c r="E95" i="99"/>
  <c r="O94" i="99"/>
  <c r="E94" i="99"/>
  <c r="O93" i="99"/>
  <c r="E93" i="99"/>
  <c r="O92" i="99"/>
  <c r="E92" i="99"/>
  <c r="O91" i="99"/>
  <c r="E91" i="99"/>
  <c r="O90" i="99"/>
  <c r="E90" i="99"/>
  <c r="O89" i="99"/>
  <c r="E89" i="99"/>
  <c r="O88" i="99"/>
  <c r="E88" i="99"/>
  <c r="O87" i="99"/>
  <c r="E87" i="99"/>
  <c r="O86" i="99"/>
  <c r="E86" i="99"/>
  <c r="O85" i="99"/>
  <c r="E85" i="99"/>
  <c r="O84" i="99"/>
  <c r="E84" i="99"/>
  <c r="O83" i="99"/>
  <c r="E83" i="99"/>
  <c r="Q82" i="99"/>
  <c r="O82" i="99"/>
  <c r="H82" i="99"/>
  <c r="G82" i="99"/>
  <c r="E82" i="99"/>
  <c r="Q81" i="99"/>
  <c r="O81" i="99"/>
  <c r="H81" i="99"/>
  <c r="G81" i="99"/>
  <c r="E81" i="99"/>
  <c r="Q80" i="99"/>
  <c r="O80" i="99"/>
  <c r="H80" i="99"/>
  <c r="E80" i="99"/>
  <c r="N80" i="99"/>
  <c r="N81" i="99"/>
  <c r="N82" i="99"/>
  <c r="N83" i="99"/>
  <c r="N84" i="99"/>
  <c r="N85" i="99"/>
  <c r="N86" i="99"/>
  <c r="N87" i="99"/>
  <c r="N88" i="99"/>
  <c r="N89" i="99"/>
  <c r="N90" i="99"/>
  <c r="N91" i="99"/>
  <c r="N92" i="99"/>
  <c r="N93" i="99"/>
  <c r="N94" i="99"/>
  <c r="N95" i="99"/>
  <c r="N96" i="99"/>
  <c r="N97" i="99"/>
  <c r="N98" i="99"/>
  <c r="N99" i="99"/>
  <c r="N100" i="99"/>
  <c r="N101" i="99"/>
  <c r="N102" i="99"/>
  <c r="N103" i="99"/>
  <c r="N104" i="99"/>
  <c r="N105" i="99"/>
  <c r="N106" i="99"/>
  <c r="N107" i="99"/>
  <c r="N108" i="99"/>
  <c r="N109" i="99"/>
  <c r="N110" i="99"/>
  <c r="N111" i="99"/>
  <c r="N112" i="99"/>
  <c r="N113" i="99"/>
  <c r="N114" i="99"/>
  <c r="N115" i="99"/>
  <c r="N116" i="99"/>
  <c r="N117" i="99"/>
  <c r="N118" i="99"/>
  <c r="N119" i="99"/>
  <c r="N120" i="99"/>
  <c r="N121" i="99"/>
  <c r="N122" i="99"/>
  <c r="N123" i="99"/>
  <c r="N124" i="99"/>
  <c r="N125" i="99"/>
  <c r="N126" i="99"/>
  <c r="N127" i="99"/>
  <c r="N128" i="99"/>
  <c r="N129" i="99"/>
  <c r="N130" i="99"/>
  <c r="N131" i="99"/>
  <c r="N132" i="99"/>
  <c r="N133" i="99"/>
  <c r="N134" i="99"/>
  <c r="N135" i="99"/>
  <c r="N136" i="99"/>
  <c r="N137" i="99"/>
  <c r="N138" i="99"/>
  <c r="N139" i="99"/>
  <c r="N140" i="99"/>
  <c r="N141" i="99"/>
  <c r="N142" i="99"/>
  <c r="N143" i="99"/>
  <c r="N144" i="99"/>
  <c r="N145" i="99"/>
  <c r="N146" i="99"/>
  <c r="N147" i="99"/>
  <c r="N148" i="99"/>
  <c r="N149" i="99"/>
  <c r="N150" i="99"/>
  <c r="N151" i="99"/>
  <c r="N152" i="99"/>
  <c r="N153" i="99"/>
  <c r="N154" i="99"/>
  <c r="N155" i="99"/>
  <c r="N156" i="99"/>
  <c r="N157" i="99"/>
  <c r="N158" i="99"/>
  <c r="N159" i="99"/>
  <c r="N160" i="99"/>
  <c r="N161" i="99"/>
  <c r="N162" i="99"/>
  <c r="N163" i="99"/>
  <c r="N164" i="99"/>
  <c r="N165" i="99"/>
  <c r="N166" i="99"/>
  <c r="N167" i="99"/>
  <c r="N168" i="99"/>
  <c r="N169" i="99"/>
  <c r="N170" i="99"/>
  <c r="N171" i="99"/>
  <c r="N172" i="99"/>
  <c r="N173" i="99"/>
  <c r="N174" i="99"/>
  <c r="N175" i="99"/>
  <c r="N176" i="99"/>
  <c r="N177" i="99"/>
  <c r="N178" i="99"/>
  <c r="N179" i="99"/>
  <c r="N180" i="99"/>
  <c r="N181" i="99"/>
  <c r="N182" i="99"/>
  <c r="N183" i="99"/>
  <c r="N184" i="99"/>
  <c r="N185" i="99"/>
  <c r="N186" i="99"/>
  <c r="N187" i="99"/>
  <c r="N188" i="99"/>
  <c r="N189" i="99"/>
  <c r="N190" i="99"/>
  <c r="N191" i="99"/>
  <c r="N192" i="99"/>
  <c r="N193" i="99"/>
  <c r="N194" i="99"/>
  <c r="N195" i="99"/>
  <c r="N196" i="99"/>
  <c r="N197" i="99"/>
  <c r="N198" i="99"/>
  <c r="N199" i="99"/>
  <c r="N200" i="99"/>
  <c r="N201" i="99"/>
  <c r="N202" i="99"/>
  <c r="N203" i="99"/>
  <c r="N204" i="99"/>
  <c r="N205" i="99"/>
  <c r="N206" i="99"/>
  <c r="N207" i="99"/>
  <c r="N208" i="99"/>
  <c r="N209" i="99"/>
  <c r="N210" i="99"/>
  <c r="N211" i="99"/>
  <c r="N212" i="99"/>
  <c r="N213" i="99"/>
  <c r="N214" i="99"/>
  <c r="N215" i="99"/>
  <c r="N216" i="99"/>
  <c r="N217" i="99"/>
  <c r="N218" i="99"/>
  <c r="N219" i="99"/>
  <c r="N220" i="99"/>
  <c r="N221" i="99"/>
  <c r="N222" i="99"/>
  <c r="N223" i="99"/>
  <c r="N224" i="99"/>
  <c r="N225" i="99"/>
  <c r="N226" i="99"/>
  <c r="N227" i="99"/>
  <c r="N228" i="99"/>
  <c r="N229" i="99"/>
  <c r="N230" i="99"/>
  <c r="N231" i="99"/>
  <c r="N232" i="99"/>
  <c r="N233" i="99"/>
  <c r="N234" i="99"/>
  <c r="N235" i="99"/>
  <c r="N236" i="99"/>
  <c r="N237" i="99"/>
  <c r="N238" i="99"/>
  <c r="P239" i="99"/>
  <c r="O239" i="99"/>
  <c r="N239" i="99"/>
  <c r="K80" i="99"/>
  <c r="K81" i="99"/>
  <c r="M81" i="99"/>
  <c r="K82" i="99"/>
  <c r="M82" i="99"/>
  <c r="J239" i="99"/>
  <c r="F239" i="99"/>
  <c r="L82" i="99"/>
  <c r="L81" i="99"/>
  <c r="N76" i="99"/>
  <c r="C76" i="99"/>
  <c r="N75" i="99"/>
  <c r="J75" i="99"/>
  <c r="C75" i="99"/>
  <c r="N74" i="99"/>
  <c r="J74" i="99"/>
  <c r="C74" i="99"/>
  <c r="Q71" i="99"/>
  <c r="B63" i="99"/>
  <c r="B64" i="99"/>
  <c r="B65" i="99"/>
  <c r="F34" i="99"/>
  <c r="E49" i="99"/>
  <c r="F57" i="99"/>
  <c r="F44" i="99"/>
  <c r="F38" i="99"/>
  <c r="C27" i="99"/>
  <c r="C25" i="99"/>
  <c r="C24" i="99"/>
  <c r="C16" i="99"/>
  <c r="C15" i="99"/>
  <c r="C14" i="99"/>
  <c r="C12" i="99"/>
  <c r="C10" i="99"/>
  <c r="C9" i="99"/>
  <c r="C8" i="99"/>
  <c r="C7" i="99"/>
  <c r="O238" i="98"/>
  <c r="E238" i="98"/>
  <c r="O237" i="98"/>
  <c r="E237" i="98"/>
  <c r="O236" i="98"/>
  <c r="E236" i="98"/>
  <c r="O235" i="98"/>
  <c r="E235" i="98"/>
  <c r="O234" i="98"/>
  <c r="E234" i="98"/>
  <c r="O233" i="98"/>
  <c r="E233" i="98"/>
  <c r="O232" i="98"/>
  <c r="E232" i="98"/>
  <c r="O231" i="98"/>
  <c r="E231" i="98"/>
  <c r="O230" i="98"/>
  <c r="E230" i="98"/>
  <c r="O229" i="98"/>
  <c r="E229" i="98"/>
  <c r="O228" i="98"/>
  <c r="E228" i="98"/>
  <c r="O227" i="98"/>
  <c r="E227" i="98"/>
  <c r="O226" i="98"/>
  <c r="E226" i="98"/>
  <c r="O225" i="98"/>
  <c r="E225" i="98"/>
  <c r="O224" i="98"/>
  <c r="E224" i="98"/>
  <c r="O223" i="98"/>
  <c r="E223" i="98"/>
  <c r="O222" i="98"/>
  <c r="E222" i="98"/>
  <c r="O221" i="98"/>
  <c r="E221" i="98"/>
  <c r="O220" i="98"/>
  <c r="E220" i="98"/>
  <c r="O219" i="98"/>
  <c r="E219" i="98"/>
  <c r="O218" i="98"/>
  <c r="E218" i="98"/>
  <c r="O217" i="98"/>
  <c r="E217" i="98"/>
  <c r="O216" i="98"/>
  <c r="E216" i="98"/>
  <c r="O215" i="98"/>
  <c r="E215" i="98"/>
  <c r="O214" i="98"/>
  <c r="E214" i="98"/>
  <c r="O213" i="98"/>
  <c r="E213" i="98"/>
  <c r="O212" i="98"/>
  <c r="E212" i="98"/>
  <c r="O211" i="98"/>
  <c r="E211" i="98"/>
  <c r="O210" i="98"/>
  <c r="E210" i="98"/>
  <c r="O209" i="98"/>
  <c r="E209" i="98"/>
  <c r="O208" i="98"/>
  <c r="E208" i="98"/>
  <c r="O207" i="98"/>
  <c r="E207" i="98"/>
  <c r="O206" i="98"/>
  <c r="E206" i="98"/>
  <c r="O205" i="98"/>
  <c r="E205" i="98"/>
  <c r="O204" i="98"/>
  <c r="E204" i="98"/>
  <c r="O203" i="98"/>
  <c r="E203" i="98"/>
  <c r="O202" i="98"/>
  <c r="E202" i="98"/>
  <c r="O201" i="98"/>
  <c r="E201" i="98"/>
  <c r="O200" i="98"/>
  <c r="E200" i="98"/>
  <c r="O199" i="98"/>
  <c r="E199" i="98"/>
  <c r="O198" i="98"/>
  <c r="E198" i="98"/>
  <c r="O197" i="98"/>
  <c r="E197" i="98"/>
  <c r="O196" i="98"/>
  <c r="E196" i="98"/>
  <c r="O195" i="98"/>
  <c r="E195" i="98"/>
  <c r="O194" i="98"/>
  <c r="E194" i="98"/>
  <c r="O193" i="98"/>
  <c r="E193" i="98"/>
  <c r="O192" i="98"/>
  <c r="E192" i="98"/>
  <c r="O191" i="98"/>
  <c r="E191" i="98"/>
  <c r="O190" i="98"/>
  <c r="E190" i="98"/>
  <c r="O189" i="98"/>
  <c r="E189" i="98"/>
  <c r="O188" i="98"/>
  <c r="E188" i="98"/>
  <c r="O187" i="98"/>
  <c r="E187" i="98"/>
  <c r="O186" i="98"/>
  <c r="E186" i="98"/>
  <c r="O185" i="98"/>
  <c r="E185" i="98"/>
  <c r="O184" i="98"/>
  <c r="E184" i="98"/>
  <c r="O183" i="98"/>
  <c r="E183" i="98"/>
  <c r="O182" i="98"/>
  <c r="E182" i="98"/>
  <c r="O181" i="98"/>
  <c r="E181" i="98"/>
  <c r="O180" i="98"/>
  <c r="E180" i="98"/>
  <c r="O179" i="98"/>
  <c r="E179" i="98"/>
  <c r="O178" i="98"/>
  <c r="E178" i="98"/>
  <c r="O177" i="98"/>
  <c r="E177" i="98"/>
  <c r="O176" i="98"/>
  <c r="E176" i="98"/>
  <c r="O175" i="98"/>
  <c r="E175" i="98"/>
  <c r="O174" i="98"/>
  <c r="E174" i="98"/>
  <c r="O173" i="98"/>
  <c r="E173" i="98"/>
  <c r="O172" i="98"/>
  <c r="E172" i="98"/>
  <c r="O171" i="98"/>
  <c r="E171" i="98"/>
  <c r="O170" i="98"/>
  <c r="E170" i="98"/>
  <c r="O169" i="98"/>
  <c r="E169" i="98"/>
  <c r="O168" i="98"/>
  <c r="E168" i="98"/>
  <c r="O167" i="98"/>
  <c r="E167" i="98"/>
  <c r="O166" i="98"/>
  <c r="E166" i="98"/>
  <c r="O165" i="98"/>
  <c r="E165" i="98"/>
  <c r="O164" i="98"/>
  <c r="E164" i="98"/>
  <c r="O163" i="98"/>
  <c r="E163" i="98"/>
  <c r="O162" i="98"/>
  <c r="E162" i="98"/>
  <c r="O161" i="98"/>
  <c r="E161" i="98"/>
  <c r="O160" i="98"/>
  <c r="E160" i="98"/>
  <c r="O159" i="98"/>
  <c r="E159" i="98"/>
  <c r="O158" i="98"/>
  <c r="E158" i="98"/>
  <c r="O157" i="98"/>
  <c r="E157" i="98"/>
  <c r="O156" i="98"/>
  <c r="E156" i="98"/>
  <c r="O155" i="98"/>
  <c r="E155" i="98"/>
  <c r="O154" i="98"/>
  <c r="E154" i="98"/>
  <c r="O153" i="98"/>
  <c r="E153" i="98"/>
  <c r="O152" i="98"/>
  <c r="E152" i="98"/>
  <c r="O151" i="98"/>
  <c r="E151" i="98"/>
  <c r="O150" i="98"/>
  <c r="E150" i="98"/>
  <c r="O149" i="98"/>
  <c r="E149" i="98"/>
  <c r="O148" i="98"/>
  <c r="E148" i="98"/>
  <c r="O147" i="98"/>
  <c r="E147" i="98"/>
  <c r="O146" i="98"/>
  <c r="E146" i="98"/>
  <c r="O145" i="98"/>
  <c r="E145" i="98"/>
  <c r="O144" i="98"/>
  <c r="E144" i="98"/>
  <c r="O143" i="98"/>
  <c r="E143" i="98"/>
  <c r="O142" i="98"/>
  <c r="E142" i="98"/>
  <c r="O141" i="98"/>
  <c r="E141" i="98"/>
  <c r="O140" i="98"/>
  <c r="E140" i="98"/>
  <c r="O139" i="98"/>
  <c r="E139" i="98"/>
  <c r="O138" i="98"/>
  <c r="E138" i="98"/>
  <c r="O137" i="98"/>
  <c r="E137" i="98"/>
  <c r="O136" i="98"/>
  <c r="E136" i="98"/>
  <c r="O135" i="98"/>
  <c r="E135" i="98"/>
  <c r="O134" i="98"/>
  <c r="E134" i="98"/>
  <c r="O133" i="98"/>
  <c r="E133" i="98"/>
  <c r="O132" i="98"/>
  <c r="E132" i="98"/>
  <c r="O131" i="98"/>
  <c r="E131" i="98"/>
  <c r="O130" i="98"/>
  <c r="E130" i="98"/>
  <c r="O129" i="98"/>
  <c r="E129" i="98"/>
  <c r="O128" i="98"/>
  <c r="E128" i="98"/>
  <c r="O127" i="98"/>
  <c r="E127" i="98"/>
  <c r="O126" i="98"/>
  <c r="E126" i="98"/>
  <c r="O125" i="98"/>
  <c r="E125" i="98"/>
  <c r="O124" i="98"/>
  <c r="E124" i="98"/>
  <c r="O123" i="98"/>
  <c r="E123" i="98"/>
  <c r="O122" i="98"/>
  <c r="E122" i="98"/>
  <c r="O121" i="98"/>
  <c r="E121" i="98"/>
  <c r="O120" i="98"/>
  <c r="E120" i="98"/>
  <c r="O119" i="98"/>
  <c r="E119" i="98"/>
  <c r="O118" i="98"/>
  <c r="E118" i="98"/>
  <c r="O117" i="98"/>
  <c r="E117" i="98"/>
  <c r="O116" i="98"/>
  <c r="E116" i="98"/>
  <c r="O115" i="98"/>
  <c r="E115" i="98"/>
  <c r="O114" i="98"/>
  <c r="E114" i="98"/>
  <c r="O113" i="98"/>
  <c r="E113" i="98"/>
  <c r="O112" i="98"/>
  <c r="E112" i="98"/>
  <c r="O111" i="98"/>
  <c r="E111" i="98"/>
  <c r="O110" i="98"/>
  <c r="E110" i="98"/>
  <c r="O109" i="98"/>
  <c r="E109" i="98"/>
  <c r="O108" i="98"/>
  <c r="E108" i="98"/>
  <c r="O107" i="98"/>
  <c r="E107" i="98"/>
  <c r="O106" i="98"/>
  <c r="O105" i="98"/>
  <c r="E105" i="98"/>
  <c r="O104" i="98"/>
  <c r="E104" i="98"/>
  <c r="O103" i="98"/>
  <c r="E103" i="98"/>
  <c r="O102" i="98"/>
  <c r="E102" i="98"/>
  <c r="O101" i="98"/>
  <c r="E101" i="98"/>
  <c r="O100" i="98"/>
  <c r="E100" i="98"/>
  <c r="O99" i="98"/>
  <c r="E99" i="98"/>
  <c r="O98" i="98"/>
  <c r="E98" i="98"/>
  <c r="O97" i="98"/>
  <c r="E97" i="98"/>
  <c r="O96" i="98"/>
  <c r="E96" i="98"/>
  <c r="O95" i="98"/>
  <c r="E95" i="98"/>
  <c r="O94" i="98"/>
  <c r="E94" i="98"/>
  <c r="O93" i="98"/>
  <c r="E93" i="98"/>
  <c r="O92" i="98"/>
  <c r="E92" i="98"/>
  <c r="O91" i="98"/>
  <c r="E91" i="98"/>
  <c r="O90" i="98"/>
  <c r="E90" i="98"/>
  <c r="O89" i="98"/>
  <c r="E89" i="98"/>
  <c r="O88" i="98"/>
  <c r="E88" i="98"/>
  <c r="O87" i="98"/>
  <c r="E87" i="98"/>
  <c r="O86" i="98"/>
  <c r="E86" i="98"/>
  <c r="O85" i="98"/>
  <c r="E85" i="98"/>
  <c r="O84" i="98"/>
  <c r="E84" i="98"/>
  <c r="O83" i="98"/>
  <c r="E83" i="98"/>
  <c r="Q82" i="98"/>
  <c r="O82" i="98"/>
  <c r="H82" i="98"/>
  <c r="G82" i="98"/>
  <c r="E82" i="98"/>
  <c r="Q81" i="98"/>
  <c r="O81" i="98"/>
  <c r="H81" i="98"/>
  <c r="G81" i="98"/>
  <c r="E81" i="98"/>
  <c r="Q80" i="98"/>
  <c r="O80" i="98"/>
  <c r="H80" i="98"/>
  <c r="E80" i="98"/>
  <c r="N80" i="98"/>
  <c r="N81" i="98"/>
  <c r="N82" i="98"/>
  <c r="N83" i="98"/>
  <c r="N84" i="98"/>
  <c r="N85" i="98"/>
  <c r="N86" i="98"/>
  <c r="N87" i="98"/>
  <c r="N88" i="98"/>
  <c r="N89" i="98"/>
  <c r="N90" i="98"/>
  <c r="N91" i="98"/>
  <c r="N92" i="98"/>
  <c r="N93" i="98"/>
  <c r="N94" i="98"/>
  <c r="N95" i="98"/>
  <c r="N96" i="98"/>
  <c r="N97" i="98"/>
  <c r="N98" i="98"/>
  <c r="N99" i="98"/>
  <c r="N100" i="98"/>
  <c r="N101" i="98"/>
  <c r="N102" i="98"/>
  <c r="N103" i="98"/>
  <c r="N104" i="98"/>
  <c r="N105" i="98"/>
  <c r="N106" i="98"/>
  <c r="N107" i="98"/>
  <c r="N108" i="98"/>
  <c r="N109" i="98"/>
  <c r="N110" i="98"/>
  <c r="N111" i="98"/>
  <c r="N112" i="98"/>
  <c r="N113" i="98"/>
  <c r="N114" i="98"/>
  <c r="N115" i="98"/>
  <c r="N116" i="98"/>
  <c r="N117" i="98"/>
  <c r="N118" i="98"/>
  <c r="N119" i="98"/>
  <c r="N120" i="98"/>
  <c r="N121" i="98"/>
  <c r="N122" i="98"/>
  <c r="N123" i="98"/>
  <c r="N124" i="98"/>
  <c r="N125" i="98"/>
  <c r="N126" i="98"/>
  <c r="N127" i="98"/>
  <c r="N128" i="98"/>
  <c r="N129" i="98"/>
  <c r="N130" i="98"/>
  <c r="N131" i="98"/>
  <c r="N132" i="98"/>
  <c r="N133" i="98"/>
  <c r="N134" i="98"/>
  <c r="N135" i="98"/>
  <c r="N136" i="98"/>
  <c r="N137" i="98"/>
  <c r="N138" i="98"/>
  <c r="N139" i="98"/>
  <c r="N140" i="98"/>
  <c r="N141" i="98"/>
  <c r="N142" i="98"/>
  <c r="N143" i="98"/>
  <c r="N144" i="98"/>
  <c r="N145" i="98"/>
  <c r="N146" i="98"/>
  <c r="N147" i="98"/>
  <c r="N148" i="98"/>
  <c r="N149" i="98"/>
  <c r="N150" i="98"/>
  <c r="N151" i="98"/>
  <c r="N152" i="98"/>
  <c r="N153" i="98"/>
  <c r="N154" i="98"/>
  <c r="N155" i="98"/>
  <c r="N156" i="98"/>
  <c r="N157" i="98"/>
  <c r="N158" i="98"/>
  <c r="N159" i="98"/>
  <c r="N160" i="98"/>
  <c r="N161" i="98"/>
  <c r="N162" i="98"/>
  <c r="N163" i="98"/>
  <c r="N164" i="98"/>
  <c r="N165" i="98"/>
  <c r="N166" i="98"/>
  <c r="N167" i="98"/>
  <c r="N168" i="98"/>
  <c r="N169" i="98"/>
  <c r="N170" i="98"/>
  <c r="N171" i="98"/>
  <c r="N172" i="98"/>
  <c r="N173" i="98"/>
  <c r="N174" i="98"/>
  <c r="N175" i="98"/>
  <c r="N176" i="98"/>
  <c r="N177" i="98"/>
  <c r="N178" i="98"/>
  <c r="N179" i="98"/>
  <c r="N180" i="98"/>
  <c r="N181" i="98"/>
  <c r="N182" i="98"/>
  <c r="N183" i="98"/>
  <c r="N184" i="98"/>
  <c r="N185" i="98"/>
  <c r="N186" i="98"/>
  <c r="N187" i="98"/>
  <c r="N188" i="98"/>
  <c r="N189" i="98"/>
  <c r="N190" i="98"/>
  <c r="N191" i="98"/>
  <c r="N192" i="98"/>
  <c r="N193" i="98"/>
  <c r="N194" i="98"/>
  <c r="N195" i="98"/>
  <c r="N196" i="98"/>
  <c r="N197" i="98"/>
  <c r="N198" i="98"/>
  <c r="N199" i="98"/>
  <c r="N200" i="98"/>
  <c r="N201" i="98"/>
  <c r="N202" i="98"/>
  <c r="N203" i="98"/>
  <c r="N204" i="98"/>
  <c r="N205" i="98"/>
  <c r="N206" i="98"/>
  <c r="N207" i="98"/>
  <c r="N208" i="98"/>
  <c r="N209" i="98"/>
  <c r="N210" i="98"/>
  <c r="N211" i="98"/>
  <c r="N212" i="98"/>
  <c r="N213" i="98"/>
  <c r="N214" i="98"/>
  <c r="N215" i="98"/>
  <c r="N216" i="98"/>
  <c r="N217" i="98"/>
  <c r="N218" i="98"/>
  <c r="N219" i="98"/>
  <c r="N220" i="98"/>
  <c r="N221" i="98"/>
  <c r="N222" i="98"/>
  <c r="N223" i="98"/>
  <c r="N224" i="98"/>
  <c r="N225" i="98"/>
  <c r="N226" i="98"/>
  <c r="N227" i="98"/>
  <c r="N228" i="98"/>
  <c r="N229" i="98"/>
  <c r="N230" i="98"/>
  <c r="N231" i="98"/>
  <c r="N232" i="98"/>
  <c r="N233" i="98"/>
  <c r="N234" i="98"/>
  <c r="N235" i="98"/>
  <c r="N236" i="98"/>
  <c r="N237" i="98"/>
  <c r="N238" i="98"/>
  <c r="P239" i="98"/>
  <c r="O239" i="98"/>
  <c r="N239" i="98"/>
  <c r="K80" i="98"/>
  <c r="K81" i="98"/>
  <c r="M81" i="98"/>
  <c r="K82" i="98"/>
  <c r="M82" i="98"/>
  <c r="J239" i="98"/>
  <c r="F239" i="98"/>
  <c r="L82" i="98"/>
  <c r="L81" i="98"/>
  <c r="N76" i="98"/>
  <c r="C76" i="98"/>
  <c r="N75" i="98"/>
  <c r="J75" i="98"/>
  <c r="C75" i="98"/>
  <c r="N74" i="98"/>
  <c r="J74" i="98"/>
  <c r="C74" i="98"/>
  <c r="Q71" i="98"/>
  <c r="B63" i="98"/>
  <c r="B64" i="98"/>
  <c r="B65" i="98"/>
  <c r="F34" i="98"/>
  <c r="E49" i="98"/>
  <c r="F57" i="98"/>
  <c r="F44" i="98"/>
  <c r="F38" i="98"/>
  <c r="C27" i="98"/>
  <c r="C25" i="98"/>
  <c r="C24" i="98"/>
  <c r="C16" i="98"/>
  <c r="C15" i="98"/>
  <c r="C14" i="98"/>
  <c r="C12" i="98"/>
  <c r="C10" i="98"/>
  <c r="C9" i="98"/>
  <c r="C8" i="98"/>
  <c r="C7" i="98"/>
  <c r="O238" i="97"/>
  <c r="E238" i="97"/>
  <c r="O237" i="97"/>
  <c r="E237" i="97"/>
  <c r="O236" i="97"/>
  <c r="E236" i="97"/>
  <c r="O235" i="97"/>
  <c r="E235" i="97"/>
  <c r="O234" i="97"/>
  <c r="E234" i="97"/>
  <c r="O233" i="97"/>
  <c r="E233" i="97"/>
  <c r="O232" i="97"/>
  <c r="E232" i="97"/>
  <c r="O231" i="97"/>
  <c r="E231" i="97"/>
  <c r="O230" i="97"/>
  <c r="E230" i="97"/>
  <c r="O229" i="97"/>
  <c r="E229" i="97"/>
  <c r="O228" i="97"/>
  <c r="E228" i="97"/>
  <c r="O227" i="97"/>
  <c r="E227" i="97"/>
  <c r="O226" i="97"/>
  <c r="E226" i="97"/>
  <c r="O225" i="97"/>
  <c r="E225" i="97"/>
  <c r="O224" i="97"/>
  <c r="E224" i="97"/>
  <c r="O223" i="97"/>
  <c r="E223" i="97"/>
  <c r="O222" i="97"/>
  <c r="E222" i="97"/>
  <c r="O221" i="97"/>
  <c r="E221" i="97"/>
  <c r="O220" i="97"/>
  <c r="E220" i="97"/>
  <c r="O219" i="97"/>
  <c r="E219" i="97"/>
  <c r="O218" i="97"/>
  <c r="E218" i="97"/>
  <c r="O217" i="97"/>
  <c r="E217" i="97"/>
  <c r="O216" i="97"/>
  <c r="E216" i="97"/>
  <c r="O215" i="97"/>
  <c r="E215" i="97"/>
  <c r="O214" i="97"/>
  <c r="E214" i="97"/>
  <c r="O213" i="97"/>
  <c r="E213" i="97"/>
  <c r="O212" i="97"/>
  <c r="E212" i="97"/>
  <c r="O211" i="97"/>
  <c r="E211" i="97"/>
  <c r="O210" i="97"/>
  <c r="E210" i="97"/>
  <c r="O209" i="97"/>
  <c r="E209" i="97"/>
  <c r="O208" i="97"/>
  <c r="E208" i="97"/>
  <c r="O207" i="97"/>
  <c r="E207" i="97"/>
  <c r="O206" i="97"/>
  <c r="E206" i="97"/>
  <c r="O205" i="97"/>
  <c r="E205" i="97"/>
  <c r="O204" i="97"/>
  <c r="E204" i="97"/>
  <c r="O203" i="97"/>
  <c r="E203" i="97"/>
  <c r="O202" i="97"/>
  <c r="E202" i="97"/>
  <c r="O201" i="97"/>
  <c r="E201" i="97"/>
  <c r="O200" i="97"/>
  <c r="E200" i="97"/>
  <c r="O199" i="97"/>
  <c r="E199" i="97"/>
  <c r="O198" i="97"/>
  <c r="E198" i="97"/>
  <c r="O197" i="97"/>
  <c r="E197" i="97"/>
  <c r="O196" i="97"/>
  <c r="E196" i="97"/>
  <c r="O195" i="97"/>
  <c r="E195" i="97"/>
  <c r="O194" i="97"/>
  <c r="E194" i="97"/>
  <c r="O193" i="97"/>
  <c r="E193" i="97"/>
  <c r="O192" i="97"/>
  <c r="E192" i="97"/>
  <c r="O191" i="97"/>
  <c r="E191" i="97"/>
  <c r="O190" i="97"/>
  <c r="E190" i="97"/>
  <c r="O189" i="97"/>
  <c r="E189" i="97"/>
  <c r="O188" i="97"/>
  <c r="E188" i="97"/>
  <c r="O187" i="97"/>
  <c r="E187" i="97"/>
  <c r="O186" i="97"/>
  <c r="E186" i="97"/>
  <c r="O185" i="97"/>
  <c r="E185" i="97"/>
  <c r="O184" i="97"/>
  <c r="E184" i="97"/>
  <c r="O183" i="97"/>
  <c r="E183" i="97"/>
  <c r="O182" i="97"/>
  <c r="E182" i="97"/>
  <c r="O181" i="97"/>
  <c r="E181" i="97"/>
  <c r="O180" i="97"/>
  <c r="E180" i="97"/>
  <c r="O179" i="97"/>
  <c r="E179" i="97"/>
  <c r="O178" i="97"/>
  <c r="E178" i="97"/>
  <c r="O177" i="97"/>
  <c r="E177" i="97"/>
  <c r="O176" i="97"/>
  <c r="E176" i="97"/>
  <c r="O175" i="97"/>
  <c r="E175" i="97"/>
  <c r="O174" i="97"/>
  <c r="E174" i="97"/>
  <c r="O173" i="97"/>
  <c r="E173" i="97"/>
  <c r="O172" i="97"/>
  <c r="E172" i="97"/>
  <c r="O171" i="97"/>
  <c r="E171" i="97"/>
  <c r="O170" i="97"/>
  <c r="E170" i="97"/>
  <c r="O169" i="97"/>
  <c r="E169" i="97"/>
  <c r="O168" i="97"/>
  <c r="E168" i="97"/>
  <c r="O167" i="97"/>
  <c r="E167" i="97"/>
  <c r="O166" i="97"/>
  <c r="E166" i="97"/>
  <c r="O165" i="97"/>
  <c r="E165" i="97"/>
  <c r="O164" i="97"/>
  <c r="E164" i="97"/>
  <c r="O163" i="97"/>
  <c r="E163" i="97"/>
  <c r="O162" i="97"/>
  <c r="E162" i="97"/>
  <c r="O161" i="97"/>
  <c r="E161" i="97"/>
  <c r="O160" i="97"/>
  <c r="E160" i="97"/>
  <c r="O159" i="97"/>
  <c r="E159" i="97"/>
  <c r="O158" i="97"/>
  <c r="E158" i="97"/>
  <c r="O157" i="97"/>
  <c r="E157" i="97"/>
  <c r="O156" i="97"/>
  <c r="E156" i="97"/>
  <c r="O155" i="97"/>
  <c r="E155" i="97"/>
  <c r="O154" i="97"/>
  <c r="E154" i="97"/>
  <c r="O153" i="97"/>
  <c r="E153" i="97"/>
  <c r="O152" i="97"/>
  <c r="E152" i="97"/>
  <c r="O151" i="97"/>
  <c r="E151" i="97"/>
  <c r="O150" i="97"/>
  <c r="E150" i="97"/>
  <c r="O149" i="97"/>
  <c r="E149" i="97"/>
  <c r="O148" i="97"/>
  <c r="E148" i="97"/>
  <c r="O147" i="97"/>
  <c r="E147" i="97"/>
  <c r="O146" i="97"/>
  <c r="E146" i="97"/>
  <c r="O145" i="97"/>
  <c r="E145" i="97"/>
  <c r="O144" i="97"/>
  <c r="E144" i="97"/>
  <c r="O143" i="97"/>
  <c r="E143" i="97"/>
  <c r="O142" i="97"/>
  <c r="E142" i="97"/>
  <c r="O141" i="97"/>
  <c r="E141" i="97"/>
  <c r="O140" i="97"/>
  <c r="E140" i="97"/>
  <c r="O139" i="97"/>
  <c r="E139" i="97"/>
  <c r="O138" i="97"/>
  <c r="E138" i="97"/>
  <c r="O137" i="97"/>
  <c r="E137" i="97"/>
  <c r="O136" i="97"/>
  <c r="E136" i="97"/>
  <c r="O135" i="97"/>
  <c r="E135" i="97"/>
  <c r="O134" i="97"/>
  <c r="E134" i="97"/>
  <c r="O133" i="97"/>
  <c r="E133" i="97"/>
  <c r="O132" i="97"/>
  <c r="E132" i="97"/>
  <c r="O131" i="97"/>
  <c r="E131" i="97"/>
  <c r="O130" i="97"/>
  <c r="E130" i="97"/>
  <c r="O129" i="97"/>
  <c r="E129" i="97"/>
  <c r="O128" i="97"/>
  <c r="E128" i="97"/>
  <c r="O127" i="97"/>
  <c r="E127" i="97"/>
  <c r="O126" i="97"/>
  <c r="E126" i="97"/>
  <c r="O125" i="97"/>
  <c r="E125" i="97"/>
  <c r="O124" i="97"/>
  <c r="E124" i="97"/>
  <c r="O123" i="97"/>
  <c r="E123" i="97"/>
  <c r="O122" i="97"/>
  <c r="E122" i="97"/>
  <c r="O121" i="97"/>
  <c r="E121" i="97"/>
  <c r="O120" i="97"/>
  <c r="E120" i="97"/>
  <c r="O119" i="97"/>
  <c r="E119" i="97"/>
  <c r="O118" i="97"/>
  <c r="E118" i="97"/>
  <c r="O117" i="97"/>
  <c r="E117" i="97"/>
  <c r="O116" i="97"/>
  <c r="E116" i="97"/>
  <c r="O115" i="97"/>
  <c r="E115" i="97"/>
  <c r="O114" i="97"/>
  <c r="E114" i="97"/>
  <c r="O113" i="97"/>
  <c r="E113" i="97"/>
  <c r="O112" i="97"/>
  <c r="E112" i="97"/>
  <c r="O111" i="97"/>
  <c r="E111" i="97"/>
  <c r="O110" i="97"/>
  <c r="E110" i="97"/>
  <c r="O109" i="97"/>
  <c r="E109" i="97"/>
  <c r="O108" i="97"/>
  <c r="E108" i="97"/>
  <c r="O107" i="97"/>
  <c r="E107" i="97"/>
  <c r="O106" i="97"/>
  <c r="O105" i="97"/>
  <c r="E105" i="97"/>
  <c r="O104" i="97"/>
  <c r="E104" i="97"/>
  <c r="O103" i="97"/>
  <c r="E103" i="97"/>
  <c r="O102" i="97"/>
  <c r="E102" i="97"/>
  <c r="O101" i="97"/>
  <c r="E101" i="97"/>
  <c r="O100" i="97"/>
  <c r="E100" i="97"/>
  <c r="O99" i="97"/>
  <c r="E99" i="97"/>
  <c r="O98" i="97"/>
  <c r="E98" i="97"/>
  <c r="O97" i="97"/>
  <c r="E97" i="97"/>
  <c r="O96" i="97"/>
  <c r="E96" i="97"/>
  <c r="O95" i="97"/>
  <c r="E95" i="97"/>
  <c r="O94" i="97"/>
  <c r="E94" i="97"/>
  <c r="O93" i="97"/>
  <c r="E93" i="97"/>
  <c r="O92" i="97"/>
  <c r="E92" i="97"/>
  <c r="O91" i="97"/>
  <c r="E91" i="97"/>
  <c r="O90" i="97"/>
  <c r="E90" i="97"/>
  <c r="O89" i="97"/>
  <c r="E89" i="97"/>
  <c r="O88" i="97"/>
  <c r="E88" i="97"/>
  <c r="O87" i="97"/>
  <c r="E87" i="97"/>
  <c r="O86" i="97"/>
  <c r="E86" i="97"/>
  <c r="O85" i="97"/>
  <c r="E85" i="97"/>
  <c r="O84" i="97"/>
  <c r="E84" i="97"/>
  <c r="O83" i="97"/>
  <c r="E83" i="97"/>
  <c r="Q82" i="97"/>
  <c r="O82" i="97"/>
  <c r="H82" i="97"/>
  <c r="G82" i="97"/>
  <c r="E82" i="97"/>
  <c r="Q81" i="97"/>
  <c r="O81" i="97"/>
  <c r="H81" i="97"/>
  <c r="G81" i="97"/>
  <c r="E81" i="97"/>
  <c r="Q80" i="97"/>
  <c r="O80" i="97"/>
  <c r="H80" i="97"/>
  <c r="E80" i="97"/>
  <c r="N80" i="97"/>
  <c r="N81" i="97"/>
  <c r="N82" i="97"/>
  <c r="N83" i="97"/>
  <c r="N84" i="97"/>
  <c r="N85" i="97"/>
  <c r="N86" i="97"/>
  <c r="N87" i="97"/>
  <c r="N88" i="97"/>
  <c r="N89" i="97"/>
  <c r="N90" i="97"/>
  <c r="N91" i="97"/>
  <c r="N92" i="97"/>
  <c r="N93" i="97"/>
  <c r="N94" i="97"/>
  <c r="N95" i="97"/>
  <c r="N96" i="97"/>
  <c r="N97" i="97"/>
  <c r="N98" i="97"/>
  <c r="N99" i="97"/>
  <c r="N100" i="97"/>
  <c r="N101" i="97"/>
  <c r="N102" i="97"/>
  <c r="N103" i="97"/>
  <c r="N104" i="97"/>
  <c r="N105" i="97"/>
  <c r="N106" i="97"/>
  <c r="N107" i="97"/>
  <c r="N108" i="97"/>
  <c r="N109" i="97"/>
  <c r="N110" i="97"/>
  <c r="N111" i="97"/>
  <c r="N112" i="97"/>
  <c r="N113" i="97"/>
  <c r="N114" i="97"/>
  <c r="N115" i="97"/>
  <c r="N116" i="97"/>
  <c r="N117" i="97"/>
  <c r="N118" i="97"/>
  <c r="N119" i="97"/>
  <c r="N120" i="97"/>
  <c r="N121" i="97"/>
  <c r="N122" i="97"/>
  <c r="N123" i="97"/>
  <c r="N124" i="97"/>
  <c r="N125" i="97"/>
  <c r="N126" i="97"/>
  <c r="N127" i="97"/>
  <c r="N128" i="97"/>
  <c r="N129" i="97"/>
  <c r="N130" i="97"/>
  <c r="N131" i="97"/>
  <c r="N132" i="97"/>
  <c r="N133" i="97"/>
  <c r="N134" i="97"/>
  <c r="N135" i="97"/>
  <c r="N136" i="97"/>
  <c r="N137" i="97"/>
  <c r="N138" i="97"/>
  <c r="N139" i="97"/>
  <c r="N140" i="97"/>
  <c r="N141" i="97"/>
  <c r="N142" i="97"/>
  <c r="N143" i="97"/>
  <c r="N144" i="97"/>
  <c r="N145" i="97"/>
  <c r="N146" i="97"/>
  <c r="N147" i="97"/>
  <c r="N148" i="97"/>
  <c r="N149" i="97"/>
  <c r="N150" i="97"/>
  <c r="N151" i="97"/>
  <c r="N152" i="97"/>
  <c r="N153" i="97"/>
  <c r="N154" i="97"/>
  <c r="N155" i="97"/>
  <c r="N156" i="97"/>
  <c r="N157" i="97"/>
  <c r="N158" i="97"/>
  <c r="N159" i="97"/>
  <c r="N160" i="97"/>
  <c r="N161" i="97"/>
  <c r="N162" i="97"/>
  <c r="N163" i="97"/>
  <c r="N164" i="97"/>
  <c r="N165" i="97"/>
  <c r="N166" i="97"/>
  <c r="N167" i="97"/>
  <c r="N168" i="97"/>
  <c r="N169" i="97"/>
  <c r="N170" i="97"/>
  <c r="N171" i="97"/>
  <c r="N172" i="97"/>
  <c r="N173" i="97"/>
  <c r="N174" i="97"/>
  <c r="N175" i="97"/>
  <c r="N176" i="97"/>
  <c r="N177" i="97"/>
  <c r="N178" i="97"/>
  <c r="N179" i="97"/>
  <c r="N180" i="97"/>
  <c r="N181" i="97"/>
  <c r="N182" i="97"/>
  <c r="N183" i="97"/>
  <c r="N184" i="97"/>
  <c r="N185" i="97"/>
  <c r="N186" i="97"/>
  <c r="N187" i="97"/>
  <c r="N188" i="97"/>
  <c r="N189" i="97"/>
  <c r="N190" i="97"/>
  <c r="N191" i="97"/>
  <c r="N192" i="97"/>
  <c r="N193" i="97"/>
  <c r="N194" i="97"/>
  <c r="N195" i="97"/>
  <c r="N196" i="97"/>
  <c r="N197" i="97"/>
  <c r="N198" i="97"/>
  <c r="N199" i="97"/>
  <c r="N200" i="97"/>
  <c r="N201" i="97"/>
  <c r="N202" i="97"/>
  <c r="N203" i="97"/>
  <c r="N204" i="97"/>
  <c r="N205" i="97"/>
  <c r="N206" i="97"/>
  <c r="N207" i="97"/>
  <c r="N208" i="97"/>
  <c r="N209" i="97"/>
  <c r="N210" i="97"/>
  <c r="N211" i="97"/>
  <c r="N212" i="97"/>
  <c r="N213" i="97"/>
  <c r="N214" i="97"/>
  <c r="N215" i="97"/>
  <c r="N216" i="97"/>
  <c r="N217" i="97"/>
  <c r="N218" i="97"/>
  <c r="N219" i="97"/>
  <c r="N220" i="97"/>
  <c r="N221" i="97"/>
  <c r="N222" i="97"/>
  <c r="N223" i="97"/>
  <c r="N224" i="97"/>
  <c r="N225" i="97"/>
  <c r="N226" i="97"/>
  <c r="N227" i="97"/>
  <c r="N228" i="97"/>
  <c r="N229" i="97"/>
  <c r="N230" i="97"/>
  <c r="N231" i="97"/>
  <c r="N232" i="97"/>
  <c r="N233" i="97"/>
  <c r="N234" i="97"/>
  <c r="N235" i="97"/>
  <c r="N236" i="97"/>
  <c r="N237" i="97"/>
  <c r="N238" i="97"/>
  <c r="P239" i="97"/>
  <c r="O239" i="97"/>
  <c r="N239" i="97"/>
  <c r="K80" i="97"/>
  <c r="K81" i="97"/>
  <c r="M81" i="97"/>
  <c r="K82" i="97"/>
  <c r="M82" i="97"/>
  <c r="J239" i="97"/>
  <c r="F239" i="97"/>
  <c r="L82" i="97"/>
  <c r="L81" i="97"/>
  <c r="N76" i="97"/>
  <c r="C76" i="97"/>
  <c r="N75" i="97"/>
  <c r="J75" i="97"/>
  <c r="C75" i="97"/>
  <c r="N74" i="97"/>
  <c r="J74" i="97"/>
  <c r="C74" i="97"/>
  <c r="Q71" i="97"/>
  <c r="B63" i="97"/>
  <c r="B64" i="97"/>
  <c r="B65" i="97"/>
  <c r="F34" i="97"/>
  <c r="E49" i="97"/>
  <c r="F57" i="97"/>
  <c r="F44" i="97"/>
  <c r="F38" i="97"/>
  <c r="C27" i="97"/>
  <c r="C25" i="97"/>
  <c r="C24" i="97"/>
  <c r="C16" i="97"/>
  <c r="C15" i="97"/>
  <c r="C14" i="97"/>
  <c r="C12" i="97"/>
  <c r="C10" i="97"/>
  <c r="C9" i="97"/>
  <c r="C8" i="97"/>
  <c r="C7" i="97"/>
  <c r="O238" i="96"/>
  <c r="E238" i="96"/>
  <c r="O237" i="96"/>
  <c r="E237" i="96"/>
  <c r="O236" i="96"/>
  <c r="E236" i="96"/>
  <c r="O235" i="96"/>
  <c r="E235" i="96"/>
  <c r="O234" i="96"/>
  <c r="E234" i="96"/>
  <c r="O233" i="96"/>
  <c r="E233" i="96"/>
  <c r="O232" i="96"/>
  <c r="E232" i="96"/>
  <c r="O231" i="96"/>
  <c r="E231" i="96"/>
  <c r="O230" i="96"/>
  <c r="E230" i="96"/>
  <c r="O229" i="96"/>
  <c r="E229" i="96"/>
  <c r="O228" i="96"/>
  <c r="E228" i="96"/>
  <c r="O227" i="96"/>
  <c r="E227" i="96"/>
  <c r="O226" i="96"/>
  <c r="E226" i="96"/>
  <c r="O225" i="96"/>
  <c r="E225" i="96"/>
  <c r="O224" i="96"/>
  <c r="E224" i="96"/>
  <c r="O223" i="96"/>
  <c r="E223" i="96"/>
  <c r="O222" i="96"/>
  <c r="E222" i="96"/>
  <c r="O221" i="96"/>
  <c r="E221" i="96"/>
  <c r="O220" i="96"/>
  <c r="E220" i="96"/>
  <c r="O219" i="96"/>
  <c r="E219" i="96"/>
  <c r="O218" i="96"/>
  <c r="E218" i="96"/>
  <c r="O217" i="96"/>
  <c r="E217" i="96"/>
  <c r="O216" i="96"/>
  <c r="E216" i="96"/>
  <c r="O215" i="96"/>
  <c r="E215" i="96"/>
  <c r="O214" i="96"/>
  <c r="E214" i="96"/>
  <c r="O213" i="96"/>
  <c r="E213" i="96"/>
  <c r="O212" i="96"/>
  <c r="E212" i="96"/>
  <c r="O211" i="96"/>
  <c r="E211" i="96"/>
  <c r="O210" i="96"/>
  <c r="E210" i="96"/>
  <c r="O209" i="96"/>
  <c r="E209" i="96"/>
  <c r="O208" i="96"/>
  <c r="E208" i="96"/>
  <c r="O207" i="96"/>
  <c r="E207" i="96"/>
  <c r="O206" i="96"/>
  <c r="E206" i="96"/>
  <c r="O205" i="96"/>
  <c r="E205" i="96"/>
  <c r="O204" i="96"/>
  <c r="E204" i="96"/>
  <c r="O203" i="96"/>
  <c r="E203" i="96"/>
  <c r="O202" i="96"/>
  <c r="E202" i="96"/>
  <c r="O201" i="96"/>
  <c r="E201" i="96"/>
  <c r="O200" i="96"/>
  <c r="E200" i="96"/>
  <c r="O199" i="96"/>
  <c r="E199" i="96"/>
  <c r="O198" i="96"/>
  <c r="E198" i="96"/>
  <c r="O197" i="96"/>
  <c r="E197" i="96"/>
  <c r="O196" i="96"/>
  <c r="E196" i="96"/>
  <c r="O195" i="96"/>
  <c r="E195" i="96"/>
  <c r="O194" i="96"/>
  <c r="E194" i="96"/>
  <c r="O193" i="96"/>
  <c r="E193" i="96"/>
  <c r="O192" i="96"/>
  <c r="E192" i="96"/>
  <c r="O191" i="96"/>
  <c r="E191" i="96"/>
  <c r="O190" i="96"/>
  <c r="E190" i="96"/>
  <c r="O189" i="96"/>
  <c r="E189" i="96"/>
  <c r="O188" i="96"/>
  <c r="E188" i="96"/>
  <c r="O187" i="96"/>
  <c r="E187" i="96"/>
  <c r="O186" i="96"/>
  <c r="E186" i="96"/>
  <c r="O185" i="96"/>
  <c r="E185" i="96"/>
  <c r="O184" i="96"/>
  <c r="E184" i="96"/>
  <c r="O183" i="96"/>
  <c r="E183" i="96"/>
  <c r="O182" i="96"/>
  <c r="E182" i="96"/>
  <c r="O181" i="96"/>
  <c r="E181" i="96"/>
  <c r="O180" i="96"/>
  <c r="E180" i="96"/>
  <c r="O179" i="96"/>
  <c r="E179" i="96"/>
  <c r="O178" i="96"/>
  <c r="E178" i="96"/>
  <c r="O177" i="96"/>
  <c r="E177" i="96"/>
  <c r="O176" i="96"/>
  <c r="E176" i="96"/>
  <c r="O175" i="96"/>
  <c r="E175" i="96"/>
  <c r="O174" i="96"/>
  <c r="E174" i="96"/>
  <c r="O173" i="96"/>
  <c r="E173" i="96"/>
  <c r="O172" i="96"/>
  <c r="E172" i="96"/>
  <c r="O171" i="96"/>
  <c r="E171" i="96"/>
  <c r="O170" i="96"/>
  <c r="E170" i="96"/>
  <c r="O169" i="96"/>
  <c r="E169" i="96"/>
  <c r="O168" i="96"/>
  <c r="E168" i="96"/>
  <c r="O167" i="96"/>
  <c r="E167" i="96"/>
  <c r="O166" i="96"/>
  <c r="E166" i="96"/>
  <c r="O165" i="96"/>
  <c r="E165" i="96"/>
  <c r="O164" i="96"/>
  <c r="E164" i="96"/>
  <c r="O163" i="96"/>
  <c r="E163" i="96"/>
  <c r="O162" i="96"/>
  <c r="E162" i="96"/>
  <c r="O161" i="96"/>
  <c r="E161" i="96"/>
  <c r="O160" i="96"/>
  <c r="E160" i="96"/>
  <c r="O159" i="96"/>
  <c r="E159" i="96"/>
  <c r="O158" i="96"/>
  <c r="E158" i="96"/>
  <c r="O157" i="96"/>
  <c r="E157" i="96"/>
  <c r="O156" i="96"/>
  <c r="E156" i="96"/>
  <c r="O155" i="96"/>
  <c r="E155" i="96"/>
  <c r="O154" i="96"/>
  <c r="E154" i="96"/>
  <c r="O153" i="96"/>
  <c r="E153" i="96"/>
  <c r="O152" i="96"/>
  <c r="E152" i="96"/>
  <c r="O151" i="96"/>
  <c r="E151" i="96"/>
  <c r="O150" i="96"/>
  <c r="E150" i="96"/>
  <c r="O149" i="96"/>
  <c r="E149" i="96"/>
  <c r="O148" i="96"/>
  <c r="E148" i="96"/>
  <c r="O147" i="96"/>
  <c r="E147" i="96"/>
  <c r="O146" i="96"/>
  <c r="E146" i="96"/>
  <c r="O145" i="96"/>
  <c r="E145" i="96"/>
  <c r="O144" i="96"/>
  <c r="E144" i="96"/>
  <c r="O143" i="96"/>
  <c r="E143" i="96"/>
  <c r="O142" i="96"/>
  <c r="E142" i="96"/>
  <c r="O141" i="96"/>
  <c r="E141" i="96"/>
  <c r="O140" i="96"/>
  <c r="E140" i="96"/>
  <c r="O139" i="96"/>
  <c r="E139" i="96"/>
  <c r="O138" i="96"/>
  <c r="E138" i="96"/>
  <c r="O137" i="96"/>
  <c r="E137" i="96"/>
  <c r="O136" i="96"/>
  <c r="E136" i="96"/>
  <c r="O135" i="96"/>
  <c r="E135" i="96"/>
  <c r="O134" i="96"/>
  <c r="E134" i="96"/>
  <c r="O133" i="96"/>
  <c r="E133" i="96"/>
  <c r="O132" i="96"/>
  <c r="E132" i="96"/>
  <c r="O131" i="96"/>
  <c r="E131" i="96"/>
  <c r="O130" i="96"/>
  <c r="E130" i="96"/>
  <c r="O129" i="96"/>
  <c r="E129" i="96"/>
  <c r="O128" i="96"/>
  <c r="E128" i="96"/>
  <c r="O127" i="96"/>
  <c r="E127" i="96"/>
  <c r="O126" i="96"/>
  <c r="E126" i="96"/>
  <c r="O125" i="96"/>
  <c r="E125" i="96"/>
  <c r="O124" i="96"/>
  <c r="E124" i="96"/>
  <c r="O123" i="96"/>
  <c r="E123" i="96"/>
  <c r="O122" i="96"/>
  <c r="E122" i="96"/>
  <c r="O121" i="96"/>
  <c r="E121" i="96"/>
  <c r="O120" i="96"/>
  <c r="E120" i="96"/>
  <c r="O119" i="96"/>
  <c r="E119" i="96"/>
  <c r="O118" i="96"/>
  <c r="E118" i="96"/>
  <c r="O117" i="96"/>
  <c r="E117" i="96"/>
  <c r="O116" i="96"/>
  <c r="E116" i="96"/>
  <c r="O115" i="96"/>
  <c r="E115" i="96"/>
  <c r="O114" i="96"/>
  <c r="E114" i="96"/>
  <c r="O113" i="96"/>
  <c r="E113" i="96"/>
  <c r="O112" i="96"/>
  <c r="E112" i="96"/>
  <c r="O111" i="96"/>
  <c r="E111" i="96"/>
  <c r="O110" i="96"/>
  <c r="E110" i="96"/>
  <c r="O109" i="96"/>
  <c r="E109" i="96"/>
  <c r="O108" i="96"/>
  <c r="E108" i="96"/>
  <c r="O107" i="96"/>
  <c r="E107" i="96"/>
  <c r="O106" i="96"/>
  <c r="O105" i="96"/>
  <c r="E105" i="96"/>
  <c r="O104" i="96"/>
  <c r="E104" i="96"/>
  <c r="O103" i="96"/>
  <c r="E103" i="96"/>
  <c r="O102" i="96"/>
  <c r="E102" i="96"/>
  <c r="O101" i="96"/>
  <c r="E101" i="96"/>
  <c r="O100" i="96"/>
  <c r="E100" i="96"/>
  <c r="O99" i="96"/>
  <c r="E99" i="96"/>
  <c r="O98" i="96"/>
  <c r="E98" i="96"/>
  <c r="O97" i="96"/>
  <c r="E97" i="96"/>
  <c r="O96" i="96"/>
  <c r="E96" i="96"/>
  <c r="O95" i="96"/>
  <c r="E95" i="96"/>
  <c r="O94" i="96"/>
  <c r="E94" i="96"/>
  <c r="O93" i="96"/>
  <c r="E93" i="96"/>
  <c r="O92" i="96"/>
  <c r="E92" i="96"/>
  <c r="O91" i="96"/>
  <c r="E91" i="96"/>
  <c r="O90" i="96"/>
  <c r="E90" i="96"/>
  <c r="O89" i="96"/>
  <c r="E89" i="96"/>
  <c r="O88" i="96"/>
  <c r="E88" i="96"/>
  <c r="O87" i="96"/>
  <c r="E87" i="96"/>
  <c r="O86" i="96"/>
  <c r="E86" i="96"/>
  <c r="O85" i="96"/>
  <c r="E85" i="96"/>
  <c r="O84" i="96"/>
  <c r="E84" i="96"/>
  <c r="O83" i="96"/>
  <c r="E83" i="96"/>
  <c r="Q82" i="96"/>
  <c r="O82" i="96"/>
  <c r="H82" i="96"/>
  <c r="G82" i="96"/>
  <c r="E82" i="96"/>
  <c r="Q81" i="96"/>
  <c r="O81" i="96"/>
  <c r="H81" i="96"/>
  <c r="G81" i="96"/>
  <c r="E81" i="96"/>
  <c r="Q80" i="96"/>
  <c r="O80" i="96"/>
  <c r="H80" i="96"/>
  <c r="E80" i="96"/>
  <c r="N80" i="96"/>
  <c r="N81" i="96"/>
  <c r="N82" i="96"/>
  <c r="N83" i="96"/>
  <c r="N84" i="96"/>
  <c r="N85" i="96"/>
  <c r="N86" i="96"/>
  <c r="N87" i="96"/>
  <c r="N88" i="96"/>
  <c r="N89" i="96"/>
  <c r="N90" i="96"/>
  <c r="N91" i="96"/>
  <c r="N92" i="96"/>
  <c r="N93" i="96"/>
  <c r="N94" i="96"/>
  <c r="N95" i="96"/>
  <c r="N96" i="96"/>
  <c r="N97" i="96"/>
  <c r="N98" i="96"/>
  <c r="N99" i="96"/>
  <c r="N100" i="96"/>
  <c r="N101" i="96"/>
  <c r="N102" i="96"/>
  <c r="N103" i="96"/>
  <c r="N104" i="96"/>
  <c r="N105" i="96"/>
  <c r="N106" i="96"/>
  <c r="N107" i="96"/>
  <c r="N108" i="96"/>
  <c r="N109" i="96"/>
  <c r="N110" i="96"/>
  <c r="N111" i="96"/>
  <c r="N112" i="96"/>
  <c r="N113" i="96"/>
  <c r="N114" i="96"/>
  <c r="N115" i="96"/>
  <c r="N116" i="96"/>
  <c r="N117" i="96"/>
  <c r="N118" i="96"/>
  <c r="N119" i="96"/>
  <c r="N120" i="96"/>
  <c r="N121" i="96"/>
  <c r="N122" i="96"/>
  <c r="N123" i="96"/>
  <c r="N124" i="96"/>
  <c r="N125" i="96"/>
  <c r="N126" i="96"/>
  <c r="N127" i="96"/>
  <c r="N128" i="96"/>
  <c r="N129" i="96"/>
  <c r="N130" i="96"/>
  <c r="N131" i="96"/>
  <c r="N132" i="96"/>
  <c r="N133" i="96"/>
  <c r="N134" i="96"/>
  <c r="N135" i="96"/>
  <c r="N136" i="96"/>
  <c r="N137" i="96"/>
  <c r="N138" i="96"/>
  <c r="N139" i="96"/>
  <c r="N140" i="96"/>
  <c r="N141" i="96"/>
  <c r="N142" i="96"/>
  <c r="N143" i="96"/>
  <c r="N144" i="96"/>
  <c r="N145" i="96"/>
  <c r="N146" i="96"/>
  <c r="N147" i="96"/>
  <c r="N148" i="96"/>
  <c r="N149" i="96"/>
  <c r="N150" i="96"/>
  <c r="N151" i="96"/>
  <c r="N152" i="96"/>
  <c r="N153" i="96"/>
  <c r="N154" i="96"/>
  <c r="N155" i="96"/>
  <c r="N156" i="96"/>
  <c r="N157" i="96"/>
  <c r="N158" i="96"/>
  <c r="N159" i="96"/>
  <c r="N160" i="96"/>
  <c r="N161" i="96"/>
  <c r="N162" i="96"/>
  <c r="N163" i="96"/>
  <c r="N164" i="96"/>
  <c r="N165" i="96"/>
  <c r="N166" i="96"/>
  <c r="N167" i="96"/>
  <c r="N168" i="96"/>
  <c r="N169" i="96"/>
  <c r="N170" i="96"/>
  <c r="N171" i="96"/>
  <c r="N172" i="96"/>
  <c r="N173" i="96"/>
  <c r="N174" i="96"/>
  <c r="N175" i="96"/>
  <c r="N176" i="96"/>
  <c r="N177" i="96"/>
  <c r="N178" i="96"/>
  <c r="N179" i="96"/>
  <c r="N180" i="96"/>
  <c r="N181" i="96"/>
  <c r="N182" i="96"/>
  <c r="N183" i="96"/>
  <c r="N184" i="96"/>
  <c r="N185" i="96"/>
  <c r="N186" i="96"/>
  <c r="N187" i="96"/>
  <c r="N188" i="96"/>
  <c r="N189" i="96"/>
  <c r="N190" i="96"/>
  <c r="N191" i="96"/>
  <c r="N192" i="96"/>
  <c r="N193" i="96"/>
  <c r="N194" i="96"/>
  <c r="N195" i="96"/>
  <c r="N196" i="96"/>
  <c r="N197" i="96"/>
  <c r="N198" i="96"/>
  <c r="N199" i="96"/>
  <c r="N200" i="96"/>
  <c r="N201" i="96"/>
  <c r="N202" i="96"/>
  <c r="N203" i="96"/>
  <c r="N204" i="96"/>
  <c r="N205" i="96"/>
  <c r="N206" i="96"/>
  <c r="N207" i="96"/>
  <c r="N208" i="96"/>
  <c r="N209" i="96"/>
  <c r="N210" i="96"/>
  <c r="N211" i="96"/>
  <c r="N212" i="96"/>
  <c r="N213" i="96"/>
  <c r="N214" i="96"/>
  <c r="N215" i="96"/>
  <c r="N216" i="96"/>
  <c r="N217" i="96"/>
  <c r="N218" i="96"/>
  <c r="N219" i="96"/>
  <c r="N220" i="96"/>
  <c r="N221" i="96"/>
  <c r="N222" i="96"/>
  <c r="N223" i="96"/>
  <c r="N224" i="96"/>
  <c r="N225" i="96"/>
  <c r="N226" i="96"/>
  <c r="N227" i="96"/>
  <c r="N228" i="96"/>
  <c r="N229" i="96"/>
  <c r="N230" i="96"/>
  <c r="N231" i="96"/>
  <c r="N232" i="96"/>
  <c r="N233" i="96"/>
  <c r="N234" i="96"/>
  <c r="N235" i="96"/>
  <c r="N236" i="96"/>
  <c r="N237" i="96"/>
  <c r="N238" i="96"/>
  <c r="P239" i="96"/>
  <c r="O239" i="96"/>
  <c r="N239" i="96"/>
  <c r="K80" i="96"/>
  <c r="K81" i="96"/>
  <c r="M81" i="96"/>
  <c r="K82" i="96"/>
  <c r="M82" i="96"/>
  <c r="J239" i="96"/>
  <c r="F239" i="96"/>
  <c r="L82" i="96"/>
  <c r="L81" i="96"/>
  <c r="N76" i="96"/>
  <c r="C76" i="96"/>
  <c r="N75" i="96"/>
  <c r="J75" i="96"/>
  <c r="C75" i="96"/>
  <c r="N74" i="96"/>
  <c r="J74" i="96"/>
  <c r="C74" i="96"/>
  <c r="Q71" i="96"/>
  <c r="B63" i="96"/>
  <c r="B64" i="96"/>
  <c r="B65" i="96"/>
  <c r="F34" i="96"/>
  <c r="E49" i="96"/>
  <c r="F57" i="96"/>
  <c r="F44" i="96"/>
  <c r="F38" i="96"/>
  <c r="C27" i="96"/>
  <c r="C25" i="96"/>
  <c r="C24" i="96"/>
  <c r="C16" i="96"/>
  <c r="C15" i="96"/>
  <c r="C14" i="96"/>
  <c r="C12" i="96"/>
  <c r="C10" i="96"/>
  <c r="C9" i="96"/>
  <c r="C8" i="96"/>
  <c r="C7" i="96"/>
  <c r="O238" i="95"/>
  <c r="E238" i="95"/>
  <c r="O237" i="95"/>
  <c r="E237" i="95"/>
  <c r="O236" i="95"/>
  <c r="E236" i="95"/>
  <c r="O235" i="95"/>
  <c r="E235" i="95"/>
  <c r="O234" i="95"/>
  <c r="E234" i="95"/>
  <c r="O233" i="95"/>
  <c r="E233" i="95"/>
  <c r="O232" i="95"/>
  <c r="E232" i="95"/>
  <c r="O231" i="95"/>
  <c r="E231" i="95"/>
  <c r="O230" i="95"/>
  <c r="E230" i="95"/>
  <c r="O229" i="95"/>
  <c r="E229" i="95"/>
  <c r="O228" i="95"/>
  <c r="E228" i="95"/>
  <c r="O227" i="95"/>
  <c r="E227" i="95"/>
  <c r="O226" i="95"/>
  <c r="E226" i="95"/>
  <c r="O225" i="95"/>
  <c r="E225" i="95"/>
  <c r="O224" i="95"/>
  <c r="E224" i="95"/>
  <c r="O223" i="95"/>
  <c r="E223" i="95"/>
  <c r="O222" i="95"/>
  <c r="E222" i="95"/>
  <c r="O221" i="95"/>
  <c r="E221" i="95"/>
  <c r="O220" i="95"/>
  <c r="E220" i="95"/>
  <c r="O219" i="95"/>
  <c r="E219" i="95"/>
  <c r="O218" i="95"/>
  <c r="E218" i="95"/>
  <c r="O217" i="95"/>
  <c r="E217" i="95"/>
  <c r="O216" i="95"/>
  <c r="E216" i="95"/>
  <c r="O215" i="95"/>
  <c r="E215" i="95"/>
  <c r="O214" i="95"/>
  <c r="E214" i="95"/>
  <c r="O213" i="95"/>
  <c r="E213" i="95"/>
  <c r="O212" i="95"/>
  <c r="E212" i="95"/>
  <c r="O211" i="95"/>
  <c r="E211" i="95"/>
  <c r="O210" i="95"/>
  <c r="E210" i="95"/>
  <c r="O209" i="95"/>
  <c r="E209" i="95"/>
  <c r="O208" i="95"/>
  <c r="E208" i="95"/>
  <c r="O207" i="95"/>
  <c r="E207" i="95"/>
  <c r="O206" i="95"/>
  <c r="E206" i="95"/>
  <c r="O205" i="95"/>
  <c r="E205" i="95"/>
  <c r="O204" i="95"/>
  <c r="E204" i="95"/>
  <c r="O203" i="95"/>
  <c r="E203" i="95"/>
  <c r="O202" i="95"/>
  <c r="E202" i="95"/>
  <c r="O201" i="95"/>
  <c r="E201" i="95"/>
  <c r="O200" i="95"/>
  <c r="E200" i="95"/>
  <c r="O199" i="95"/>
  <c r="E199" i="95"/>
  <c r="O198" i="95"/>
  <c r="E198" i="95"/>
  <c r="O197" i="95"/>
  <c r="E197" i="95"/>
  <c r="O196" i="95"/>
  <c r="E196" i="95"/>
  <c r="O195" i="95"/>
  <c r="E195" i="95"/>
  <c r="O194" i="95"/>
  <c r="E194" i="95"/>
  <c r="O193" i="95"/>
  <c r="E193" i="95"/>
  <c r="O192" i="95"/>
  <c r="E192" i="95"/>
  <c r="O191" i="95"/>
  <c r="E191" i="95"/>
  <c r="O190" i="95"/>
  <c r="E190" i="95"/>
  <c r="O189" i="95"/>
  <c r="E189" i="95"/>
  <c r="O188" i="95"/>
  <c r="E188" i="95"/>
  <c r="O187" i="95"/>
  <c r="E187" i="95"/>
  <c r="O186" i="95"/>
  <c r="E186" i="95"/>
  <c r="O185" i="95"/>
  <c r="E185" i="95"/>
  <c r="O184" i="95"/>
  <c r="E184" i="95"/>
  <c r="O183" i="95"/>
  <c r="E183" i="95"/>
  <c r="O182" i="95"/>
  <c r="E182" i="95"/>
  <c r="O181" i="95"/>
  <c r="E181" i="95"/>
  <c r="O180" i="95"/>
  <c r="E180" i="95"/>
  <c r="O179" i="95"/>
  <c r="E179" i="95"/>
  <c r="O178" i="95"/>
  <c r="E178" i="95"/>
  <c r="O177" i="95"/>
  <c r="E177" i="95"/>
  <c r="O176" i="95"/>
  <c r="E176" i="95"/>
  <c r="O175" i="95"/>
  <c r="E175" i="95"/>
  <c r="O174" i="95"/>
  <c r="E174" i="95"/>
  <c r="O173" i="95"/>
  <c r="E173" i="95"/>
  <c r="O172" i="95"/>
  <c r="E172" i="95"/>
  <c r="O171" i="95"/>
  <c r="E171" i="95"/>
  <c r="O170" i="95"/>
  <c r="E170" i="95"/>
  <c r="O169" i="95"/>
  <c r="E169" i="95"/>
  <c r="O168" i="95"/>
  <c r="E168" i="95"/>
  <c r="O167" i="95"/>
  <c r="E167" i="95"/>
  <c r="O166" i="95"/>
  <c r="E166" i="95"/>
  <c r="O165" i="95"/>
  <c r="E165" i="95"/>
  <c r="O164" i="95"/>
  <c r="E164" i="95"/>
  <c r="O163" i="95"/>
  <c r="E163" i="95"/>
  <c r="O162" i="95"/>
  <c r="E162" i="95"/>
  <c r="O161" i="95"/>
  <c r="E161" i="95"/>
  <c r="O160" i="95"/>
  <c r="E160" i="95"/>
  <c r="O159" i="95"/>
  <c r="E159" i="95"/>
  <c r="O158" i="95"/>
  <c r="E158" i="95"/>
  <c r="O157" i="95"/>
  <c r="E157" i="95"/>
  <c r="O156" i="95"/>
  <c r="E156" i="95"/>
  <c r="O155" i="95"/>
  <c r="E155" i="95"/>
  <c r="O154" i="95"/>
  <c r="E154" i="95"/>
  <c r="O153" i="95"/>
  <c r="E153" i="95"/>
  <c r="O152" i="95"/>
  <c r="E152" i="95"/>
  <c r="O151" i="95"/>
  <c r="E151" i="95"/>
  <c r="O150" i="95"/>
  <c r="E150" i="95"/>
  <c r="O149" i="95"/>
  <c r="E149" i="95"/>
  <c r="O148" i="95"/>
  <c r="E148" i="95"/>
  <c r="O147" i="95"/>
  <c r="E147" i="95"/>
  <c r="O146" i="95"/>
  <c r="E146" i="95"/>
  <c r="O145" i="95"/>
  <c r="E145" i="95"/>
  <c r="O144" i="95"/>
  <c r="E144" i="95"/>
  <c r="O143" i="95"/>
  <c r="E143" i="95"/>
  <c r="O142" i="95"/>
  <c r="E142" i="95"/>
  <c r="O141" i="95"/>
  <c r="E141" i="95"/>
  <c r="O140" i="95"/>
  <c r="E140" i="95"/>
  <c r="O139" i="95"/>
  <c r="E139" i="95"/>
  <c r="O138" i="95"/>
  <c r="E138" i="95"/>
  <c r="O137" i="95"/>
  <c r="E137" i="95"/>
  <c r="O136" i="95"/>
  <c r="E136" i="95"/>
  <c r="O135" i="95"/>
  <c r="E135" i="95"/>
  <c r="O134" i="95"/>
  <c r="E134" i="95"/>
  <c r="O133" i="95"/>
  <c r="E133" i="95"/>
  <c r="O132" i="95"/>
  <c r="E132" i="95"/>
  <c r="O131" i="95"/>
  <c r="E131" i="95"/>
  <c r="O130" i="95"/>
  <c r="E130" i="95"/>
  <c r="O129" i="95"/>
  <c r="E129" i="95"/>
  <c r="O128" i="95"/>
  <c r="E128" i="95"/>
  <c r="O127" i="95"/>
  <c r="E127" i="95"/>
  <c r="O126" i="95"/>
  <c r="E126" i="95"/>
  <c r="O125" i="95"/>
  <c r="E125" i="95"/>
  <c r="O124" i="95"/>
  <c r="E124" i="95"/>
  <c r="O123" i="95"/>
  <c r="E123" i="95"/>
  <c r="O122" i="95"/>
  <c r="E122" i="95"/>
  <c r="O121" i="95"/>
  <c r="E121" i="95"/>
  <c r="O120" i="95"/>
  <c r="E120" i="95"/>
  <c r="O119" i="95"/>
  <c r="E119" i="95"/>
  <c r="O118" i="95"/>
  <c r="E118" i="95"/>
  <c r="O117" i="95"/>
  <c r="E117" i="95"/>
  <c r="O116" i="95"/>
  <c r="E116" i="95"/>
  <c r="O115" i="95"/>
  <c r="E115" i="95"/>
  <c r="O114" i="95"/>
  <c r="E114" i="95"/>
  <c r="O113" i="95"/>
  <c r="E113" i="95"/>
  <c r="O112" i="95"/>
  <c r="E112" i="95"/>
  <c r="O111" i="95"/>
  <c r="E111" i="95"/>
  <c r="O110" i="95"/>
  <c r="E110" i="95"/>
  <c r="O109" i="95"/>
  <c r="E109" i="95"/>
  <c r="O108" i="95"/>
  <c r="E108" i="95"/>
  <c r="O107" i="95"/>
  <c r="E107" i="95"/>
  <c r="O106" i="95"/>
  <c r="O105" i="95"/>
  <c r="E105" i="95"/>
  <c r="O104" i="95"/>
  <c r="E104" i="95"/>
  <c r="O103" i="95"/>
  <c r="E103" i="95"/>
  <c r="O102" i="95"/>
  <c r="E102" i="95"/>
  <c r="O101" i="95"/>
  <c r="E101" i="95"/>
  <c r="O100" i="95"/>
  <c r="E100" i="95"/>
  <c r="O99" i="95"/>
  <c r="E99" i="95"/>
  <c r="O98" i="95"/>
  <c r="E98" i="95"/>
  <c r="O97" i="95"/>
  <c r="E97" i="95"/>
  <c r="O96" i="95"/>
  <c r="E96" i="95"/>
  <c r="O95" i="95"/>
  <c r="E95" i="95"/>
  <c r="O94" i="95"/>
  <c r="E94" i="95"/>
  <c r="O93" i="95"/>
  <c r="E93" i="95"/>
  <c r="O92" i="95"/>
  <c r="E92" i="95"/>
  <c r="O91" i="95"/>
  <c r="E91" i="95"/>
  <c r="O90" i="95"/>
  <c r="E90" i="95"/>
  <c r="O89" i="95"/>
  <c r="E89" i="95"/>
  <c r="O88" i="95"/>
  <c r="E88" i="95"/>
  <c r="O87" i="95"/>
  <c r="E87" i="95"/>
  <c r="O86" i="95"/>
  <c r="E86" i="95"/>
  <c r="O85" i="95"/>
  <c r="E85" i="95"/>
  <c r="O84" i="95"/>
  <c r="E84" i="95"/>
  <c r="O83" i="95"/>
  <c r="E83" i="95"/>
  <c r="Q82" i="95"/>
  <c r="O82" i="95"/>
  <c r="H82" i="95"/>
  <c r="G82" i="95"/>
  <c r="E82" i="95"/>
  <c r="Q81" i="95"/>
  <c r="O81" i="95"/>
  <c r="H81" i="95"/>
  <c r="G81" i="95"/>
  <c r="E81" i="95"/>
  <c r="Q80" i="95"/>
  <c r="O80" i="95"/>
  <c r="H80" i="95"/>
  <c r="E80" i="95"/>
  <c r="N80" i="95"/>
  <c r="N81" i="95"/>
  <c r="N82" i="95"/>
  <c r="N83" i="95"/>
  <c r="N84" i="95"/>
  <c r="N85" i="95"/>
  <c r="N86" i="95"/>
  <c r="N87" i="95"/>
  <c r="N88" i="95"/>
  <c r="N89" i="95"/>
  <c r="N90" i="95"/>
  <c r="N91" i="95"/>
  <c r="N92" i="95"/>
  <c r="N93" i="95"/>
  <c r="N94" i="95"/>
  <c r="N95" i="95"/>
  <c r="N96" i="95"/>
  <c r="N97" i="95"/>
  <c r="N98" i="95"/>
  <c r="N99" i="95"/>
  <c r="N100" i="95"/>
  <c r="N101" i="95"/>
  <c r="N102" i="95"/>
  <c r="N103" i="95"/>
  <c r="N104" i="95"/>
  <c r="N105" i="95"/>
  <c r="N106" i="95"/>
  <c r="N107" i="95"/>
  <c r="N108" i="95"/>
  <c r="N109" i="95"/>
  <c r="N110" i="95"/>
  <c r="N111" i="95"/>
  <c r="N112" i="95"/>
  <c r="N113" i="95"/>
  <c r="N114" i="95"/>
  <c r="N115" i="95"/>
  <c r="N116" i="95"/>
  <c r="N117" i="95"/>
  <c r="N118" i="95"/>
  <c r="N119" i="95"/>
  <c r="N120" i="95"/>
  <c r="N121" i="95"/>
  <c r="N122" i="95"/>
  <c r="N123" i="95"/>
  <c r="N124" i="95"/>
  <c r="N125" i="95"/>
  <c r="N126" i="95"/>
  <c r="N127" i="95"/>
  <c r="N128" i="95"/>
  <c r="N129" i="95"/>
  <c r="N130" i="95"/>
  <c r="N131" i="95"/>
  <c r="N132" i="95"/>
  <c r="N133" i="95"/>
  <c r="N134" i="95"/>
  <c r="N135" i="95"/>
  <c r="N136" i="95"/>
  <c r="N137" i="95"/>
  <c r="N138" i="95"/>
  <c r="N139" i="95"/>
  <c r="N140" i="95"/>
  <c r="N141" i="95"/>
  <c r="N142" i="95"/>
  <c r="N143" i="95"/>
  <c r="N144" i="95"/>
  <c r="N145" i="95"/>
  <c r="N146" i="95"/>
  <c r="N147" i="95"/>
  <c r="N148" i="95"/>
  <c r="N149" i="95"/>
  <c r="N150" i="95"/>
  <c r="N151" i="95"/>
  <c r="N152" i="95"/>
  <c r="N153" i="95"/>
  <c r="N154" i="95"/>
  <c r="N155" i="95"/>
  <c r="N156" i="95"/>
  <c r="N157" i="95"/>
  <c r="N158" i="95"/>
  <c r="N159" i="95"/>
  <c r="N160" i="95"/>
  <c r="N161" i="95"/>
  <c r="N162" i="95"/>
  <c r="N163" i="95"/>
  <c r="N164" i="95"/>
  <c r="N165" i="95"/>
  <c r="N166" i="95"/>
  <c r="N167" i="95"/>
  <c r="N168" i="95"/>
  <c r="N169" i="95"/>
  <c r="N170" i="95"/>
  <c r="N171" i="95"/>
  <c r="N172" i="95"/>
  <c r="N173" i="95"/>
  <c r="N174" i="95"/>
  <c r="N175" i="95"/>
  <c r="N176" i="95"/>
  <c r="N177" i="95"/>
  <c r="N178" i="95"/>
  <c r="N179" i="95"/>
  <c r="N180" i="95"/>
  <c r="N181" i="95"/>
  <c r="N182" i="95"/>
  <c r="N183" i="95"/>
  <c r="N184" i="95"/>
  <c r="N185" i="95"/>
  <c r="N186" i="95"/>
  <c r="N187" i="95"/>
  <c r="N188" i="95"/>
  <c r="N189" i="95"/>
  <c r="N190" i="95"/>
  <c r="N191" i="95"/>
  <c r="N192" i="95"/>
  <c r="N193" i="95"/>
  <c r="N194" i="95"/>
  <c r="N195" i="95"/>
  <c r="N196" i="95"/>
  <c r="N197" i="95"/>
  <c r="N198" i="95"/>
  <c r="N199" i="95"/>
  <c r="N200" i="95"/>
  <c r="N201" i="95"/>
  <c r="N202" i="95"/>
  <c r="N203" i="95"/>
  <c r="N204" i="95"/>
  <c r="N205" i="95"/>
  <c r="N206" i="95"/>
  <c r="N207" i="95"/>
  <c r="N208" i="95"/>
  <c r="N209" i="95"/>
  <c r="N210" i="95"/>
  <c r="N211" i="95"/>
  <c r="N212" i="95"/>
  <c r="N213" i="95"/>
  <c r="N214" i="95"/>
  <c r="N215" i="95"/>
  <c r="N216" i="95"/>
  <c r="N217" i="95"/>
  <c r="N218" i="95"/>
  <c r="N219" i="95"/>
  <c r="N220" i="95"/>
  <c r="N221" i="95"/>
  <c r="N222" i="95"/>
  <c r="N223" i="95"/>
  <c r="N224" i="95"/>
  <c r="N225" i="95"/>
  <c r="N226" i="95"/>
  <c r="N227" i="95"/>
  <c r="N228" i="95"/>
  <c r="N229" i="95"/>
  <c r="N230" i="95"/>
  <c r="N231" i="95"/>
  <c r="N232" i="95"/>
  <c r="N233" i="95"/>
  <c r="N234" i="95"/>
  <c r="N235" i="95"/>
  <c r="N236" i="95"/>
  <c r="N237" i="95"/>
  <c r="N238" i="95"/>
  <c r="P239" i="95"/>
  <c r="O239" i="95"/>
  <c r="N239" i="95"/>
  <c r="K80" i="95"/>
  <c r="K81" i="95"/>
  <c r="M81" i="95"/>
  <c r="K82" i="95"/>
  <c r="M82" i="95"/>
  <c r="J239" i="95"/>
  <c r="F239" i="95"/>
  <c r="L82" i="95"/>
  <c r="L81" i="95"/>
  <c r="N76" i="95"/>
  <c r="C76" i="95"/>
  <c r="N75" i="95"/>
  <c r="J75" i="95"/>
  <c r="C75" i="95"/>
  <c r="N74" i="95"/>
  <c r="J74" i="95"/>
  <c r="C74" i="95"/>
  <c r="Q71" i="95"/>
  <c r="B63" i="95"/>
  <c r="B64" i="95"/>
  <c r="B65" i="95"/>
  <c r="F34" i="95"/>
  <c r="E49" i="95"/>
  <c r="F57" i="95"/>
  <c r="F44" i="95"/>
  <c r="F38" i="95"/>
  <c r="C27" i="95"/>
  <c r="C25" i="95"/>
  <c r="C24" i="95"/>
  <c r="C16" i="95"/>
  <c r="C15" i="95"/>
  <c r="C14" i="95"/>
  <c r="C12" i="95"/>
  <c r="C10" i="95"/>
  <c r="C9" i="95"/>
  <c r="C8" i="95"/>
  <c r="C7" i="95"/>
  <c r="O238" i="94"/>
  <c r="E238" i="94"/>
  <c r="O237" i="94"/>
  <c r="E237" i="94"/>
  <c r="O236" i="94"/>
  <c r="E236" i="94"/>
  <c r="O235" i="94"/>
  <c r="E235" i="94"/>
  <c r="O234" i="94"/>
  <c r="E234" i="94"/>
  <c r="O233" i="94"/>
  <c r="E233" i="94"/>
  <c r="O232" i="94"/>
  <c r="E232" i="94"/>
  <c r="O231" i="94"/>
  <c r="E231" i="94"/>
  <c r="O230" i="94"/>
  <c r="E230" i="94"/>
  <c r="O229" i="94"/>
  <c r="E229" i="94"/>
  <c r="O228" i="94"/>
  <c r="E228" i="94"/>
  <c r="O227" i="94"/>
  <c r="E227" i="94"/>
  <c r="O226" i="94"/>
  <c r="E226" i="94"/>
  <c r="O225" i="94"/>
  <c r="E225" i="94"/>
  <c r="O224" i="94"/>
  <c r="E224" i="94"/>
  <c r="O223" i="94"/>
  <c r="E223" i="94"/>
  <c r="O222" i="94"/>
  <c r="E222" i="94"/>
  <c r="O221" i="94"/>
  <c r="E221" i="94"/>
  <c r="O220" i="94"/>
  <c r="E220" i="94"/>
  <c r="O219" i="94"/>
  <c r="E219" i="94"/>
  <c r="O218" i="94"/>
  <c r="E218" i="94"/>
  <c r="O217" i="94"/>
  <c r="E217" i="94"/>
  <c r="O216" i="94"/>
  <c r="E216" i="94"/>
  <c r="O215" i="94"/>
  <c r="E215" i="94"/>
  <c r="O214" i="94"/>
  <c r="E214" i="94"/>
  <c r="O213" i="94"/>
  <c r="E213" i="94"/>
  <c r="O212" i="94"/>
  <c r="E212" i="94"/>
  <c r="O211" i="94"/>
  <c r="E211" i="94"/>
  <c r="O210" i="94"/>
  <c r="E210" i="94"/>
  <c r="O209" i="94"/>
  <c r="E209" i="94"/>
  <c r="O208" i="94"/>
  <c r="E208" i="94"/>
  <c r="O207" i="94"/>
  <c r="E207" i="94"/>
  <c r="O206" i="94"/>
  <c r="E206" i="94"/>
  <c r="O205" i="94"/>
  <c r="E205" i="94"/>
  <c r="O204" i="94"/>
  <c r="E204" i="94"/>
  <c r="O203" i="94"/>
  <c r="E203" i="94"/>
  <c r="O202" i="94"/>
  <c r="E202" i="94"/>
  <c r="O201" i="94"/>
  <c r="E201" i="94"/>
  <c r="O200" i="94"/>
  <c r="E200" i="94"/>
  <c r="O199" i="94"/>
  <c r="E199" i="94"/>
  <c r="O198" i="94"/>
  <c r="E198" i="94"/>
  <c r="O197" i="94"/>
  <c r="E197" i="94"/>
  <c r="O196" i="94"/>
  <c r="E196" i="94"/>
  <c r="O195" i="94"/>
  <c r="E195" i="94"/>
  <c r="O194" i="94"/>
  <c r="E194" i="94"/>
  <c r="O193" i="94"/>
  <c r="E193" i="94"/>
  <c r="O192" i="94"/>
  <c r="E192" i="94"/>
  <c r="O191" i="94"/>
  <c r="E191" i="94"/>
  <c r="O190" i="94"/>
  <c r="E190" i="94"/>
  <c r="O189" i="94"/>
  <c r="E189" i="94"/>
  <c r="O188" i="94"/>
  <c r="E188" i="94"/>
  <c r="O187" i="94"/>
  <c r="E187" i="94"/>
  <c r="O186" i="94"/>
  <c r="E186" i="94"/>
  <c r="O185" i="94"/>
  <c r="E185" i="94"/>
  <c r="O184" i="94"/>
  <c r="E184" i="94"/>
  <c r="O183" i="94"/>
  <c r="E183" i="94"/>
  <c r="O182" i="94"/>
  <c r="E182" i="94"/>
  <c r="O181" i="94"/>
  <c r="E181" i="94"/>
  <c r="O180" i="94"/>
  <c r="E180" i="94"/>
  <c r="O179" i="94"/>
  <c r="E179" i="94"/>
  <c r="O178" i="94"/>
  <c r="E178" i="94"/>
  <c r="O177" i="94"/>
  <c r="E177" i="94"/>
  <c r="O176" i="94"/>
  <c r="E176" i="94"/>
  <c r="O175" i="94"/>
  <c r="E175" i="94"/>
  <c r="O174" i="94"/>
  <c r="E174" i="94"/>
  <c r="O173" i="94"/>
  <c r="E173" i="94"/>
  <c r="O172" i="94"/>
  <c r="E172" i="94"/>
  <c r="O171" i="94"/>
  <c r="E171" i="94"/>
  <c r="O170" i="94"/>
  <c r="E170" i="94"/>
  <c r="O169" i="94"/>
  <c r="E169" i="94"/>
  <c r="O168" i="94"/>
  <c r="E168" i="94"/>
  <c r="O167" i="94"/>
  <c r="E167" i="94"/>
  <c r="O166" i="94"/>
  <c r="E166" i="94"/>
  <c r="O165" i="94"/>
  <c r="E165" i="94"/>
  <c r="O164" i="94"/>
  <c r="E164" i="94"/>
  <c r="O163" i="94"/>
  <c r="E163" i="94"/>
  <c r="O162" i="94"/>
  <c r="E162" i="94"/>
  <c r="O161" i="94"/>
  <c r="E161" i="94"/>
  <c r="O160" i="94"/>
  <c r="E160" i="94"/>
  <c r="O159" i="94"/>
  <c r="E159" i="94"/>
  <c r="O158" i="94"/>
  <c r="E158" i="94"/>
  <c r="O157" i="94"/>
  <c r="E157" i="94"/>
  <c r="O156" i="94"/>
  <c r="E156" i="94"/>
  <c r="O155" i="94"/>
  <c r="E155" i="94"/>
  <c r="O154" i="94"/>
  <c r="E154" i="94"/>
  <c r="O153" i="94"/>
  <c r="E153" i="94"/>
  <c r="O152" i="94"/>
  <c r="E152" i="94"/>
  <c r="O151" i="94"/>
  <c r="E151" i="94"/>
  <c r="O150" i="94"/>
  <c r="E150" i="94"/>
  <c r="O149" i="94"/>
  <c r="E149" i="94"/>
  <c r="O148" i="94"/>
  <c r="E148" i="94"/>
  <c r="O147" i="94"/>
  <c r="E147" i="94"/>
  <c r="O146" i="94"/>
  <c r="E146" i="94"/>
  <c r="O145" i="94"/>
  <c r="E145" i="94"/>
  <c r="O144" i="94"/>
  <c r="E144" i="94"/>
  <c r="O143" i="94"/>
  <c r="E143" i="94"/>
  <c r="O142" i="94"/>
  <c r="E142" i="94"/>
  <c r="O141" i="94"/>
  <c r="E141" i="94"/>
  <c r="O140" i="94"/>
  <c r="E140" i="94"/>
  <c r="O139" i="94"/>
  <c r="E139" i="94"/>
  <c r="O138" i="94"/>
  <c r="E138" i="94"/>
  <c r="O137" i="94"/>
  <c r="E137" i="94"/>
  <c r="O136" i="94"/>
  <c r="E136" i="94"/>
  <c r="O135" i="94"/>
  <c r="E135" i="94"/>
  <c r="O134" i="94"/>
  <c r="E134" i="94"/>
  <c r="O133" i="94"/>
  <c r="E133" i="94"/>
  <c r="O132" i="94"/>
  <c r="E132" i="94"/>
  <c r="O131" i="94"/>
  <c r="E131" i="94"/>
  <c r="O130" i="94"/>
  <c r="E130" i="94"/>
  <c r="O129" i="94"/>
  <c r="E129" i="94"/>
  <c r="O128" i="94"/>
  <c r="E128" i="94"/>
  <c r="O127" i="94"/>
  <c r="E127" i="94"/>
  <c r="O126" i="94"/>
  <c r="E126" i="94"/>
  <c r="O125" i="94"/>
  <c r="E125" i="94"/>
  <c r="O124" i="94"/>
  <c r="E124" i="94"/>
  <c r="O123" i="94"/>
  <c r="E123" i="94"/>
  <c r="O122" i="94"/>
  <c r="E122" i="94"/>
  <c r="O121" i="94"/>
  <c r="E121" i="94"/>
  <c r="O120" i="94"/>
  <c r="E120" i="94"/>
  <c r="O119" i="94"/>
  <c r="E119" i="94"/>
  <c r="O118" i="94"/>
  <c r="E118" i="94"/>
  <c r="O117" i="94"/>
  <c r="E117" i="94"/>
  <c r="O116" i="94"/>
  <c r="E116" i="94"/>
  <c r="O115" i="94"/>
  <c r="E115" i="94"/>
  <c r="O114" i="94"/>
  <c r="E114" i="94"/>
  <c r="O113" i="94"/>
  <c r="E113" i="94"/>
  <c r="O112" i="94"/>
  <c r="E112" i="94"/>
  <c r="O111" i="94"/>
  <c r="E111" i="94"/>
  <c r="O110" i="94"/>
  <c r="E110" i="94"/>
  <c r="O109" i="94"/>
  <c r="E109" i="94"/>
  <c r="O108" i="94"/>
  <c r="E108" i="94"/>
  <c r="O107" i="94"/>
  <c r="E107" i="94"/>
  <c r="O106" i="94"/>
  <c r="O105" i="94"/>
  <c r="E105" i="94"/>
  <c r="O104" i="94"/>
  <c r="E104" i="94"/>
  <c r="O103" i="94"/>
  <c r="E103" i="94"/>
  <c r="O102" i="94"/>
  <c r="E102" i="94"/>
  <c r="O101" i="94"/>
  <c r="E101" i="94"/>
  <c r="O100" i="94"/>
  <c r="E100" i="94"/>
  <c r="O99" i="94"/>
  <c r="E99" i="94"/>
  <c r="O98" i="94"/>
  <c r="E98" i="94"/>
  <c r="O97" i="94"/>
  <c r="E97" i="94"/>
  <c r="O96" i="94"/>
  <c r="E96" i="94"/>
  <c r="O95" i="94"/>
  <c r="E95" i="94"/>
  <c r="O94" i="94"/>
  <c r="E94" i="94"/>
  <c r="O93" i="94"/>
  <c r="E93" i="94"/>
  <c r="O92" i="94"/>
  <c r="E92" i="94"/>
  <c r="O91" i="94"/>
  <c r="E91" i="94"/>
  <c r="O90" i="94"/>
  <c r="E90" i="94"/>
  <c r="O89" i="94"/>
  <c r="E89" i="94"/>
  <c r="O88" i="94"/>
  <c r="E88" i="94"/>
  <c r="O87" i="94"/>
  <c r="E87" i="94"/>
  <c r="O86" i="94"/>
  <c r="E86" i="94"/>
  <c r="O85" i="94"/>
  <c r="E85" i="94"/>
  <c r="O84" i="94"/>
  <c r="E84" i="94"/>
  <c r="O83" i="94"/>
  <c r="E83" i="94"/>
  <c r="Q82" i="94"/>
  <c r="O82" i="94"/>
  <c r="H82" i="94"/>
  <c r="G82" i="94"/>
  <c r="E82" i="94"/>
  <c r="Q81" i="94"/>
  <c r="O81" i="94"/>
  <c r="H81" i="94"/>
  <c r="G81" i="94"/>
  <c r="E81" i="94"/>
  <c r="Q80" i="94"/>
  <c r="O80" i="94"/>
  <c r="H80" i="94"/>
  <c r="E80" i="94"/>
  <c r="N80" i="94"/>
  <c r="N81" i="94"/>
  <c r="N82" i="94"/>
  <c r="N83" i="94"/>
  <c r="N84" i="94"/>
  <c r="N85" i="94"/>
  <c r="N86" i="94"/>
  <c r="N87" i="94"/>
  <c r="N88" i="94"/>
  <c r="N89" i="94"/>
  <c r="N90" i="94"/>
  <c r="N91" i="94"/>
  <c r="N92" i="94"/>
  <c r="N93" i="94"/>
  <c r="N94" i="94"/>
  <c r="N95" i="94"/>
  <c r="N96" i="94"/>
  <c r="N97" i="94"/>
  <c r="N98" i="94"/>
  <c r="N99" i="94"/>
  <c r="N100" i="94"/>
  <c r="N101" i="94"/>
  <c r="N102" i="94"/>
  <c r="N103" i="94"/>
  <c r="N104" i="94"/>
  <c r="N105" i="94"/>
  <c r="N106" i="94"/>
  <c r="N107" i="94"/>
  <c r="N108" i="94"/>
  <c r="N109" i="94"/>
  <c r="N110" i="94"/>
  <c r="N111" i="94"/>
  <c r="N112" i="94"/>
  <c r="N113" i="94"/>
  <c r="N114" i="94"/>
  <c r="N115" i="94"/>
  <c r="N116" i="94"/>
  <c r="N117" i="94"/>
  <c r="N118" i="94"/>
  <c r="N119" i="94"/>
  <c r="N120" i="94"/>
  <c r="N121" i="94"/>
  <c r="N122" i="94"/>
  <c r="N123" i="94"/>
  <c r="N124" i="94"/>
  <c r="N125" i="94"/>
  <c r="N126" i="94"/>
  <c r="N127" i="94"/>
  <c r="N128" i="94"/>
  <c r="N129" i="94"/>
  <c r="N130" i="94"/>
  <c r="N131" i="94"/>
  <c r="N132" i="94"/>
  <c r="N133" i="94"/>
  <c r="N134" i="94"/>
  <c r="N135" i="94"/>
  <c r="N136" i="94"/>
  <c r="N137" i="94"/>
  <c r="N138" i="94"/>
  <c r="N139" i="94"/>
  <c r="N140" i="94"/>
  <c r="N141" i="94"/>
  <c r="N142" i="94"/>
  <c r="N143" i="94"/>
  <c r="N144" i="94"/>
  <c r="N145" i="94"/>
  <c r="N146" i="94"/>
  <c r="N147" i="94"/>
  <c r="N148" i="94"/>
  <c r="N149" i="94"/>
  <c r="N150" i="94"/>
  <c r="N151" i="94"/>
  <c r="N152" i="94"/>
  <c r="N153" i="94"/>
  <c r="N154" i="94"/>
  <c r="N155" i="94"/>
  <c r="N156" i="94"/>
  <c r="N157" i="94"/>
  <c r="N158" i="94"/>
  <c r="N159" i="94"/>
  <c r="N160" i="94"/>
  <c r="N161" i="94"/>
  <c r="N162" i="94"/>
  <c r="N163" i="94"/>
  <c r="N164" i="94"/>
  <c r="N165" i="94"/>
  <c r="N166" i="94"/>
  <c r="N167" i="94"/>
  <c r="N168" i="94"/>
  <c r="N169" i="94"/>
  <c r="N170" i="94"/>
  <c r="N171" i="94"/>
  <c r="N172" i="94"/>
  <c r="N173" i="94"/>
  <c r="N174" i="94"/>
  <c r="N175" i="94"/>
  <c r="N176" i="94"/>
  <c r="N177" i="94"/>
  <c r="N178" i="94"/>
  <c r="N179" i="94"/>
  <c r="N180" i="94"/>
  <c r="N181" i="94"/>
  <c r="N182" i="94"/>
  <c r="N183" i="94"/>
  <c r="N184" i="94"/>
  <c r="N185" i="94"/>
  <c r="N186" i="94"/>
  <c r="N187" i="94"/>
  <c r="N188" i="94"/>
  <c r="N189" i="94"/>
  <c r="N190" i="94"/>
  <c r="N191" i="94"/>
  <c r="N192" i="94"/>
  <c r="N193" i="94"/>
  <c r="N194" i="94"/>
  <c r="N195" i="94"/>
  <c r="N196" i="94"/>
  <c r="N197" i="94"/>
  <c r="N198" i="94"/>
  <c r="N199" i="94"/>
  <c r="N200" i="94"/>
  <c r="N201" i="94"/>
  <c r="N202" i="94"/>
  <c r="N203" i="94"/>
  <c r="N204" i="94"/>
  <c r="N205" i="94"/>
  <c r="N206" i="94"/>
  <c r="N207" i="94"/>
  <c r="N208" i="94"/>
  <c r="N209" i="94"/>
  <c r="N210" i="94"/>
  <c r="N211" i="94"/>
  <c r="N212" i="94"/>
  <c r="N213" i="94"/>
  <c r="N214" i="94"/>
  <c r="N215" i="94"/>
  <c r="N216" i="94"/>
  <c r="N217" i="94"/>
  <c r="N218" i="94"/>
  <c r="N219" i="94"/>
  <c r="N220" i="94"/>
  <c r="N221" i="94"/>
  <c r="N222" i="94"/>
  <c r="N223" i="94"/>
  <c r="N224" i="94"/>
  <c r="N225" i="94"/>
  <c r="N226" i="94"/>
  <c r="N227" i="94"/>
  <c r="N228" i="94"/>
  <c r="N229" i="94"/>
  <c r="N230" i="94"/>
  <c r="N231" i="94"/>
  <c r="N232" i="94"/>
  <c r="N233" i="94"/>
  <c r="N234" i="94"/>
  <c r="N235" i="94"/>
  <c r="N236" i="94"/>
  <c r="N237" i="94"/>
  <c r="N238" i="94"/>
  <c r="P239" i="94"/>
  <c r="O239" i="94"/>
  <c r="N239" i="94"/>
  <c r="K80" i="94"/>
  <c r="K81" i="94"/>
  <c r="M81" i="94"/>
  <c r="K82" i="94"/>
  <c r="M82" i="94"/>
  <c r="J239" i="94"/>
  <c r="F239" i="94"/>
  <c r="F38" i="94" s="1"/>
  <c r="L82" i="94"/>
  <c r="L81" i="94"/>
  <c r="N76" i="94"/>
  <c r="C76" i="94"/>
  <c r="N75" i="94"/>
  <c r="J75" i="94"/>
  <c r="C75" i="94"/>
  <c r="N74" i="94"/>
  <c r="J74" i="94"/>
  <c r="C74" i="94"/>
  <c r="Q71" i="94"/>
  <c r="B63" i="94"/>
  <c r="B64" i="94"/>
  <c r="B65" i="94"/>
  <c r="F34" i="94"/>
  <c r="E49" i="94"/>
  <c r="F57" i="94"/>
  <c r="F44" i="94"/>
  <c r="C27" i="94"/>
  <c r="C25" i="94"/>
  <c r="C24" i="94"/>
  <c r="C16" i="94"/>
  <c r="C15" i="94"/>
  <c r="C14" i="94"/>
  <c r="C12" i="94"/>
  <c r="C10" i="94"/>
  <c r="C9" i="94"/>
  <c r="C8" i="94"/>
  <c r="C7" i="94"/>
  <c r="O238" i="93"/>
  <c r="E238" i="93"/>
  <c r="O237" i="93"/>
  <c r="E237" i="93"/>
  <c r="O236" i="93"/>
  <c r="E236" i="93"/>
  <c r="O235" i="93"/>
  <c r="E235" i="93"/>
  <c r="O234" i="93"/>
  <c r="E234" i="93"/>
  <c r="O233" i="93"/>
  <c r="E233" i="93"/>
  <c r="O232" i="93"/>
  <c r="E232" i="93"/>
  <c r="O231" i="93"/>
  <c r="E231" i="93"/>
  <c r="O230" i="93"/>
  <c r="E230" i="93"/>
  <c r="O229" i="93"/>
  <c r="E229" i="93"/>
  <c r="O228" i="93"/>
  <c r="E228" i="93"/>
  <c r="O227" i="93"/>
  <c r="E227" i="93"/>
  <c r="O226" i="93"/>
  <c r="E226" i="93"/>
  <c r="O225" i="93"/>
  <c r="E225" i="93"/>
  <c r="O224" i="93"/>
  <c r="E224" i="93"/>
  <c r="O223" i="93"/>
  <c r="E223" i="93"/>
  <c r="O222" i="93"/>
  <c r="E222" i="93"/>
  <c r="O221" i="93"/>
  <c r="E221" i="93"/>
  <c r="O220" i="93"/>
  <c r="E220" i="93"/>
  <c r="O219" i="93"/>
  <c r="E219" i="93"/>
  <c r="O218" i="93"/>
  <c r="E218" i="93"/>
  <c r="O217" i="93"/>
  <c r="E217" i="93"/>
  <c r="O216" i="93"/>
  <c r="E216" i="93"/>
  <c r="O215" i="93"/>
  <c r="E215" i="93"/>
  <c r="O214" i="93"/>
  <c r="E214" i="93"/>
  <c r="O213" i="93"/>
  <c r="E213" i="93"/>
  <c r="O212" i="93"/>
  <c r="E212" i="93"/>
  <c r="O211" i="93"/>
  <c r="E211" i="93"/>
  <c r="O210" i="93"/>
  <c r="E210" i="93"/>
  <c r="O209" i="93"/>
  <c r="E209" i="93"/>
  <c r="O208" i="93"/>
  <c r="E208" i="93"/>
  <c r="O207" i="93"/>
  <c r="E207" i="93"/>
  <c r="O206" i="93"/>
  <c r="E206" i="93"/>
  <c r="O205" i="93"/>
  <c r="E205" i="93"/>
  <c r="O204" i="93"/>
  <c r="E204" i="93"/>
  <c r="O203" i="93"/>
  <c r="E203" i="93"/>
  <c r="O202" i="93"/>
  <c r="E202" i="93"/>
  <c r="O201" i="93"/>
  <c r="E201" i="93"/>
  <c r="O200" i="93"/>
  <c r="E200" i="93"/>
  <c r="O199" i="93"/>
  <c r="E199" i="93"/>
  <c r="O198" i="93"/>
  <c r="E198" i="93"/>
  <c r="O197" i="93"/>
  <c r="E197" i="93"/>
  <c r="O196" i="93"/>
  <c r="E196" i="93"/>
  <c r="O195" i="93"/>
  <c r="E195" i="93"/>
  <c r="O194" i="93"/>
  <c r="E194" i="93"/>
  <c r="O193" i="93"/>
  <c r="E193" i="93"/>
  <c r="O192" i="93"/>
  <c r="E192" i="93"/>
  <c r="O191" i="93"/>
  <c r="E191" i="93"/>
  <c r="O190" i="93"/>
  <c r="E190" i="93"/>
  <c r="O189" i="93"/>
  <c r="E189" i="93"/>
  <c r="O188" i="93"/>
  <c r="E188" i="93"/>
  <c r="O187" i="93"/>
  <c r="E187" i="93"/>
  <c r="O186" i="93"/>
  <c r="E186" i="93"/>
  <c r="O185" i="93"/>
  <c r="E185" i="93"/>
  <c r="O184" i="93"/>
  <c r="E184" i="93"/>
  <c r="O183" i="93"/>
  <c r="E183" i="93"/>
  <c r="O182" i="93"/>
  <c r="E182" i="93"/>
  <c r="O181" i="93"/>
  <c r="E181" i="93"/>
  <c r="O180" i="93"/>
  <c r="E180" i="93"/>
  <c r="O179" i="93"/>
  <c r="E179" i="93"/>
  <c r="O178" i="93"/>
  <c r="E178" i="93"/>
  <c r="O177" i="93"/>
  <c r="E177" i="93"/>
  <c r="O176" i="93"/>
  <c r="E176" i="93"/>
  <c r="O175" i="93"/>
  <c r="E175" i="93"/>
  <c r="O174" i="93"/>
  <c r="E174" i="93"/>
  <c r="O173" i="93"/>
  <c r="E173" i="93"/>
  <c r="O172" i="93"/>
  <c r="E172" i="93"/>
  <c r="O171" i="93"/>
  <c r="E171" i="93"/>
  <c r="O170" i="93"/>
  <c r="E170" i="93"/>
  <c r="O169" i="93"/>
  <c r="E169" i="93"/>
  <c r="O168" i="93"/>
  <c r="E168" i="93"/>
  <c r="O167" i="93"/>
  <c r="E167" i="93"/>
  <c r="O166" i="93"/>
  <c r="E166" i="93"/>
  <c r="O165" i="93"/>
  <c r="E165" i="93"/>
  <c r="O164" i="93"/>
  <c r="E164" i="93"/>
  <c r="O163" i="93"/>
  <c r="E163" i="93"/>
  <c r="O162" i="93"/>
  <c r="E162" i="93"/>
  <c r="O161" i="93"/>
  <c r="E161" i="93"/>
  <c r="O160" i="93"/>
  <c r="E160" i="93"/>
  <c r="O159" i="93"/>
  <c r="E159" i="93"/>
  <c r="O158" i="93"/>
  <c r="E158" i="93"/>
  <c r="O157" i="93"/>
  <c r="E157" i="93"/>
  <c r="O156" i="93"/>
  <c r="E156" i="93"/>
  <c r="O155" i="93"/>
  <c r="E155" i="93"/>
  <c r="O154" i="93"/>
  <c r="E154" i="93"/>
  <c r="O153" i="93"/>
  <c r="E153" i="93"/>
  <c r="O152" i="93"/>
  <c r="E152" i="93"/>
  <c r="O151" i="93"/>
  <c r="E151" i="93"/>
  <c r="O150" i="93"/>
  <c r="E150" i="93"/>
  <c r="O149" i="93"/>
  <c r="E149" i="93"/>
  <c r="O148" i="93"/>
  <c r="E148" i="93"/>
  <c r="O147" i="93"/>
  <c r="E147" i="93"/>
  <c r="O146" i="93"/>
  <c r="E146" i="93"/>
  <c r="O145" i="93"/>
  <c r="E145" i="93"/>
  <c r="O144" i="93"/>
  <c r="E144" i="93"/>
  <c r="O143" i="93"/>
  <c r="E143" i="93"/>
  <c r="O142" i="93"/>
  <c r="E142" i="93"/>
  <c r="O141" i="93"/>
  <c r="E141" i="93"/>
  <c r="O140" i="93"/>
  <c r="E140" i="93"/>
  <c r="O139" i="93"/>
  <c r="E139" i="93"/>
  <c r="O138" i="93"/>
  <c r="E138" i="93"/>
  <c r="O137" i="93"/>
  <c r="E137" i="93"/>
  <c r="O136" i="93"/>
  <c r="E136" i="93"/>
  <c r="O135" i="93"/>
  <c r="E135" i="93"/>
  <c r="O134" i="93"/>
  <c r="E134" i="93"/>
  <c r="O133" i="93"/>
  <c r="E133" i="93"/>
  <c r="O132" i="93"/>
  <c r="E132" i="93"/>
  <c r="O131" i="93"/>
  <c r="E131" i="93"/>
  <c r="O130" i="93"/>
  <c r="E130" i="93"/>
  <c r="O129" i="93"/>
  <c r="E129" i="93"/>
  <c r="O128" i="93"/>
  <c r="E128" i="93"/>
  <c r="O127" i="93"/>
  <c r="E127" i="93"/>
  <c r="O126" i="93"/>
  <c r="E126" i="93"/>
  <c r="O125" i="93"/>
  <c r="E125" i="93"/>
  <c r="O124" i="93"/>
  <c r="E124" i="93"/>
  <c r="O123" i="93"/>
  <c r="E123" i="93"/>
  <c r="O122" i="93"/>
  <c r="E122" i="93"/>
  <c r="O121" i="93"/>
  <c r="E121" i="93"/>
  <c r="O120" i="93"/>
  <c r="E120" i="93"/>
  <c r="O119" i="93"/>
  <c r="E119" i="93"/>
  <c r="O118" i="93"/>
  <c r="E118" i="93"/>
  <c r="O117" i="93"/>
  <c r="E117" i="93"/>
  <c r="O116" i="93"/>
  <c r="E116" i="93"/>
  <c r="O115" i="93"/>
  <c r="E115" i="93"/>
  <c r="O114" i="93"/>
  <c r="E114" i="93"/>
  <c r="O113" i="93"/>
  <c r="E113" i="93"/>
  <c r="O112" i="93"/>
  <c r="E112" i="93"/>
  <c r="O111" i="93"/>
  <c r="E111" i="93"/>
  <c r="O110" i="93"/>
  <c r="E110" i="93"/>
  <c r="O109" i="93"/>
  <c r="E109" i="93"/>
  <c r="O108" i="93"/>
  <c r="E108" i="93"/>
  <c r="O107" i="93"/>
  <c r="E107" i="93"/>
  <c r="O106" i="93"/>
  <c r="O105" i="93"/>
  <c r="E105" i="93"/>
  <c r="O104" i="93"/>
  <c r="E104" i="93"/>
  <c r="O103" i="93"/>
  <c r="E103" i="93"/>
  <c r="O102" i="93"/>
  <c r="E102" i="93"/>
  <c r="O101" i="93"/>
  <c r="E101" i="93"/>
  <c r="O100" i="93"/>
  <c r="E100" i="93"/>
  <c r="O99" i="93"/>
  <c r="E99" i="93"/>
  <c r="O98" i="93"/>
  <c r="E98" i="93"/>
  <c r="O97" i="93"/>
  <c r="E97" i="93"/>
  <c r="O96" i="93"/>
  <c r="E96" i="93"/>
  <c r="O95" i="93"/>
  <c r="E95" i="93"/>
  <c r="O94" i="93"/>
  <c r="E94" i="93"/>
  <c r="O93" i="93"/>
  <c r="E93" i="93"/>
  <c r="O92" i="93"/>
  <c r="E92" i="93"/>
  <c r="O91" i="93"/>
  <c r="E91" i="93"/>
  <c r="O90" i="93"/>
  <c r="E90" i="93"/>
  <c r="O89" i="93"/>
  <c r="E89" i="93"/>
  <c r="O88" i="93"/>
  <c r="E88" i="93"/>
  <c r="O87" i="93"/>
  <c r="E87" i="93"/>
  <c r="O86" i="93"/>
  <c r="E86" i="93"/>
  <c r="O85" i="93"/>
  <c r="E85" i="93"/>
  <c r="O84" i="93"/>
  <c r="E84" i="93"/>
  <c r="O83" i="93"/>
  <c r="E83" i="93"/>
  <c r="Q82" i="93"/>
  <c r="O82" i="93"/>
  <c r="H82" i="93"/>
  <c r="G82" i="93"/>
  <c r="E82" i="93"/>
  <c r="Q81" i="93"/>
  <c r="O81" i="93"/>
  <c r="H81" i="93"/>
  <c r="G81" i="93"/>
  <c r="E81" i="93"/>
  <c r="Q80" i="93"/>
  <c r="O80" i="93"/>
  <c r="H80" i="93"/>
  <c r="E80" i="93"/>
  <c r="N80" i="93"/>
  <c r="N81" i="93"/>
  <c r="N82" i="93"/>
  <c r="N83" i="93"/>
  <c r="N84" i="93"/>
  <c r="N85" i="93"/>
  <c r="N86" i="93"/>
  <c r="N87" i="93"/>
  <c r="N88" i="93"/>
  <c r="N89" i="93"/>
  <c r="N90" i="93"/>
  <c r="N91" i="93"/>
  <c r="N92" i="93"/>
  <c r="N93" i="93"/>
  <c r="N94" i="93"/>
  <c r="N95" i="93"/>
  <c r="N96" i="93"/>
  <c r="N97" i="93"/>
  <c r="N98" i="93"/>
  <c r="N99" i="93"/>
  <c r="N100" i="93"/>
  <c r="N101" i="93"/>
  <c r="N102" i="93"/>
  <c r="N103" i="93"/>
  <c r="N104" i="93"/>
  <c r="N105" i="93"/>
  <c r="N106" i="93"/>
  <c r="N107" i="93"/>
  <c r="N108" i="93"/>
  <c r="N109" i="93"/>
  <c r="N110" i="93"/>
  <c r="N111" i="93"/>
  <c r="N112" i="93"/>
  <c r="N113" i="93"/>
  <c r="N114" i="93"/>
  <c r="N115" i="93"/>
  <c r="N116" i="93"/>
  <c r="N117" i="93"/>
  <c r="N118" i="93"/>
  <c r="N119" i="93"/>
  <c r="N120" i="93"/>
  <c r="N121" i="93"/>
  <c r="N122" i="93"/>
  <c r="N123" i="93"/>
  <c r="N124" i="93"/>
  <c r="N125" i="93"/>
  <c r="N126" i="93"/>
  <c r="N127" i="93"/>
  <c r="N128" i="93"/>
  <c r="N129" i="93"/>
  <c r="N130" i="93"/>
  <c r="N131" i="93"/>
  <c r="N132" i="93"/>
  <c r="N133" i="93"/>
  <c r="N134" i="93"/>
  <c r="N135" i="93"/>
  <c r="N136" i="93"/>
  <c r="N137" i="93"/>
  <c r="N138" i="93"/>
  <c r="N139" i="93"/>
  <c r="N140" i="93"/>
  <c r="N141" i="93"/>
  <c r="N142" i="93"/>
  <c r="N143" i="93"/>
  <c r="N144" i="93"/>
  <c r="N145" i="93"/>
  <c r="N146" i="93"/>
  <c r="N147" i="93"/>
  <c r="N148" i="93"/>
  <c r="N149" i="93"/>
  <c r="N150" i="93"/>
  <c r="N151" i="93"/>
  <c r="N152" i="93"/>
  <c r="N153" i="93"/>
  <c r="N154" i="93"/>
  <c r="N155" i="93"/>
  <c r="N156" i="93"/>
  <c r="N157" i="93"/>
  <c r="N158" i="93"/>
  <c r="N159" i="93"/>
  <c r="N160" i="93"/>
  <c r="N161" i="93"/>
  <c r="N162" i="93"/>
  <c r="N163" i="93"/>
  <c r="N164" i="93"/>
  <c r="N165" i="93"/>
  <c r="N166" i="93"/>
  <c r="N167" i="93"/>
  <c r="N168" i="93"/>
  <c r="N169" i="93"/>
  <c r="N170" i="93"/>
  <c r="N171" i="93"/>
  <c r="N172" i="93"/>
  <c r="N173" i="93"/>
  <c r="N174" i="93"/>
  <c r="N175" i="93"/>
  <c r="N176" i="93"/>
  <c r="N177" i="93"/>
  <c r="N178" i="93"/>
  <c r="N179" i="93"/>
  <c r="N180" i="93"/>
  <c r="N181" i="93"/>
  <c r="N182" i="93"/>
  <c r="N183" i="93"/>
  <c r="N184" i="93"/>
  <c r="N185" i="93"/>
  <c r="N186" i="93"/>
  <c r="N187" i="93"/>
  <c r="N188" i="93"/>
  <c r="N189" i="93"/>
  <c r="N190" i="93"/>
  <c r="N191" i="93"/>
  <c r="N192" i="93"/>
  <c r="N193" i="93"/>
  <c r="N194" i="93"/>
  <c r="N195" i="93"/>
  <c r="N196" i="93"/>
  <c r="N197" i="93"/>
  <c r="N198" i="93"/>
  <c r="N199" i="93"/>
  <c r="N200" i="93"/>
  <c r="N201" i="93"/>
  <c r="N202" i="93"/>
  <c r="N203" i="93"/>
  <c r="N204" i="93"/>
  <c r="N205" i="93"/>
  <c r="N206" i="93"/>
  <c r="N207" i="93"/>
  <c r="N208" i="93"/>
  <c r="N209" i="93"/>
  <c r="N210" i="93"/>
  <c r="N211" i="93"/>
  <c r="N212" i="93"/>
  <c r="N213" i="93"/>
  <c r="N214" i="93"/>
  <c r="N215" i="93"/>
  <c r="N216" i="93"/>
  <c r="N217" i="93"/>
  <c r="N218" i="93"/>
  <c r="N219" i="93"/>
  <c r="N220" i="93"/>
  <c r="N221" i="93"/>
  <c r="N222" i="93"/>
  <c r="N223" i="93"/>
  <c r="N224" i="93"/>
  <c r="N225" i="93"/>
  <c r="N226" i="93"/>
  <c r="N227" i="93"/>
  <c r="N228" i="93"/>
  <c r="N229" i="93"/>
  <c r="N230" i="93"/>
  <c r="N231" i="93"/>
  <c r="N232" i="93"/>
  <c r="N233" i="93"/>
  <c r="N234" i="93"/>
  <c r="N235" i="93"/>
  <c r="N236" i="93"/>
  <c r="N237" i="93"/>
  <c r="N238" i="93"/>
  <c r="P239" i="93"/>
  <c r="O239" i="93"/>
  <c r="N239" i="93"/>
  <c r="K80" i="93"/>
  <c r="K81" i="93"/>
  <c r="M81" i="93"/>
  <c r="K82" i="93"/>
  <c r="M82" i="93"/>
  <c r="J239" i="93"/>
  <c r="F239" i="93"/>
  <c r="L82" i="93"/>
  <c r="L81" i="93"/>
  <c r="N76" i="93"/>
  <c r="C76" i="93"/>
  <c r="N75" i="93"/>
  <c r="J75" i="93"/>
  <c r="C75" i="93"/>
  <c r="N74" i="93"/>
  <c r="J74" i="93"/>
  <c r="C74" i="93"/>
  <c r="Q71" i="93"/>
  <c r="B63" i="93"/>
  <c r="B64" i="93"/>
  <c r="B65" i="93"/>
  <c r="F34" i="93"/>
  <c r="E49" i="93"/>
  <c r="F57" i="93"/>
  <c r="F44" i="93"/>
  <c r="F38" i="93"/>
  <c r="C27" i="93"/>
  <c r="C25" i="93"/>
  <c r="C24" i="93"/>
  <c r="C16" i="93"/>
  <c r="C15" i="93"/>
  <c r="C14" i="93"/>
  <c r="C12" i="93"/>
  <c r="C10" i="93"/>
  <c r="C9" i="93"/>
  <c r="C8" i="93"/>
  <c r="C7" i="93"/>
  <c r="O238" i="92"/>
  <c r="E238" i="92"/>
  <c r="O237" i="92"/>
  <c r="E237" i="92"/>
  <c r="O236" i="92"/>
  <c r="E236" i="92"/>
  <c r="O235" i="92"/>
  <c r="E235" i="92"/>
  <c r="O234" i="92"/>
  <c r="E234" i="92"/>
  <c r="O233" i="92"/>
  <c r="E233" i="92"/>
  <c r="O232" i="92"/>
  <c r="E232" i="92"/>
  <c r="O231" i="92"/>
  <c r="E231" i="92"/>
  <c r="O230" i="92"/>
  <c r="E230" i="92"/>
  <c r="O229" i="92"/>
  <c r="E229" i="92"/>
  <c r="O228" i="92"/>
  <c r="E228" i="92"/>
  <c r="O227" i="92"/>
  <c r="E227" i="92"/>
  <c r="O226" i="92"/>
  <c r="E226" i="92"/>
  <c r="O225" i="92"/>
  <c r="E225" i="92"/>
  <c r="O224" i="92"/>
  <c r="E224" i="92"/>
  <c r="O223" i="92"/>
  <c r="E223" i="92"/>
  <c r="O222" i="92"/>
  <c r="E222" i="92"/>
  <c r="O221" i="92"/>
  <c r="E221" i="92"/>
  <c r="O220" i="92"/>
  <c r="E220" i="92"/>
  <c r="O219" i="92"/>
  <c r="E219" i="92"/>
  <c r="O218" i="92"/>
  <c r="E218" i="92"/>
  <c r="O217" i="92"/>
  <c r="E217" i="92"/>
  <c r="O216" i="92"/>
  <c r="E216" i="92"/>
  <c r="O215" i="92"/>
  <c r="E215" i="92"/>
  <c r="O214" i="92"/>
  <c r="E214" i="92"/>
  <c r="O213" i="92"/>
  <c r="E213" i="92"/>
  <c r="O212" i="92"/>
  <c r="E212" i="92"/>
  <c r="O211" i="92"/>
  <c r="E211" i="92"/>
  <c r="O210" i="92"/>
  <c r="E210" i="92"/>
  <c r="O209" i="92"/>
  <c r="E209" i="92"/>
  <c r="O208" i="92"/>
  <c r="E208" i="92"/>
  <c r="O207" i="92"/>
  <c r="E207" i="92"/>
  <c r="O206" i="92"/>
  <c r="E206" i="92"/>
  <c r="O205" i="92"/>
  <c r="E205" i="92"/>
  <c r="O204" i="92"/>
  <c r="E204" i="92"/>
  <c r="O203" i="92"/>
  <c r="E203" i="92"/>
  <c r="O202" i="92"/>
  <c r="E202" i="92"/>
  <c r="O201" i="92"/>
  <c r="E201" i="92"/>
  <c r="O200" i="92"/>
  <c r="E200" i="92"/>
  <c r="O199" i="92"/>
  <c r="E199" i="92"/>
  <c r="O198" i="92"/>
  <c r="E198" i="92"/>
  <c r="O197" i="92"/>
  <c r="E197" i="92"/>
  <c r="O196" i="92"/>
  <c r="E196" i="92"/>
  <c r="O195" i="92"/>
  <c r="E195" i="92"/>
  <c r="O194" i="92"/>
  <c r="E194" i="92"/>
  <c r="O193" i="92"/>
  <c r="E193" i="92"/>
  <c r="O192" i="92"/>
  <c r="E192" i="92"/>
  <c r="O191" i="92"/>
  <c r="E191" i="92"/>
  <c r="O190" i="92"/>
  <c r="E190" i="92"/>
  <c r="O189" i="92"/>
  <c r="E189" i="92"/>
  <c r="O188" i="92"/>
  <c r="E188" i="92"/>
  <c r="O187" i="92"/>
  <c r="E187" i="92"/>
  <c r="O186" i="92"/>
  <c r="E186" i="92"/>
  <c r="O185" i="92"/>
  <c r="E185" i="92"/>
  <c r="O184" i="92"/>
  <c r="E184" i="92"/>
  <c r="O183" i="92"/>
  <c r="E183" i="92"/>
  <c r="O182" i="92"/>
  <c r="E182" i="92"/>
  <c r="O181" i="92"/>
  <c r="E181" i="92"/>
  <c r="O180" i="92"/>
  <c r="E180" i="92"/>
  <c r="O179" i="92"/>
  <c r="E179" i="92"/>
  <c r="O178" i="92"/>
  <c r="E178" i="92"/>
  <c r="O177" i="92"/>
  <c r="E177" i="92"/>
  <c r="O176" i="92"/>
  <c r="E176" i="92"/>
  <c r="O175" i="92"/>
  <c r="E175" i="92"/>
  <c r="O174" i="92"/>
  <c r="E174" i="92"/>
  <c r="O173" i="92"/>
  <c r="E173" i="92"/>
  <c r="O172" i="92"/>
  <c r="E172" i="92"/>
  <c r="O171" i="92"/>
  <c r="E171" i="92"/>
  <c r="O170" i="92"/>
  <c r="E170" i="92"/>
  <c r="O169" i="92"/>
  <c r="E169" i="92"/>
  <c r="O168" i="92"/>
  <c r="E168" i="92"/>
  <c r="O167" i="92"/>
  <c r="E167" i="92"/>
  <c r="O166" i="92"/>
  <c r="E166" i="92"/>
  <c r="O165" i="92"/>
  <c r="E165" i="92"/>
  <c r="O164" i="92"/>
  <c r="E164" i="92"/>
  <c r="O163" i="92"/>
  <c r="E163" i="92"/>
  <c r="O162" i="92"/>
  <c r="E162" i="92"/>
  <c r="O161" i="92"/>
  <c r="E161" i="92"/>
  <c r="O160" i="92"/>
  <c r="E160" i="92"/>
  <c r="O159" i="92"/>
  <c r="E159" i="92"/>
  <c r="O158" i="92"/>
  <c r="E158" i="92"/>
  <c r="O157" i="92"/>
  <c r="E157" i="92"/>
  <c r="O156" i="92"/>
  <c r="E156" i="92"/>
  <c r="O155" i="92"/>
  <c r="E155" i="92"/>
  <c r="O154" i="92"/>
  <c r="E154" i="92"/>
  <c r="O153" i="92"/>
  <c r="E153" i="92"/>
  <c r="O152" i="92"/>
  <c r="E152" i="92"/>
  <c r="O151" i="92"/>
  <c r="E151" i="92"/>
  <c r="O150" i="92"/>
  <c r="E150" i="92"/>
  <c r="O149" i="92"/>
  <c r="E149" i="92"/>
  <c r="O148" i="92"/>
  <c r="E148" i="92"/>
  <c r="O147" i="92"/>
  <c r="E147" i="92"/>
  <c r="O146" i="92"/>
  <c r="E146" i="92"/>
  <c r="O145" i="92"/>
  <c r="E145" i="92"/>
  <c r="O144" i="92"/>
  <c r="E144" i="92"/>
  <c r="O143" i="92"/>
  <c r="E143" i="92"/>
  <c r="O142" i="92"/>
  <c r="E142" i="92"/>
  <c r="O141" i="92"/>
  <c r="E141" i="92"/>
  <c r="O140" i="92"/>
  <c r="E140" i="92"/>
  <c r="O139" i="92"/>
  <c r="E139" i="92"/>
  <c r="O138" i="92"/>
  <c r="E138" i="92"/>
  <c r="O137" i="92"/>
  <c r="E137" i="92"/>
  <c r="O136" i="92"/>
  <c r="E136" i="92"/>
  <c r="O135" i="92"/>
  <c r="E135" i="92"/>
  <c r="O134" i="92"/>
  <c r="E134" i="92"/>
  <c r="O133" i="92"/>
  <c r="E133" i="92"/>
  <c r="O132" i="92"/>
  <c r="E132" i="92"/>
  <c r="O131" i="92"/>
  <c r="E131" i="92"/>
  <c r="O130" i="92"/>
  <c r="E130" i="92"/>
  <c r="O129" i="92"/>
  <c r="E129" i="92"/>
  <c r="O128" i="92"/>
  <c r="E128" i="92"/>
  <c r="O127" i="92"/>
  <c r="E127" i="92"/>
  <c r="O126" i="92"/>
  <c r="E126" i="92"/>
  <c r="O125" i="92"/>
  <c r="E125" i="92"/>
  <c r="O124" i="92"/>
  <c r="E124" i="92"/>
  <c r="O123" i="92"/>
  <c r="E123" i="92"/>
  <c r="O122" i="92"/>
  <c r="E122" i="92"/>
  <c r="O121" i="92"/>
  <c r="E121" i="92"/>
  <c r="O120" i="92"/>
  <c r="E120" i="92"/>
  <c r="O119" i="92"/>
  <c r="E119" i="92"/>
  <c r="O118" i="92"/>
  <c r="E118" i="92"/>
  <c r="O117" i="92"/>
  <c r="E117" i="92"/>
  <c r="O116" i="92"/>
  <c r="E116" i="92"/>
  <c r="O115" i="92"/>
  <c r="E115" i="92"/>
  <c r="O114" i="92"/>
  <c r="E114" i="92"/>
  <c r="O113" i="92"/>
  <c r="E113" i="92"/>
  <c r="O112" i="92"/>
  <c r="E112" i="92"/>
  <c r="O111" i="92"/>
  <c r="E111" i="92"/>
  <c r="O110" i="92"/>
  <c r="E110" i="92"/>
  <c r="O109" i="92"/>
  <c r="E109" i="92"/>
  <c r="O108" i="92"/>
  <c r="E108" i="92"/>
  <c r="O107" i="92"/>
  <c r="E107" i="92"/>
  <c r="O106" i="92"/>
  <c r="O105" i="92"/>
  <c r="E105" i="92"/>
  <c r="O104" i="92"/>
  <c r="E104" i="92"/>
  <c r="O103" i="92"/>
  <c r="E103" i="92"/>
  <c r="O102" i="92"/>
  <c r="E102" i="92"/>
  <c r="O101" i="92"/>
  <c r="E101" i="92"/>
  <c r="O100" i="92"/>
  <c r="E100" i="92"/>
  <c r="O99" i="92"/>
  <c r="E99" i="92"/>
  <c r="O98" i="92"/>
  <c r="E98" i="92"/>
  <c r="O97" i="92"/>
  <c r="E97" i="92"/>
  <c r="O96" i="92"/>
  <c r="E96" i="92"/>
  <c r="O95" i="92"/>
  <c r="E95" i="92"/>
  <c r="O94" i="92"/>
  <c r="E94" i="92"/>
  <c r="O93" i="92"/>
  <c r="E93" i="92"/>
  <c r="O92" i="92"/>
  <c r="E92" i="92"/>
  <c r="O91" i="92"/>
  <c r="E91" i="92"/>
  <c r="O90" i="92"/>
  <c r="E90" i="92"/>
  <c r="O89" i="92"/>
  <c r="E89" i="92"/>
  <c r="O88" i="92"/>
  <c r="E88" i="92"/>
  <c r="O87" i="92"/>
  <c r="E87" i="92"/>
  <c r="O86" i="92"/>
  <c r="E86" i="92"/>
  <c r="O85" i="92"/>
  <c r="E85" i="92"/>
  <c r="O84" i="92"/>
  <c r="E84" i="92"/>
  <c r="O83" i="92"/>
  <c r="E83" i="92"/>
  <c r="Q82" i="92"/>
  <c r="O82" i="92"/>
  <c r="H82" i="92"/>
  <c r="G82" i="92"/>
  <c r="E82" i="92"/>
  <c r="Q81" i="92"/>
  <c r="O81" i="92"/>
  <c r="H81" i="92"/>
  <c r="G81" i="92"/>
  <c r="E81" i="92"/>
  <c r="Q80" i="92"/>
  <c r="O80" i="92"/>
  <c r="H80" i="92"/>
  <c r="E80" i="92"/>
  <c r="N80" i="92"/>
  <c r="N81" i="92"/>
  <c r="N82" i="92"/>
  <c r="N83" i="92"/>
  <c r="N84" i="92"/>
  <c r="N85" i="92"/>
  <c r="N86" i="92"/>
  <c r="N87" i="92"/>
  <c r="N88" i="92"/>
  <c r="N89" i="92"/>
  <c r="N90" i="92"/>
  <c r="N91" i="92"/>
  <c r="N92" i="92"/>
  <c r="N93" i="92"/>
  <c r="N94" i="92"/>
  <c r="N95" i="92"/>
  <c r="N96" i="92"/>
  <c r="N97" i="92"/>
  <c r="N98" i="92"/>
  <c r="N99" i="92"/>
  <c r="N100" i="92"/>
  <c r="N101" i="92"/>
  <c r="N102" i="92"/>
  <c r="N103" i="92"/>
  <c r="N104" i="92"/>
  <c r="N105" i="92"/>
  <c r="N106" i="92"/>
  <c r="N107" i="92"/>
  <c r="N108" i="92"/>
  <c r="N109" i="92"/>
  <c r="N110" i="92"/>
  <c r="N111" i="92"/>
  <c r="N112" i="92"/>
  <c r="N113" i="92"/>
  <c r="N114" i="92"/>
  <c r="N115" i="92"/>
  <c r="N116" i="92"/>
  <c r="N117" i="92"/>
  <c r="N118" i="92"/>
  <c r="N119" i="92"/>
  <c r="N120" i="92"/>
  <c r="N121" i="92"/>
  <c r="N122" i="92"/>
  <c r="N123" i="92"/>
  <c r="N124" i="92"/>
  <c r="N125" i="92"/>
  <c r="N126" i="92"/>
  <c r="N127" i="92"/>
  <c r="N128" i="92"/>
  <c r="N129" i="92"/>
  <c r="N130" i="92"/>
  <c r="N131" i="92"/>
  <c r="N132" i="92"/>
  <c r="N133" i="92"/>
  <c r="N134" i="92"/>
  <c r="N135" i="92"/>
  <c r="N136" i="92"/>
  <c r="N137" i="92"/>
  <c r="N138" i="92"/>
  <c r="N139" i="92"/>
  <c r="N140" i="92"/>
  <c r="N141" i="92"/>
  <c r="N142" i="92"/>
  <c r="N143" i="92"/>
  <c r="N144" i="92"/>
  <c r="N145" i="92"/>
  <c r="N146" i="92"/>
  <c r="N147" i="92"/>
  <c r="N148" i="92"/>
  <c r="N149" i="92"/>
  <c r="N150" i="92"/>
  <c r="N151" i="92"/>
  <c r="N152" i="92"/>
  <c r="N153" i="92"/>
  <c r="N154" i="92"/>
  <c r="N155" i="92"/>
  <c r="N156" i="92"/>
  <c r="N157" i="92"/>
  <c r="N158" i="92"/>
  <c r="N159" i="92"/>
  <c r="N160" i="92"/>
  <c r="N161" i="92"/>
  <c r="N162" i="92"/>
  <c r="N163" i="92"/>
  <c r="N164" i="92"/>
  <c r="N165" i="92"/>
  <c r="N166" i="92"/>
  <c r="N167" i="92"/>
  <c r="N168" i="92"/>
  <c r="N169" i="92"/>
  <c r="N170" i="92"/>
  <c r="N171" i="92"/>
  <c r="N172" i="92"/>
  <c r="N173" i="92"/>
  <c r="N174" i="92"/>
  <c r="N175" i="92"/>
  <c r="N176" i="92"/>
  <c r="N177" i="92"/>
  <c r="N178" i="92"/>
  <c r="N179" i="92"/>
  <c r="N180" i="92"/>
  <c r="N181" i="92"/>
  <c r="N182" i="92"/>
  <c r="N183" i="92"/>
  <c r="N184" i="92"/>
  <c r="N185" i="92"/>
  <c r="N186" i="92"/>
  <c r="N187" i="92"/>
  <c r="N188" i="92"/>
  <c r="N189" i="92"/>
  <c r="N190" i="92"/>
  <c r="N191" i="92"/>
  <c r="N192" i="92"/>
  <c r="N193" i="92"/>
  <c r="N194" i="92"/>
  <c r="N195" i="92"/>
  <c r="N196" i="92"/>
  <c r="N197" i="92"/>
  <c r="N198" i="92"/>
  <c r="N199" i="92"/>
  <c r="N200" i="92"/>
  <c r="N201" i="92"/>
  <c r="N202" i="92"/>
  <c r="N203" i="92"/>
  <c r="N204" i="92"/>
  <c r="N205" i="92"/>
  <c r="N206" i="92"/>
  <c r="N207" i="92"/>
  <c r="N208" i="92"/>
  <c r="N209" i="92"/>
  <c r="N210" i="92"/>
  <c r="N211" i="92"/>
  <c r="N212" i="92"/>
  <c r="N213" i="92"/>
  <c r="N214" i="92"/>
  <c r="N215" i="92"/>
  <c r="N216" i="92"/>
  <c r="N217" i="92"/>
  <c r="N218" i="92"/>
  <c r="N219" i="92"/>
  <c r="N220" i="92"/>
  <c r="N221" i="92"/>
  <c r="N222" i="92"/>
  <c r="N223" i="92"/>
  <c r="N224" i="92"/>
  <c r="N225" i="92"/>
  <c r="N226" i="92"/>
  <c r="N227" i="92"/>
  <c r="N228" i="92"/>
  <c r="N229" i="92"/>
  <c r="N230" i="92"/>
  <c r="N231" i="92"/>
  <c r="N232" i="92"/>
  <c r="N233" i="92"/>
  <c r="N234" i="92"/>
  <c r="N235" i="92"/>
  <c r="N236" i="92"/>
  <c r="N237" i="92"/>
  <c r="N238" i="92"/>
  <c r="P239" i="92"/>
  <c r="O239" i="92"/>
  <c r="N239" i="92"/>
  <c r="K80" i="92"/>
  <c r="K81" i="92"/>
  <c r="M81" i="92"/>
  <c r="K82" i="92"/>
  <c r="M82" i="92"/>
  <c r="J239" i="92"/>
  <c r="F239" i="92"/>
  <c r="F38" i="92" s="1"/>
  <c r="L82" i="92"/>
  <c r="L81" i="92"/>
  <c r="N76" i="92"/>
  <c r="C76" i="92"/>
  <c r="N75" i="92"/>
  <c r="J75" i="92"/>
  <c r="C75" i="92"/>
  <c r="N74" i="92"/>
  <c r="J74" i="92"/>
  <c r="C74" i="92"/>
  <c r="Q71" i="92"/>
  <c r="B63" i="92"/>
  <c r="B64" i="92"/>
  <c r="B65" i="92"/>
  <c r="F34" i="92"/>
  <c r="E49" i="92"/>
  <c r="F57" i="92"/>
  <c r="F44" i="92"/>
  <c r="C27" i="92"/>
  <c r="C25" i="92"/>
  <c r="C24" i="92"/>
  <c r="C16" i="92"/>
  <c r="C15" i="92"/>
  <c r="C14" i="92"/>
  <c r="C12" i="92"/>
  <c r="C10" i="92"/>
  <c r="C9" i="92"/>
  <c r="C8" i="92"/>
  <c r="C7" i="92"/>
  <c r="O238" i="91"/>
  <c r="E238" i="91"/>
  <c r="O237" i="91"/>
  <c r="E237" i="91"/>
  <c r="O236" i="91"/>
  <c r="E236" i="91"/>
  <c r="O235" i="91"/>
  <c r="E235" i="91"/>
  <c r="O234" i="91"/>
  <c r="E234" i="91"/>
  <c r="O233" i="91"/>
  <c r="E233" i="91"/>
  <c r="O232" i="91"/>
  <c r="E232" i="91"/>
  <c r="O231" i="91"/>
  <c r="E231" i="91"/>
  <c r="O230" i="91"/>
  <c r="E230" i="91"/>
  <c r="O229" i="91"/>
  <c r="E229" i="91"/>
  <c r="O228" i="91"/>
  <c r="E228" i="91"/>
  <c r="O227" i="91"/>
  <c r="E227" i="91"/>
  <c r="O226" i="91"/>
  <c r="E226" i="91"/>
  <c r="O225" i="91"/>
  <c r="E225" i="91"/>
  <c r="O224" i="91"/>
  <c r="E224" i="91"/>
  <c r="O223" i="91"/>
  <c r="E223" i="91"/>
  <c r="O222" i="91"/>
  <c r="E222" i="91"/>
  <c r="O221" i="91"/>
  <c r="E221" i="91"/>
  <c r="O220" i="91"/>
  <c r="E220" i="91"/>
  <c r="O219" i="91"/>
  <c r="E219" i="91"/>
  <c r="O218" i="91"/>
  <c r="E218" i="91"/>
  <c r="O217" i="91"/>
  <c r="E217" i="91"/>
  <c r="O216" i="91"/>
  <c r="E216" i="91"/>
  <c r="O215" i="91"/>
  <c r="E215" i="91"/>
  <c r="O214" i="91"/>
  <c r="E214" i="91"/>
  <c r="O213" i="91"/>
  <c r="E213" i="91"/>
  <c r="O212" i="91"/>
  <c r="E212" i="91"/>
  <c r="O211" i="91"/>
  <c r="E211" i="91"/>
  <c r="O210" i="91"/>
  <c r="E210" i="91"/>
  <c r="O209" i="91"/>
  <c r="E209" i="91"/>
  <c r="O208" i="91"/>
  <c r="E208" i="91"/>
  <c r="O207" i="91"/>
  <c r="E207" i="91"/>
  <c r="O206" i="91"/>
  <c r="E206" i="91"/>
  <c r="O205" i="91"/>
  <c r="E205" i="91"/>
  <c r="O204" i="91"/>
  <c r="E204" i="91"/>
  <c r="O203" i="91"/>
  <c r="E203" i="91"/>
  <c r="O202" i="91"/>
  <c r="E202" i="91"/>
  <c r="O201" i="91"/>
  <c r="E201" i="91"/>
  <c r="O200" i="91"/>
  <c r="E200" i="91"/>
  <c r="O199" i="91"/>
  <c r="E199" i="91"/>
  <c r="O198" i="91"/>
  <c r="E198" i="91"/>
  <c r="O197" i="91"/>
  <c r="E197" i="91"/>
  <c r="O196" i="91"/>
  <c r="E196" i="91"/>
  <c r="O195" i="91"/>
  <c r="E195" i="91"/>
  <c r="O194" i="91"/>
  <c r="E194" i="91"/>
  <c r="O193" i="91"/>
  <c r="E193" i="91"/>
  <c r="O192" i="91"/>
  <c r="E192" i="91"/>
  <c r="O191" i="91"/>
  <c r="E191" i="91"/>
  <c r="O190" i="91"/>
  <c r="E190" i="91"/>
  <c r="O189" i="91"/>
  <c r="E189" i="91"/>
  <c r="O188" i="91"/>
  <c r="E188" i="91"/>
  <c r="O187" i="91"/>
  <c r="E187" i="91"/>
  <c r="O186" i="91"/>
  <c r="E186" i="91"/>
  <c r="O185" i="91"/>
  <c r="E185" i="91"/>
  <c r="O184" i="91"/>
  <c r="E184" i="91"/>
  <c r="O183" i="91"/>
  <c r="E183" i="91"/>
  <c r="O182" i="91"/>
  <c r="E182" i="91"/>
  <c r="O181" i="91"/>
  <c r="E181" i="91"/>
  <c r="O180" i="91"/>
  <c r="E180" i="91"/>
  <c r="O179" i="91"/>
  <c r="E179" i="91"/>
  <c r="O178" i="91"/>
  <c r="E178" i="91"/>
  <c r="O177" i="91"/>
  <c r="E177" i="91"/>
  <c r="O176" i="91"/>
  <c r="E176" i="91"/>
  <c r="O175" i="91"/>
  <c r="E175" i="91"/>
  <c r="O174" i="91"/>
  <c r="E174" i="91"/>
  <c r="O173" i="91"/>
  <c r="E173" i="91"/>
  <c r="O172" i="91"/>
  <c r="E172" i="91"/>
  <c r="O171" i="91"/>
  <c r="E171" i="91"/>
  <c r="O170" i="91"/>
  <c r="E170" i="91"/>
  <c r="O169" i="91"/>
  <c r="E169" i="91"/>
  <c r="O168" i="91"/>
  <c r="E168" i="91"/>
  <c r="O167" i="91"/>
  <c r="E167" i="91"/>
  <c r="O166" i="91"/>
  <c r="E166" i="91"/>
  <c r="O165" i="91"/>
  <c r="E165" i="91"/>
  <c r="O164" i="91"/>
  <c r="E164" i="91"/>
  <c r="O163" i="91"/>
  <c r="E163" i="91"/>
  <c r="O162" i="91"/>
  <c r="E162" i="91"/>
  <c r="O161" i="91"/>
  <c r="E161" i="91"/>
  <c r="O160" i="91"/>
  <c r="E160" i="91"/>
  <c r="O159" i="91"/>
  <c r="E159" i="91"/>
  <c r="O158" i="91"/>
  <c r="E158" i="91"/>
  <c r="O157" i="91"/>
  <c r="E157" i="91"/>
  <c r="O156" i="91"/>
  <c r="E156" i="91"/>
  <c r="O155" i="91"/>
  <c r="E155" i="91"/>
  <c r="O154" i="91"/>
  <c r="E154" i="91"/>
  <c r="O153" i="91"/>
  <c r="E153" i="91"/>
  <c r="O152" i="91"/>
  <c r="E152" i="91"/>
  <c r="O151" i="91"/>
  <c r="E151" i="91"/>
  <c r="O150" i="91"/>
  <c r="E150" i="91"/>
  <c r="O149" i="91"/>
  <c r="E149" i="91"/>
  <c r="O148" i="91"/>
  <c r="E148" i="91"/>
  <c r="O147" i="91"/>
  <c r="E147" i="91"/>
  <c r="O146" i="91"/>
  <c r="E146" i="91"/>
  <c r="O145" i="91"/>
  <c r="E145" i="91"/>
  <c r="O144" i="91"/>
  <c r="E144" i="91"/>
  <c r="O143" i="91"/>
  <c r="E143" i="91"/>
  <c r="O142" i="91"/>
  <c r="E142" i="91"/>
  <c r="O141" i="91"/>
  <c r="E141" i="91"/>
  <c r="O140" i="91"/>
  <c r="E140" i="91"/>
  <c r="O139" i="91"/>
  <c r="E139" i="91"/>
  <c r="O138" i="91"/>
  <c r="E138" i="91"/>
  <c r="O137" i="91"/>
  <c r="E137" i="91"/>
  <c r="O136" i="91"/>
  <c r="E136" i="91"/>
  <c r="O135" i="91"/>
  <c r="E135" i="91"/>
  <c r="O134" i="91"/>
  <c r="E134" i="91"/>
  <c r="O133" i="91"/>
  <c r="E133" i="91"/>
  <c r="O132" i="91"/>
  <c r="E132" i="91"/>
  <c r="O131" i="91"/>
  <c r="E131" i="91"/>
  <c r="O130" i="91"/>
  <c r="E130" i="91"/>
  <c r="O129" i="91"/>
  <c r="E129" i="91"/>
  <c r="O128" i="91"/>
  <c r="E128" i="91"/>
  <c r="O127" i="91"/>
  <c r="E127" i="91"/>
  <c r="O126" i="91"/>
  <c r="E126" i="91"/>
  <c r="O125" i="91"/>
  <c r="E125" i="91"/>
  <c r="O124" i="91"/>
  <c r="E124" i="91"/>
  <c r="O123" i="91"/>
  <c r="E123" i="91"/>
  <c r="O122" i="91"/>
  <c r="E122" i="91"/>
  <c r="O121" i="91"/>
  <c r="E121" i="91"/>
  <c r="O120" i="91"/>
  <c r="E120" i="91"/>
  <c r="O119" i="91"/>
  <c r="E119" i="91"/>
  <c r="O118" i="91"/>
  <c r="E118" i="91"/>
  <c r="O117" i="91"/>
  <c r="E117" i="91"/>
  <c r="O116" i="91"/>
  <c r="E116" i="91"/>
  <c r="O115" i="91"/>
  <c r="E115" i="91"/>
  <c r="O114" i="91"/>
  <c r="E114" i="91"/>
  <c r="O113" i="91"/>
  <c r="E113" i="91"/>
  <c r="O112" i="91"/>
  <c r="E112" i="91"/>
  <c r="O111" i="91"/>
  <c r="E111" i="91"/>
  <c r="O110" i="91"/>
  <c r="E110" i="91"/>
  <c r="O109" i="91"/>
  <c r="E109" i="91"/>
  <c r="O108" i="91"/>
  <c r="E108" i="91"/>
  <c r="O107" i="91"/>
  <c r="E107" i="91"/>
  <c r="O106" i="91"/>
  <c r="O105" i="91"/>
  <c r="E105" i="91"/>
  <c r="O104" i="91"/>
  <c r="E104" i="91"/>
  <c r="O103" i="91"/>
  <c r="E103" i="91"/>
  <c r="O102" i="91"/>
  <c r="E102" i="91"/>
  <c r="O101" i="91"/>
  <c r="E101" i="91"/>
  <c r="O100" i="91"/>
  <c r="E100" i="91"/>
  <c r="O99" i="91"/>
  <c r="E99" i="91"/>
  <c r="O98" i="91"/>
  <c r="E98" i="91"/>
  <c r="O97" i="91"/>
  <c r="E97" i="91"/>
  <c r="O96" i="91"/>
  <c r="E96" i="91"/>
  <c r="O95" i="91"/>
  <c r="E95" i="91"/>
  <c r="O94" i="91"/>
  <c r="E94" i="91"/>
  <c r="O93" i="91"/>
  <c r="E93" i="91"/>
  <c r="O92" i="91"/>
  <c r="E92" i="91"/>
  <c r="O91" i="91"/>
  <c r="E91" i="91"/>
  <c r="O90" i="91"/>
  <c r="E90" i="91"/>
  <c r="O89" i="91"/>
  <c r="E89" i="91"/>
  <c r="O88" i="91"/>
  <c r="E88" i="91"/>
  <c r="O87" i="91"/>
  <c r="E87" i="91"/>
  <c r="O86" i="91"/>
  <c r="E86" i="91"/>
  <c r="O85" i="91"/>
  <c r="E85" i="91"/>
  <c r="O84" i="91"/>
  <c r="E84" i="91"/>
  <c r="O83" i="91"/>
  <c r="E83" i="91"/>
  <c r="Q82" i="91"/>
  <c r="O82" i="91"/>
  <c r="H82" i="91"/>
  <c r="G82" i="91"/>
  <c r="E82" i="91"/>
  <c r="Q81" i="91"/>
  <c r="O81" i="91"/>
  <c r="H81" i="91"/>
  <c r="G81" i="91"/>
  <c r="E81" i="91"/>
  <c r="Q80" i="91"/>
  <c r="O80" i="91"/>
  <c r="H80" i="91"/>
  <c r="E80" i="91"/>
  <c r="N80" i="91"/>
  <c r="N81" i="91"/>
  <c r="N82" i="91"/>
  <c r="N83" i="91"/>
  <c r="N84" i="91"/>
  <c r="N85" i="91"/>
  <c r="N86" i="91"/>
  <c r="N87" i="91"/>
  <c r="N88" i="91"/>
  <c r="N89" i="91"/>
  <c r="N90" i="91"/>
  <c r="N91" i="91"/>
  <c r="N92" i="91"/>
  <c r="N93" i="91"/>
  <c r="N94" i="91"/>
  <c r="N95" i="91"/>
  <c r="N96" i="91"/>
  <c r="N97" i="91"/>
  <c r="N98" i="91"/>
  <c r="N99" i="91"/>
  <c r="N100" i="91"/>
  <c r="N101" i="91"/>
  <c r="N102" i="91"/>
  <c r="N103" i="91"/>
  <c r="N104" i="91"/>
  <c r="N105" i="91"/>
  <c r="N106" i="91"/>
  <c r="N107" i="91"/>
  <c r="N108" i="91"/>
  <c r="N109" i="91"/>
  <c r="N110" i="91"/>
  <c r="N111" i="91"/>
  <c r="N112" i="91"/>
  <c r="N113" i="91"/>
  <c r="N114" i="91"/>
  <c r="N115" i="91"/>
  <c r="N116" i="91"/>
  <c r="N117" i="91"/>
  <c r="N118" i="91"/>
  <c r="N119" i="91"/>
  <c r="N120" i="91"/>
  <c r="N121" i="91"/>
  <c r="N122" i="91"/>
  <c r="N123" i="91"/>
  <c r="N124" i="91"/>
  <c r="N125" i="91"/>
  <c r="N126" i="91"/>
  <c r="N127" i="91"/>
  <c r="N128" i="91"/>
  <c r="N129" i="91"/>
  <c r="N130" i="91"/>
  <c r="N131" i="91"/>
  <c r="N132" i="91"/>
  <c r="N133" i="91"/>
  <c r="N134" i="91"/>
  <c r="N135" i="91"/>
  <c r="N136" i="91"/>
  <c r="N137" i="91"/>
  <c r="N138" i="91"/>
  <c r="N139" i="91"/>
  <c r="N140" i="91"/>
  <c r="N141" i="91"/>
  <c r="N142" i="91"/>
  <c r="N143" i="91"/>
  <c r="N144" i="91"/>
  <c r="N145" i="91"/>
  <c r="N146" i="91"/>
  <c r="N147" i="91"/>
  <c r="N148" i="91"/>
  <c r="N149" i="91"/>
  <c r="N150" i="91"/>
  <c r="N151" i="91"/>
  <c r="N152" i="91"/>
  <c r="N153" i="91"/>
  <c r="N154" i="91"/>
  <c r="N155" i="91"/>
  <c r="N156" i="91"/>
  <c r="N157" i="91"/>
  <c r="N158" i="91"/>
  <c r="N159" i="91"/>
  <c r="N160" i="91"/>
  <c r="N161" i="91"/>
  <c r="N162" i="91"/>
  <c r="N163" i="91"/>
  <c r="N164" i="91"/>
  <c r="N165" i="91"/>
  <c r="N166" i="91"/>
  <c r="N167" i="91"/>
  <c r="N168" i="91"/>
  <c r="N169" i="91"/>
  <c r="N170" i="91"/>
  <c r="N171" i="91"/>
  <c r="N172" i="91"/>
  <c r="N173" i="91"/>
  <c r="N174" i="91"/>
  <c r="N175" i="91"/>
  <c r="N176" i="91"/>
  <c r="N177" i="91"/>
  <c r="N178" i="91"/>
  <c r="N179" i="91"/>
  <c r="N180" i="91"/>
  <c r="N181" i="91"/>
  <c r="N182" i="91"/>
  <c r="N183" i="91"/>
  <c r="N184" i="91"/>
  <c r="N185" i="91"/>
  <c r="N186" i="91"/>
  <c r="N187" i="91"/>
  <c r="N188" i="91"/>
  <c r="N189" i="91"/>
  <c r="N190" i="91"/>
  <c r="N191" i="91"/>
  <c r="N192" i="91"/>
  <c r="N193" i="91"/>
  <c r="N194" i="91"/>
  <c r="N195" i="91"/>
  <c r="N196" i="91"/>
  <c r="N197" i="91"/>
  <c r="N198" i="91"/>
  <c r="N199" i="91"/>
  <c r="N200" i="91"/>
  <c r="N201" i="91"/>
  <c r="N202" i="91"/>
  <c r="N203" i="91"/>
  <c r="N204" i="91"/>
  <c r="N205" i="91"/>
  <c r="N206" i="91"/>
  <c r="N207" i="91"/>
  <c r="N208" i="91"/>
  <c r="N209" i="91"/>
  <c r="N210" i="91"/>
  <c r="N211" i="91"/>
  <c r="N212" i="91"/>
  <c r="N213" i="91"/>
  <c r="N214" i="91"/>
  <c r="N215" i="91"/>
  <c r="N216" i="91"/>
  <c r="N217" i="91"/>
  <c r="N218" i="91"/>
  <c r="N219" i="91"/>
  <c r="N220" i="91"/>
  <c r="N221" i="91"/>
  <c r="N222" i="91"/>
  <c r="N223" i="91"/>
  <c r="N224" i="91"/>
  <c r="N225" i="91"/>
  <c r="N226" i="91"/>
  <c r="N227" i="91"/>
  <c r="N228" i="91"/>
  <c r="N229" i="91"/>
  <c r="N230" i="91"/>
  <c r="N231" i="91"/>
  <c r="N232" i="91"/>
  <c r="N233" i="91"/>
  <c r="N234" i="91"/>
  <c r="N235" i="91"/>
  <c r="N236" i="91"/>
  <c r="N237" i="91"/>
  <c r="N238" i="91"/>
  <c r="P239" i="91"/>
  <c r="O239" i="91"/>
  <c r="N239" i="91"/>
  <c r="K80" i="91"/>
  <c r="K81" i="91"/>
  <c r="M81" i="91"/>
  <c r="K82" i="91"/>
  <c r="M82" i="91"/>
  <c r="J239" i="91"/>
  <c r="F239" i="91"/>
  <c r="L82" i="91"/>
  <c r="L81" i="91"/>
  <c r="N76" i="91"/>
  <c r="C76" i="91"/>
  <c r="N75" i="91"/>
  <c r="J75" i="91"/>
  <c r="C75" i="91"/>
  <c r="N74" i="91"/>
  <c r="J74" i="91"/>
  <c r="C74" i="91"/>
  <c r="Q71" i="91"/>
  <c r="B63" i="91"/>
  <c r="B64" i="91"/>
  <c r="B65" i="91"/>
  <c r="F34" i="91"/>
  <c r="E49" i="91"/>
  <c r="F57" i="91"/>
  <c r="F44" i="91"/>
  <c r="F38" i="91"/>
  <c r="C27" i="91"/>
  <c r="C25" i="91"/>
  <c r="C24" i="91"/>
  <c r="C16" i="91"/>
  <c r="C15" i="91"/>
  <c r="C14" i="91"/>
  <c r="C12" i="91"/>
  <c r="C10" i="91"/>
  <c r="C9" i="91"/>
  <c r="C8" i="91"/>
  <c r="C7" i="91"/>
  <c r="O238" i="90"/>
  <c r="E238" i="90"/>
  <c r="O237" i="90"/>
  <c r="E237" i="90"/>
  <c r="O236" i="90"/>
  <c r="E236" i="90"/>
  <c r="O235" i="90"/>
  <c r="E235" i="90"/>
  <c r="O234" i="90"/>
  <c r="E234" i="90"/>
  <c r="O233" i="90"/>
  <c r="E233" i="90"/>
  <c r="O232" i="90"/>
  <c r="E232" i="90"/>
  <c r="O231" i="90"/>
  <c r="E231" i="90"/>
  <c r="O230" i="90"/>
  <c r="E230" i="90"/>
  <c r="O229" i="90"/>
  <c r="E229" i="90"/>
  <c r="O228" i="90"/>
  <c r="E228" i="90"/>
  <c r="O227" i="90"/>
  <c r="E227" i="90"/>
  <c r="O226" i="90"/>
  <c r="E226" i="90"/>
  <c r="O225" i="90"/>
  <c r="E225" i="90"/>
  <c r="O224" i="90"/>
  <c r="E224" i="90"/>
  <c r="O223" i="90"/>
  <c r="E223" i="90"/>
  <c r="O222" i="90"/>
  <c r="E222" i="90"/>
  <c r="O221" i="90"/>
  <c r="E221" i="90"/>
  <c r="O220" i="90"/>
  <c r="E220" i="90"/>
  <c r="O219" i="90"/>
  <c r="E219" i="90"/>
  <c r="O218" i="90"/>
  <c r="E218" i="90"/>
  <c r="O217" i="90"/>
  <c r="E217" i="90"/>
  <c r="O216" i="90"/>
  <c r="E216" i="90"/>
  <c r="O215" i="90"/>
  <c r="E215" i="90"/>
  <c r="O214" i="90"/>
  <c r="E214" i="90"/>
  <c r="O213" i="90"/>
  <c r="E213" i="90"/>
  <c r="O212" i="90"/>
  <c r="E212" i="90"/>
  <c r="O211" i="90"/>
  <c r="E211" i="90"/>
  <c r="O210" i="90"/>
  <c r="E210" i="90"/>
  <c r="O209" i="90"/>
  <c r="E209" i="90"/>
  <c r="O208" i="90"/>
  <c r="E208" i="90"/>
  <c r="O207" i="90"/>
  <c r="E207" i="90"/>
  <c r="O206" i="90"/>
  <c r="E206" i="90"/>
  <c r="O205" i="90"/>
  <c r="E205" i="90"/>
  <c r="O204" i="90"/>
  <c r="E204" i="90"/>
  <c r="O203" i="90"/>
  <c r="E203" i="90"/>
  <c r="O202" i="90"/>
  <c r="E202" i="90"/>
  <c r="O201" i="90"/>
  <c r="E201" i="90"/>
  <c r="O200" i="90"/>
  <c r="E200" i="90"/>
  <c r="O199" i="90"/>
  <c r="E199" i="90"/>
  <c r="O198" i="90"/>
  <c r="E198" i="90"/>
  <c r="O197" i="90"/>
  <c r="E197" i="90"/>
  <c r="O196" i="90"/>
  <c r="E196" i="90"/>
  <c r="O195" i="90"/>
  <c r="E195" i="90"/>
  <c r="O194" i="90"/>
  <c r="E194" i="90"/>
  <c r="O193" i="90"/>
  <c r="E193" i="90"/>
  <c r="O192" i="90"/>
  <c r="E192" i="90"/>
  <c r="O191" i="90"/>
  <c r="E191" i="90"/>
  <c r="O190" i="90"/>
  <c r="E190" i="90"/>
  <c r="O189" i="90"/>
  <c r="E189" i="90"/>
  <c r="O188" i="90"/>
  <c r="E188" i="90"/>
  <c r="O187" i="90"/>
  <c r="E187" i="90"/>
  <c r="O186" i="90"/>
  <c r="E186" i="90"/>
  <c r="O185" i="90"/>
  <c r="E185" i="90"/>
  <c r="O184" i="90"/>
  <c r="E184" i="90"/>
  <c r="O183" i="90"/>
  <c r="E183" i="90"/>
  <c r="O182" i="90"/>
  <c r="E182" i="90"/>
  <c r="O181" i="90"/>
  <c r="E181" i="90"/>
  <c r="O180" i="90"/>
  <c r="E180" i="90"/>
  <c r="O179" i="90"/>
  <c r="E179" i="90"/>
  <c r="O178" i="90"/>
  <c r="E178" i="90"/>
  <c r="O177" i="90"/>
  <c r="E177" i="90"/>
  <c r="O176" i="90"/>
  <c r="E176" i="90"/>
  <c r="O175" i="90"/>
  <c r="E175" i="90"/>
  <c r="O174" i="90"/>
  <c r="E174" i="90"/>
  <c r="O173" i="90"/>
  <c r="E173" i="90"/>
  <c r="O172" i="90"/>
  <c r="E172" i="90"/>
  <c r="O171" i="90"/>
  <c r="E171" i="90"/>
  <c r="O170" i="90"/>
  <c r="E170" i="90"/>
  <c r="O169" i="90"/>
  <c r="E169" i="90"/>
  <c r="O168" i="90"/>
  <c r="E168" i="90"/>
  <c r="O167" i="90"/>
  <c r="E167" i="90"/>
  <c r="O166" i="90"/>
  <c r="E166" i="90"/>
  <c r="O165" i="90"/>
  <c r="E165" i="90"/>
  <c r="O164" i="90"/>
  <c r="E164" i="90"/>
  <c r="O163" i="90"/>
  <c r="E163" i="90"/>
  <c r="O162" i="90"/>
  <c r="E162" i="90"/>
  <c r="O161" i="90"/>
  <c r="E161" i="90"/>
  <c r="O160" i="90"/>
  <c r="E160" i="90"/>
  <c r="O159" i="90"/>
  <c r="E159" i="90"/>
  <c r="O158" i="90"/>
  <c r="E158" i="90"/>
  <c r="O157" i="90"/>
  <c r="E157" i="90"/>
  <c r="O156" i="90"/>
  <c r="E156" i="90"/>
  <c r="O155" i="90"/>
  <c r="E155" i="90"/>
  <c r="O154" i="90"/>
  <c r="E154" i="90"/>
  <c r="O153" i="90"/>
  <c r="E153" i="90"/>
  <c r="O152" i="90"/>
  <c r="E152" i="90"/>
  <c r="O151" i="90"/>
  <c r="E151" i="90"/>
  <c r="O150" i="90"/>
  <c r="E150" i="90"/>
  <c r="O149" i="90"/>
  <c r="E149" i="90"/>
  <c r="O148" i="90"/>
  <c r="E148" i="90"/>
  <c r="O147" i="90"/>
  <c r="E147" i="90"/>
  <c r="O146" i="90"/>
  <c r="E146" i="90"/>
  <c r="O145" i="90"/>
  <c r="E145" i="90"/>
  <c r="O144" i="90"/>
  <c r="E144" i="90"/>
  <c r="O143" i="90"/>
  <c r="E143" i="90"/>
  <c r="O142" i="90"/>
  <c r="E142" i="90"/>
  <c r="O141" i="90"/>
  <c r="E141" i="90"/>
  <c r="O140" i="90"/>
  <c r="E140" i="90"/>
  <c r="O139" i="90"/>
  <c r="E139" i="90"/>
  <c r="O138" i="90"/>
  <c r="E138" i="90"/>
  <c r="O137" i="90"/>
  <c r="E137" i="90"/>
  <c r="O136" i="90"/>
  <c r="E136" i="90"/>
  <c r="O135" i="90"/>
  <c r="E135" i="90"/>
  <c r="O134" i="90"/>
  <c r="E134" i="90"/>
  <c r="O133" i="90"/>
  <c r="E133" i="90"/>
  <c r="O132" i="90"/>
  <c r="E132" i="90"/>
  <c r="O131" i="90"/>
  <c r="E131" i="90"/>
  <c r="O130" i="90"/>
  <c r="E130" i="90"/>
  <c r="O129" i="90"/>
  <c r="E129" i="90"/>
  <c r="O128" i="90"/>
  <c r="E128" i="90"/>
  <c r="O127" i="90"/>
  <c r="E127" i="90"/>
  <c r="O126" i="90"/>
  <c r="E126" i="90"/>
  <c r="O125" i="90"/>
  <c r="E125" i="90"/>
  <c r="O124" i="90"/>
  <c r="E124" i="90"/>
  <c r="O123" i="90"/>
  <c r="E123" i="90"/>
  <c r="O122" i="90"/>
  <c r="E122" i="90"/>
  <c r="O121" i="90"/>
  <c r="E121" i="90"/>
  <c r="O120" i="90"/>
  <c r="E120" i="90"/>
  <c r="O119" i="90"/>
  <c r="E119" i="90"/>
  <c r="O118" i="90"/>
  <c r="E118" i="90"/>
  <c r="O117" i="90"/>
  <c r="E117" i="90"/>
  <c r="O116" i="90"/>
  <c r="E116" i="90"/>
  <c r="O115" i="90"/>
  <c r="E115" i="90"/>
  <c r="O114" i="90"/>
  <c r="E114" i="90"/>
  <c r="O113" i="90"/>
  <c r="E113" i="90"/>
  <c r="O112" i="90"/>
  <c r="E112" i="90"/>
  <c r="O111" i="90"/>
  <c r="E111" i="90"/>
  <c r="O110" i="90"/>
  <c r="E110" i="90"/>
  <c r="O109" i="90"/>
  <c r="E109" i="90"/>
  <c r="O108" i="90"/>
  <c r="E108" i="90"/>
  <c r="O107" i="90"/>
  <c r="E107" i="90"/>
  <c r="O106" i="90"/>
  <c r="O105" i="90"/>
  <c r="E105" i="90"/>
  <c r="O104" i="90"/>
  <c r="E104" i="90"/>
  <c r="O103" i="90"/>
  <c r="E103" i="90"/>
  <c r="O102" i="90"/>
  <c r="E102" i="90"/>
  <c r="O101" i="90"/>
  <c r="E101" i="90"/>
  <c r="O100" i="90"/>
  <c r="E100" i="90"/>
  <c r="O99" i="90"/>
  <c r="E99" i="90"/>
  <c r="O98" i="90"/>
  <c r="E98" i="90"/>
  <c r="O97" i="90"/>
  <c r="E97" i="90"/>
  <c r="O96" i="90"/>
  <c r="E96" i="90"/>
  <c r="O95" i="90"/>
  <c r="E95" i="90"/>
  <c r="O94" i="90"/>
  <c r="E94" i="90"/>
  <c r="O93" i="90"/>
  <c r="E93" i="90"/>
  <c r="O92" i="90"/>
  <c r="E92" i="90"/>
  <c r="O91" i="90"/>
  <c r="E91" i="90"/>
  <c r="O90" i="90"/>
  <c r="E90" i="90"/>
  <c r="O89" i="90"/>
  <c r="E89" i="90"/>
  <c r="O88" i="90"/>
  <c r="E88" i="90"/>
  <c r="O87" i="90"/>
  <c r="E87" i="90"/>
  <c r="O86" i="90"/>
  <c r="E86" i="90"/>
  <c r="O85" i="90"/>
  <c r="E85" i="90"/>
  <c r="O84" i="90"/>
  <c r="E84" i="90"/>
  <c r="O83" i="90"/>
  <c r="E83" i="90"/>
  <c r="Q82" i="90"/>
  <c r="O82" i="90"/>
  <c r="H82" i="90"/>
  <c r="G82" i="90"/>
  <c r="E82" i="90"/>
  <c r="Q81" i="90"/>
  <c r="O81" i="90"/>
  <c r="H81" i="90"/>
  <c r="G81" i="90"/>
  <c r="E81" i="90"/>
  <c r="Q80" i="90"/>
  <c r="O80" i="90"/>
  <c r="H80" i="90"/>
  <c r="E80" i="90"/>
  <c r="N80" i="90"/>
  <c r="N81" i="90"/>
  <c r="N82" i="90"/>
  <c r="N83" i="90"/>
  <c r="N84" i="90"/>
  <c r="N85" i="90"/>
  <c r="N86" i="90"/>
  <c r="N87" i="90"/>
  <c r="N88" i="90"/>
  <c r="N89" i="90"/>
  <c r="N90" i="90"/>
  <c r="N91" i="90"/>
  <c r="N92" i="90"/>
  <c r="N93" i="90"/>
  <c r="N94" i="90"/>
  <c r="N95" i="90"/>
  <c r="N96" i="90"/>
  <c r="N97" i="90"/>
  <c r="N98" i="90"/>
  <c r="N99" i="90"/>
  <c r="N100" i="90"/>
  <c r="N101" i="90"/>
  <c r="N102" i="90"/>
  <c r="N103" i="90"/>
  <c r="N104" i="90"/>
  <c r="N105" i="90"/>
  <c r="N106" i="90"/>
  <c r="N107" i="90"/>
  <c r="N108" i="90"/>
  <c r="N109" i="90"/>
  <c r="N110" i="90"/>
  <c r="N111" i="90"/>
  <c r="N112" i="90"/>
  <c r="N113" i="90"/>
  <c r="N114" i="90"/>
  <c r="N115" i="90"/>
  <c r="N116" i="90"/>
  <c r="N117" i="90"/>
  <c r="N118" i="90"/>
  <c r="N119" i="90"/>
  <c r="N120" i="90"/>
  <c r="N121" i="90"/>
  <c r="N122" i="90"/>
  <c r="N123" i="90"/>
  <c r="N124" i="90"/>
  <c r="N125" i="90"/>
  <c r="N126" i="90"/>
  <c r="N127" i="90"/>
  <c r="N128" i="90"/>
  <c r="N129" i="90"/>
  <c r="N130" i="90"/>
  <c r="N131" i="90"/>
  <c r="N132" i="90"/>
  <c r="N133" i="90"/>
  <c r="N134" i="90"/>
  <c r="N135" i="90"/>
  <c r="N136" i="90"/>
  <c r="N137" i="90"/>
  <c r="N138" i="90"/>
  <c r="N139" i="90"/>
  <c r="N140" i="90"/>
  <c r="N141" i="90"/>
  <c r="N142" i="90"/>
  <c r="N143" i="90"/>
  <c r="N144" i="90"/>
  <c r="N145" i="90"/>
  <c r="N146" i="90"/>
  <c r="N147" i="90"/>
  <c r="N148" i="90"/>
  <c r="N149" i="90"/>
  <c r="N150" i="90"/>
  <c r="N151" i="90"/>
  <c r="N152" i="90"/>
  <c r="N153" i="90"/>
  <c r="N154" i="90"/>
  <c r="N155" i="90"/>
  <c r="N156" i="90"/>
  <c r="N157" i="90"/>
  <c r="N158" i="90"/>
  <c r="N159" i="90"/>
  <c r="N160" i="90"/>
  <c r="N161" i="90"/>
  <c r="N162" i="90"/>
  <c r="N163" i="90"/>
  <c r="N164" i="90"/>
  <c r="N165" i="90"/>
  <c r="N166" i="90"/>
  <c r="N167" i="90"/>
  <c r="N168" i="90"/>
  <c r="N169" i="90"/>
  <c r="N170" i="90"/>
  <c r="N171" i="90"/>
  <c r="N172" i="90"/>
  <c r="N173" i="90"/>
  <c r="N174" i="90"/>
  <c r="N175" i="90"/>
  <c r="N176" i="90"/>
  <c r="N177" i="90"/>
  <c r="N178" i="90"/>
  <c r="N179" i="90"/>
  <c r="N180" i="90"/>
  <c r="N181" i="90"/>
  <c r="N182" i="90"/>
  <c r="N183" i="90"/>
  <c r="N184" i="90"/>
  <c r="N185" i="90"/>
  <c r="N186" i="90"/>
  <c r="N187" i="90"/>
  <c r="N188" i="90"/>
  <c r="N189" i="90"/>
  <c r="N190" i="90"/>
  <c r="N191" i="90"/>
  <c r="N192" i="90"/>
  <c r="N193" i="90"/>
  <c r="N194" i="90"/>
  <c r="N195" i="90"/>
  <c r="N196" i="90"/>
  <c r="N197" i="90"/>
  <c r="N198" i="90"/>
  <c r="N199" i="90"/>
  <c r="N200" i="90"/>
  <c r="N201" i="90"/>
  <c r="N202" i="90"/>
  <c r="N203" i="90"/>
  <c r="N204" i="90"/>
  <c r="N205" i="90"/>
  <c r="N206" i="90"/>
  <c r="N207" i="90"/>
  <c r="N208" i="90"/>
  <c r="N209" i="90"/>
  <c r="N210" i="90"/>
  <c r="N211" i="90"/>
  <c r="N212" i="90"/>
  <c r="N213" i="90"/>
  <c r="N214" i="90"/>
  <c r="N215" i="90"/>
  <c r="N216" i="90"/>
  <c r="N217" i="90"/>
  <c r="N218" i="90"/>
  <c r="N219" i="90"/>
  <c r="N220" i="90"/>
  <c r="N221" i="90"/>
  <c r="N222" i="90"/>
  <c r="N223" i="90"/>
  <c r="N224" i="90"/>
  <c r="N225" i="90"/>
  <c r="N226" i="90"/>
  <c r="N227" i="90"/>
  <c r="N228" i="90"/>
  <c r="N229" i="90"/>
  <c r="N230" i="90"/>
  <c r="N231" i="90"/>
  <c r="N232" i="90"/>
  <c r="N233" i="90"/>
  <c r="N234" i="90"/>
  <c r="N235" i="90"/>
  <c r="N236" i="90"/>
  <c r="N237" i="90"/>
  <c r="N238" i="90"/>
  <c r="P239" i="90"/>
  <c r="O239" i="90"/>
  <c r="N239" i="90"/>
  <c r="K80" i="90"/>
  <c r="K81" i="90"/>
  <c r="M81" i="90"/>
  <c r="K82" i="90"/>
  <c r="M82" i="90"/>
  <c r="J239" i="90"/>
  <c r="F239" i="90"/>
  <c r="L82" i="90"/>
  <c r="L81" i="90"/>
  <c r="N76" i="90"/>
  <c r="C76" i="90"/>
  <c r="N75" i="90"/>
  <c r="J75" i="90"/>
  <c r="C75" i="90"/>
  <c r="N74" i="90"/>
  <c r="J74" i="90"/>
  <c r="C74" i="90"/>
  <c r="Q71" i="90"/>
  <c r="B63" i="90"/>
  <c r="B64" i="90"/>
  <c r="B65" i="90"/>
  <c r="F34" i="90"/>
  <c r="E49" i="90"/>
  <c r="F57" i="90"/>
  <c r="F44" i="90"/>
  <c r="F38" i="90"/>
  <c r="C27" i="90"/>
  <c r="C25" i="90"/>
  <c r="C24" i="90"/>
  <c r="C16" i="90"/>
  <c r="C15" i="90"/>
  <c r="C14" i="90"/>
  <c r="C12" i="90"/>
  <c r="C10" i="90"/>
  <c r="C9" i="90"/>
  <c r="C8" i="90"/>
  <c r="C7" i="90"/>
  <c r="O238" i="88"/>
  <c r="E238" i="88"/>
  <c r="O237" i="88"/>
  <c r="E237" i="88"/>
  <c r="O236" i="88"/>
  <c r="E236" i="88"/>
  <c r="O235" i="88"/>
  <c r="E235" i="88"/>
  <c r="O234" i="88"/>
  <c r="E234" i="88"/>
  <c r="O233" i="88"/>
  <c r="E233" i="88"/>
  <c r="O232" i="88"/>
  <c r="E232" i="88"/>
  <c r="O231" i="88"/>
  <c r="E231" i="88"/>
  <c r="O230" i="88"/>
  <c r="E230" i="88"/>
  <c r="O229" i="88"/>
  <c r="E229" i="88"/>
  <c r="O228" i="88"/>
  <c r="E228" i="88"/>
  <c r="O227" i="88"/>
  <c r="E227" i="88"/>
  <c r="O226" i="88"/>
  <c r="E226" i="88"/>
  <c r="O225" i="88"/>
  <c r="E225" i="88"/>
  <c r="O224" i="88"/>
  <c r="E224" i="88"/>
  <c r="O223" i="88"/>
  <c r="E223" i="88"/>
  <c r="O222" i="88"/>
  <c r="E222" i="88"/>
  <c r="O221" i="88"/>
  <c r="E221" i="88"/>
  <c r="O220" i="88"/>
  <c r="E220" i="88"/>
  <c r="O219" i="88"/>
  <c r="E219" i="88"/>
  <c r="O218" i="88"/>
  <c r="E218" i="88"/>
  <c r="O217" i="88"/>
  <c r="E217" i="88"/>
  <c r="O216" i="88"/>
  <c r="E216" i="88"/>
  <c r="O215" i="88"/>
  <c r="E215" i="88"/>
  <c r="O214" i="88"/>
  <c r="E214" i="88"/>
  <c r="O213" i="88"/>
  <c r="E213" i="88"/>
  <c r="O212" i="88"/>
  <c r="E212" i="88"/>
  <c r="O211" i="88"/>
  <c r="E211" i="88"/>
  <c r="O210" i="88"/>
  <c r="E210" i="88"/>
  <c r="O209" i="88"/>
  <c r="E209" i="88"/>
  <c r="O208" i="88"/>
  <c r="E208" i="88"/>
  <c r="O207" i="88"/>
  <c r="E207" i="88"/>
  <c r="O206" i="88"/>
  <c r="E206" i="88"/>
  <c r="O205" i="88"/>
  <c r="E205" i="88"/>
  <c r="O204" i="88"/>
  <c r="E204" i="88"/>
  <c r="O203" i="88"/>
  <c r="E203" i="88"/>
  <c r="O202" i="88"/>
  <c r="E202" i="88"/>
  <c r="O201" i="88"/>
  <c r="E201" i="88"/>
  <c r="O200" i="88"/>
  <c r="E200" i="88"/>
  <c r="O199" i="88"/>
  <c r="E199" i="88"/>
  <c r="O198" i="88"/>
  <c r="E198" i="88"/>
  <c r="O197" i="88"/>
  <c r="E197" i="88"/>
  <c r="O196" i="88"/>
  <c r="E196" i="88"/>
  <c r="O195" i="88"/>
  <c r="E195" i="88"/>
  <c r="O194" i="88"/>
  <c r="E194" i="88"/>
  <c r="O193" i="88"/>
  <c r="E193" i="88"/>
  <c r="O192" i="88"/>
  <c r="E192" i="88"/>
  <c r="O191" i="88"/>
  <c r="E191" i="88"/>
  <c r="O190" i="88"/>
  <c r="E190" i="88"/>
  <c r="O189" i="88"/>
  <c r="E189" i="88"/>
  <c r="O188" i="88"/>
  <c r="E188" i="88"/>
  <c r="O187" i="88"/>
  <c r="E187" i="88"/>
  <c r="O186" i="88"/>
  <c r="E186" i="88"/>
  <c r="O185" i="88"/>
  <c r="E185" i="88"/>
  <c r="O184" i="88"/>
  <c r="E184" i="88"/>
  <c r="O183" i="88"/>
  <c r="E183" i="88"/>
  <c r="O182" i="88"/>
  <c r="E182" i="88"/>
  <c r="O181" i="88"/>
  <c r="E181" i="88"/>
  <c r="O180" i="88"/>
  <c r="E180" i="88"/>
  <c r="O179" i="88"/>
  <c r="E179" i="88"/>
  <c r="O178" i="88"/>
  <c r="E178" i="88"/>
  <c r="O177" i="88"/>
  <c r="E177" i="88"/>
  <c r="O176" i="88"/>
  <c r="E176" i="88"/>
  <c r="O175" i="88"/>
  <c r="E175" i="88"/>
  <c r="O174" i="88"/>
  <c r="E174" i="88"/>
  <c r="O173" i="88"/>
  <c r="E173" i="88"/>
  <c r="O172" i="88"/>
  <c r="E172" i="88"/>
  <c r="O171" i="88"/>
  <c r="E171" i="88"/>
  <c r="O170" i="88"/>
  <c r="E170" i="88"/>
  <c r="O169" i="88"/>
  <c r="E169" i="88"/>
  <c r="O168" i="88"/>
  <c r="E168" i="88"/>
  <c r="O167" i="88"/>
  <c r="E167" i="88"/>
  <c r="O166" i="88"/>
  <c r="E166" i="88"/>
  <c r="O165" i="88"/>
  <c r="E165" i="88"/>
  <c r="O164" i="88"/>
  <c r="E164" i="88"/>
  <c r="O163" i="88"/>
  <c r="E163" i="88"/>
  <c r="O162" i="88"/>
  <c r="E162" i="88"/>
  <c r="O161" i="88"/>
  <c r="E161" i="88"/>
  <c r="O160" i="88"/>
  <c r="E160" i="88"/>
  <c r="O159" i="88"/>
  <c r="E159" i="88"/>
  <c r="O158" i="88"/>
  <c r="E158" i="88"/>
  <c r="O157" i="88"/>
  <c r="E157" i="88"/>
  <c r="O156" i="88"/>
  <c r="E156" i="88"/>
  <c r="O155" i="88"/>
  <c r="E155" i="88"/>
  <c r="O154" i="88"/>
  <c r="E154" i="88"/>
  <c r="O153" i="88"/>
  <c r="E153" i="88"/>
  <c r="O152" i="88"/>
  <c r="E152" i="88"/>
  <c r="O151" i="88"/>
  <c r="E151" i="88"/>
  <c r="O150" i="88"/>
  <c r="E150" i="88"/>
  <c r="O149" i="88"/>
  <c r="E149" i="88"/>
  <c r="O148" i="88"/>
  <c r="E148" i="88"/>
  <c r="O147" i="88"/>
  <c r="E147" i="88"/>
  <c r="O146" i="88"/>
  <c r="E146" i="88"/>
  <c r="O145" i="88"/>
  <c r="E145" i="88"/>
  <c r="O144" i="88"/>
  <c r="E144" i="88"/>
  <c r="O143" i="88"/>
  <c r="E143" i="88"/>
  <c r="O142" i="88"/>
  <c r="E142" i="88"/>
  <c r="O141" i="88"/>
  <c r="E141" i="88"/>
  <c r="O140" i="88"/>
  <c r="E140" i="88"/>
  <c r="O139" i="88"/>
  <c r="E139" i="88"/>
  <c r="O138" i="88"/>
  <c r="E138" i="88"/>
  <c r="O137" i="88"/>
  <c r="E137" i="88"/>
  <c r="O136" i="88"/>
  <c r="E136" i="88"/>
  <c r="O135" i="88"/>
  <c r="E135" i="88"/>
  <c r="O134" i="88"/>
  <c r="E134" i="88"/>
  <c r="O133" i="88"/>
  <c r="E133" i="88"/>
  <c r="O132" i="88"/>
  <c r="E132" i="88"/>
  <c r="O131" i="88"/>
  <c r="E131" i="88"/>
  <c r="O130" i="88"/>
  <c r="E130" i="88"/>
  <c r="O129" i="88"/>
  <c r="E129" i="88"/>
  <c r="O128" i="88"/>
  <c r="E128" i="88"/>
  <c r="O127" i="88"/>
  <c r="E127" i="88"/>
  <c r="O126" i="88"/>
  <c r="E126" i="88"/>
  <c r="O125" i="88"/>
  <c r="E125" i="88"/>
  <c r="O124" i="88"/>
  <c r="E124" i="88"/>
  <c r="O123" i="88"/>
  <c r="E123" i="88"/>
  <c r="O122" i="88"/>
  <c r="E122" i="88"/>
  <c r="O121" i="88"/>
  <c r="E121" i="88"/>
  <c r="O120" i="88"/>
  <c r="E120" i="88"/>
  <c r="O119" i="88"/>
  <c r="E119" i="88"/>
  <c r="O118" i="88"/>
  <c r="E118" i="88"/>
  <c r="O117" i="88"/>
  <c r="E117" i="88"/>
  <c r="O116" i="88"/>
  <c r="E116" i="88"/>
  <c r="O115" i="88"/>
  <c r="E115" i="88"/>
  <c r="O114" i="88"/>
  <c r="E114" i="88"/>
  <c r="O113" i="88"/>
  <c r="E113" i="88"/>
  <c r="O112" i="88"/>
  <c r="E112" i="88"/>
  <c r="O111" i="88"/>
  <c r="E111" i="88"/>
  <c r="O110" i="88"/>
  <c r="E110" i="88"/>
  <c r="O109" i="88"/>
  <c r="E109" i="88"/>
  <c r="O108" i="88"/>
  <c r="E108" i="88"/>
  <c r="O107" i="88"/>
  <c r="E107" i="88"/>
  <c r="O106" i="88"/>
  <c r="O105" i="88"/>
  <c r="E105" i="88"/>
  <c r="O104" i="88"/>
  <c r="E104" i="88"/>
  <c r="O103" i="88"/>
  <c r="E103" i="88"/>
  <c r="O102" i="88"/>
  <c r="E102" i="88"/>
  <c r="O101" i="88"/>
  <c r="E101" i="88"/>
  <c r="O100" i="88"/>
  <c r="E100" i="88"/>
  <c r="O99" i="88"/>
  <c r="E99" i="88"/>
  <c r="O98" i="88"/>
  <c r="E98" i="88"/>
  <c r="O97" i="88"/>
  <c r="E97" i="88"/>
  <c r="O96" i="88"/>
  <c r="E96" i="88"/>
  <c r="O95" i="88"/>
  <c r="E95" i="88"/>
  <c r="O94" i="88"/>
  <c r="E94" i="88"/>
  <c r="O93" i="88"/>
  <c r="E93" i="88"/>
  <c r="O92" i="88"/>
  <c r="E92" i="88"/>
  <c r="O91" i="88"/>
  <c r="E91" i="88"/>
  <c r="O90" i="88"/>
  <c r="E90" i="88"/>
  <c r="O89" i="88"/>
  <c r="E89" i="88"/>
  <c r="O88" i="88"/>
  <c r="E88" i="88"/>
  <c r="O87" i="88"/>
  <c r="E87" i="88"/>
  <c r="O86" i="88"/>
  <c r="E86" i="88"/>
  <c r="O85" i="88"/>
  <c r="E85" i="88"/>
  <c r="O84" i="88"/>
  <c r="E84" i="88"/>
  <c r="O83" i="88"/>
  <c r="E83" i="88"/>
  <c r="Q82" i="88"/>
  <c r="O82" i="88"/>
  <c r="H82" i="88"/>
  <c r="K82" i="88"/>
  <c r="G82" i="88"/>
  <c r="E82" i="88"/>
  <c r="Q81" i="88"/>
  <c r="O81" i="88"/>
  <c r="H81" i="88"/>
  <c r="K81" i="88"/>
  <c r="L81" i="88"/>
  <c r="G81" i="88"/>
  <c r="E81" i="88"/>
  <c r="Q80" i="88"/>
  <c r="O80" i="88"/>
  <c r="H80" i="88"/>
  <c r="E80" i="88"/>
  <c r="P239" i="88"/>
  <c r="J239" i="88"/>
  <c r="F239" i="88"/>
  <c r="N238" i="88"/>
  <c r="N237" i="88"/>
  <c r="N236" i="88"/>
  <c r="N235" i="88"/>
  <c r="N234" i="88"/>
  <c r="N233" i="88"/>
  <c r="N232" i="88"/>
  <c r="N231" i="88"/>
  <c r="N230" i="88"/>
  <c r="N229" i="88"/>
  <c r="N228" i="88"/>
  <c r="N227" i="88"/>
  <c r="N226" i="88"/>
  <c r="N225" i="88"/>
  <c r="N224" i="88"/>
  <c r="N223" i="88"/>
  <c r="N222" i="88"/>
  <c r="N221" i="88"/>
  <c r="N220" i="88"/>
  <c r="N219" i="88"/>
  <c r="N218" i="88"/>
  <c r="N217" i="88"/>
  <c r="N216" i="88"/>
  <c r="N215" i="88"/>
  <c r="N214" i="88"/>
  <c r="N213" i="88"/>
  <c r="N212" i="88"/>
  <c r="N211" i="88"/>
  <c r="N210" i="88"/>
  <c r="N209" i="88"/>
  <c r="N208" i="88"/>
  <c r="N207" i="88"/>
  <c r="N206" i="88"/>
  <c r="N205" i="88"/>
  <c r="N204" i="88"/>
  <c r="N203" i="88"/>
  <c r="N202" i="88"/>
  <c r="N201" i="88"/>
  <c r="N200" i="88"/>
  <c r="N199" i="88"/>
  <c r="N198" i="88"/>
  <c r="N197" i="88"/>
  <c r="N196" i="88"/>
  <c r="N195" i="88"/>
  <c r="N194" i="88"/>
  <c r="N193" i="88"/>
  <c r="N192" i="88"/>
  <c r="N191" i="88"/>
  <c r="N190" i="88"/>
  <c r="N189" i="88"/>
  <c r="N188" i="88"/>
  <c r="N187" i="88"/>
  <c r="N186" i="88"/>
  <c r="N185" i="88"/>
  <c r="N184" i="88"/>
  <c r="N183" i="88"/>
  <c r="N182" i="88"/>
  <c r="N181" i="88"/>
  <c r="N180" i="88"/>
  <c r="N179" i="88"/>
  <c r="N178" i="88"/>
  <c r="N177" i="88"/>
  <c r="N176" i="88"/>
  <c r="N175" i="88"/>
  <c r="N174" i="88"/>
  <c r="N173" i="88"/>
  <c r="N172" i="88"/>
  <c r="N171" i="88"/>
  <c r="N170" i="88"/>
  <c r="N169" i="88"/>
  <c r="N168" i="88"/>
  <c r="N167" i="88"/>
  <c r="N166" i="88"/>
  <c r="N165" i="88"/>
  <c r="N164" i="88"/>
  <c r="N163" i="88"/>
  <c r="N162" i="88"/>
  <c r="N161" i="88"/>
  <c r="N160" i="88"/>
  <c r="N159" i="88"/>
  <c r="N158" i="88"/>
  <c r="N157" i="88"/>
  <c r="N156" i="88"/>
  <c r="N155" i="88"/>
  <c r="N154" i="88"/>
  <c r="N153" i="88"/>
  <c r="N152" i="88"/>
  <c r="N151" i="88"/>
  <c r="N150" i="88"/>
  <c r="N149" i="88"/>
  <c r="N148" i="88"/>
  <c r="N147" i="88"/>
  <c r="N146" i="88"/>
  <c r="N145" i="88"/>
  <c r="N144" i="88"/>
  <c r="N143" i="88"/>
  <c r="N142" i="88"/>
  <c r="N141" i="88"/>
  <c r="N140" i="88"/>
  <c r="N139" i="88"/>
  <c r="N138" i="88"/>
  <c r="N137" i="88"/>
  <c r="N136" i="88"/>
  <c r="N135" i="88"/>
  <c r="N134" i="88"/>
  <c r="N133" i="88"/>
  <c r="N132" i="88"/>
  <c r="N131" i="88"/>
  <c r="N130" i="88"/>
  <c r="N129" i="88"/>
  <c r="N128" i="88"/>
  <c r="N127" i="88"/>
  <c r="N126" i="88"/>
  <c r="N125" i="88"/>
  <c r="N124" i="88"/>
  <c r="N123" i="88"/>
  <c r="N122" i="88"/>
  <c r="N121" i="88"/>
  <c r="N120" i="88"/>
  <c r="N119" i="88"/>
  <c r="N118" i="88"/>
  <c r="N117" i="88"/>
  <c r="N116" i="88"/>
  <c r="N115" i="88"/>
  <c r="N114" i="88"/>
  <c r="N113" i="88"/>
  <c r="N112" i="88"/>
  <c r="N111" i="88"/>
  <c r="N110" i="88"/>
  <c r="N109" i="88"/>
  <c r="N108" i="88"/>
  <c r="N107" i="88"/>
  <c r="N106" i="88"/>
  <c r="N105" i="88"/>
  <c r="N104" i="88"/>
  <c r="N103" i="88"/>
  <c r="N102" i="88"/>
  <c r="N101" i="88"/>
  <c r="N100" i="88"/>
  <c r="N99" i="88"/>
  <c r="N98" i="88"/>
  <c r="N97" i="88"/>
  <c r="N96" i="88"/>
  <c r="N95" i="88"/>
  <c r="N94" i="88"/>
  <c r="N93" i="88"/>
  <c r="N92" i="88"/>
  <c r="N91" i="88"/>
  <c r="N90" i="88"/>
  <c r="N89" i="88"/>
  <c r="N88" i="88"/>
  <c r="N87" i="88"/>
  <c r="N86" i="88"/>
  <c r="N85" i="88"/>
  <c r="N84" i="88"/>
  <c r="N83" i="88"/>
  <c r="N82" i="88"/>
  <c r="N81" i="88"/>
  <c r="N80" i="88"/>
  <c r="N76" i="88"/>
  <c r="C76" i="88"/>
  <c r="N75" i="88"/>
  <c r="J75" i="88"/>
  <c r="C75" i="88"/>
  <c r="N74" i="88"/>
  <c r="J74" i="88"/>
  <c r="C74" i="88"/>
  <c r="Q71" i="88"/>
  <c r="B64" i="88"/>
  <c r="F44" i="88"/>
  <c r="F38" i="88"/>
  <c r="F34" i="88"/>
  <c r="C27" i="88"/>
  <c r="C25" i="88"/>
  <c r="C24" i="88"/>
  <c r="C16" i="88"/>
  <c r="C15" i="88"/>
  <c r="C14" i="88"/>
  <c r="C12" i="88"/>
  <c r="C10" i="88"/>
  <c r="C9" i="88"/>
  <c r="C8" i="88"/>
  <c r="C7" i="88"/>
  <c r="O238" i="87"/>
  <c r="E238" i="87"/>
  <c r="O237" i="87"/>
  <c r="E237" i="87"/>
  <c r="O236" i="87"/>
  <c r="E236" i="87"/>
  <c r="O235" i="87"/>
  <c r="E235" i="87"/>
  <c r="O234" i="87"/>
  <c r="E234" i="87"/>
  <c r="O233" i="87"/>
  <c r="E233" i="87"/>
  <c r="O232" i="87"/>
  <c r="E232" i="87"/>
  <c r="O231" i="87"/>
  <c r="E231" i="87"/>
  <c r="O230" i="87"/>
  <c r="E230" i="87"/>
  <c r="O229" i="87"/>
  <c r="E229" i="87"/>
  <c r="O228" i="87"/>
  <c r="E228" i="87"/>
  <c r="O227" i="87"/>
  <c r="E227" i="87"/>
  <c r="O226" i="87"/>
  <c r="E226" i="87"/>
  <c r="O225" i="87"/>
  <c r="E225" i="87"/>
  <c r="O224" i="87"/>
  <c r="E224" i="87"/>
  <c r="O223" i="87"/>
  <c r="E223" i="87"/>
  <c r="O222" i="87"/>
  <c r="E222" i="87"/>
  <c r="O221" i="87"/>
  <c r="E221" i="87"/>
  <c r="O220" i="87"/>
  <c r="E220" i="87"/>
  <c r="O219" i="87"/>
  <c r="E219" i="87"/>
  <c r="O218" i="87"/>
  <c r="E218" i="87"/>
  <c r="O217" i="87"/>
  <c r="E217" i="87"/>
  <c r="O216" i="87"/>
  <c r="E216" i="87"/>
  <c r="O215" i="87"/>
  <c r="E215" i="87"/>
  <c r="O214" i="87"/>
  <c r="E214" i="87"/>
  <c r="O213" i="87"/>
  <c r="E213" i="87"/>
  <c r="O212" i="87"/>
  <c r="E212" i="87"/>
  <c r="O211" i="87"/>
  <c r="E211" i="87"/>
  <c r="O210" i="87"/>
  <c r="E210" i="87"/>
  <c r="O209" i="87"/>
  <c r="E209" i="87"/>
  <c r="O208" i="87"/>
  <c r="E208" i="87"/>
  <c r="O207" i="87"/>
  <c r="E207" i="87"/>
  <c r="O206" i="87"/>
  <c r="E206" i="87"/>
  <c r="O205" i="87"/>
  <c r="E205" i="87"/>
  <c r="O204" i="87"/>
  <c r="E204" i="87"/>
  <c r="O203" i="87"/>
  <c r="E203" i="87"/>
  <c r="O202" i="87"/>
  <c r="E202" i="87"/>
  <c r="O201" i="87"/>
  <c r="E201" i="87"/>
  <c r="O200" i="87"/>
  <c r="E200" i="87"/>
  <c r="O199" i="87"/>
  <c r="E199" i="87"/>
  <c r="O198" i="87"/>
  <c r="E198" i="87"/>
  <c r="O197" i="87"/>
  <c r="E197" i="87"/>
  <c r="O196" i="87"/>
  <c r="E196" i="87"/>
  <c r="O195" i="87"/>
  <c r="E195" i="87"/>
  <c r="O194" i="87"/>
  <c r="E194" i="87"/>
  <c r="O193" i="87"/>
  <c r="E193" i="87"/>
  <c r="O192" i="87"/>
  <c r="E192" i="87"/>
  <c r="O191" i="87"/>
  <c r="E191" i="87"/>
  <c r="O190" i="87"/>
  <c r="E190" i="87"/>
  <c r="O189" i="87"/>
  <c r="E189" i="87"/>
  <c r="O188" i="87"/>
  <c r="E188" i="87"/>
  <c r="O187" i="87"/>
  <c r="E187" i="87"/>
  <c r="O186" i="87"/>
  <c r="E186" i="87"/>
  <c r="O185" i="87"/>
  <c r="E185" i="87"/>
  <c r="O184" i="87"/>
  <c r="E184" i="87"/>
  <c r="O183" i="87"/>
  <c r="E183" i="87"/>
  <c r="O182" i="87"/>
  <c r="E182" i="87"/>
  <c r="O181" i="87"/>
  <c r="E181" i="87"/>
  <c r="O180" i="87"/>
  <c r="E180" i="87"/>
  <c r="O179" i="87"/>
  <c r="E179" i="87"/>
  <c r="O178" i="87"/>
  <c r="E178" i="87"/>
  <c r="O177" i="87"/>
  <c r="E177" i="87"/>
  <c r="O176" i="87"/>
  <c r="E176" i="87"/>
  <c r="O175" i="87"/>
  <c r="E175" i="87"/>
  <c r="O174" i="87"/>
  <c r="E174" i="87"/>
  <c r="O173" i="87"/>
  <c r="E173" i="87"/>
  <c r="O172" i="87"/>
  <c r="E172" i="87"/>
  <c r="O171" i="87"/>
  <c r="E171" i="87"/>
  <c r="O170" i="87"/>
  <c r="E170" i="87"/>
  <c r="O169" i="87"/>
  <c r="E169" i="87"/>
  <c r="O168" i="87"/>
  <c r="E168" i="87"/>
  <c r="O167" i="87"/>
  <c r="E167" i="87"/>
  <c r="O166" i="87"/>
  <c r="E166" i="87"/>
  <c r="O165" i="87"/>
  <c r="E165" i="87"/>
  <c r="O164" i="87"/>
  <c r="E164" i="87"/>
  <c r="O163" i="87"/>
  <c r="E163" i="87"/>
  <c r="O162" i="87"/>
  <c r="E162" i="87"/>
  <c r="O161" i="87"/>
  <c r="E161" i="87"/>
  <c r="O160" i="87"/>
  <c r="E160" i="87"/>
  <c r="O159" i="87"/>
  <c r="E159" i="87"/>
  <c r="O158" i="87"/>
  <c r="E158" i="87"/>
  <c r="O157" i="87"/>
  <c r="E157" i="87"/>
  <c r="O156" i="87"/>
  <c r="E156" i="87"/>
  <c r="O155" i="87"/>
  <c r="E155" i="87"/>
  <c r="O154" i="87"/>
  <c r="E154" i="87"/>
  <c r="O153" i="87"/>
  <c r="E153" i="87"/>
  <c r="O152" i="87"/>
  <c r="E152" i="87"/>
  <c r="O151" i="87"/>
  <c r="E151" i="87"/>
  <c r="O150" i="87"/>
  <c r="E150" i="87"/>
  <c r="O149" i="87"/>
  <c r="E149" i="87"/>
  <c r="O148" i="87"/>
  <c r="E148" i="87"/>
  <c r="O147" i="87"/>
  <c r="E147" i="87"/>
  <c r="O146" i="87"/>
  <c r="E146" i="87"/>
  <c r="O145" i="87"/>
  <c r="E145" i="87"/>
  <c r="O144" i="87"/>
  <c r="E144" i="87"/>
  <c r="O143" i="87"/>
  <c r="E143" i="87"/>
  <c r="O142" i="87"/>
  <c r="E142" i="87"/>
  <c r="O141" i="87"/>
  <c r="E141" i="87"/>
  <c r="O140" i="87"/>
  <c r="E140" i="87"/>
  <c r="O139" i="87"/>
  <c r="E139" i="87"/>
  <c r="O138" i="87"/>
  <c r="E138" i="87"/>
  <c r="O137" i="87"/>
  <c r="E137" i="87"/>
  <c r="O136" i="87"/>
  <c r="E136" i="87"/>
  <c r="O135" i="87"/>
  <c r="E135" i="87"/>
  <c r="O134" i="87"/>
  <c r="E134" i="87"/>
  <c r="O133" i="87"/>
  <c r="E133" i="87"/>
  <c r="O132" i="87"/>
  <c r="E132" i="87"/>
  <c r="O131" i="87"/>
  <c r="E131" i="87"/>
  <c r="O130" i="87"/>
  <c r="E130" i="87"/>
  <c r="O129" i="87"/>
  <c r="E129" i="87"/>
  <c r="O128" i="87"/>
  <c r="E128" i="87"/>
  <c r="O127" i="87"/>
  <c r="E127" i="87"/>
  <c r="O126" i="87"/>
  <c r="E126" i="87"/>
  <c r="O125" i="87"/>
  <c r="E125" i="87"/>
  <c r="O124" i="87"/>
  <c r="E124" i="87"/>
  <c r="O123" i="87"/>
  <c r="E123" i="87"/>
  <c r="O122" i="87"/>
  <c r="E122" i="87"/>
  <c r="O121" i="87"/>
  <c r="E121" i="87"/>
  <c r="O120" i="87"/>
  <c r="E120" i="87"/>
  <c r="O119" i="87"/>
  <c r="E119" i="87"/>
  <c r="O118" i="87"/>
  <c r="E118" i="87"/>
  <c r="O117" i="87"/>
  <c r="E117" i="87"/>
  <c r="O116" i="87"/>
  <c r="E116" i="87"/>
  <c r="O115" i="87"/>
  <c r="E115" i="87"/>
  <c r="O114" i="87"/>
  <c r="E114" i="87"/>
  <c r="O113" i="87"/>
  <c r="E113" i="87"/>
  <c r="O112" i="87"/>
  <c r="E112" i="87"/>
  <c r="O111" i="87"/>
  <c r="E111" i="87"/>
  <c r="O110" i="87"/>
  <c r="E110" i="87"/>
  <c r="O109" i="87"/>
  <c r="E109" i="87"/>
  <c r="O108" i="87"/>
  <c r="E108" i="87"/>
  <c r="O107" i="87"/>
  <c r="E107" i="87"/>
  <c r="O106" i="87"/>
  <c r="O105" i="87"/>
  <c r="E105" i="87"/>
  <c r="O104" i="87"/>
  <c r="E104" i="87"/>
  <c r="O103" i="87"/>
  <c r="E103" i="87"/>
  <c r="O102" i="87"/>
  <c r="E102" i="87"/>
  <c r="O101" i="87"/>
  <c r="E101" i="87"/>
  <c r="O100" i="87"/>
  <c r="E100" i="87"/>
  <c r="O99" i="87"/>
  <c r="E99" i="87"/>
  <c r="O98" i="87"/>
  <c r="E98" i="87"/>
  <c r="O97" i="87"/>
  <c r="E97" i="87"/>
  <c r="O96" i="87"/>
  <c r="E96" i="87"/>
  <c r="O95" i="87"/>
  <c r="E95" i="87"/>
  <c r="O94" i="87"/>
  <c r="E94" i="87"/>
  <c r="O93" i="87"/>
  <c r="E93" i="87"/>
  <c r="O92" i="87"/>
  <c r="E92" i="87"/>
  <c r="O91" i="87"/>
  <c r="E91" i="87"/>
  <c r="O90" i="87"/>
  <c r="E90" i="87"/>
  <c r="O89" i="87"/>
  <c r="E89" i="87"/>
  <c r="O88" i="87"/>
  <c r="E88" i="87"/>
  <c r="O87" i="87"/>
  <c r="E87" i="87"/>
  <c r="O86" i="87"/>
  <c r="E86" i="87"/>
  <c r="O85" i="87"/>
  <c r="E85" i="87"/>
  <c r="O84" i="87"/>
  <c r="E84" i="87"/>
  <c r="O83" i="87"/>
  <c r="E83" i="87"/>
  <c r="Q82" i="87"/>
  <c r="O82" i="87"/>
  <c r="H82" i="87"/>
  <c r="G82" i="87"/>
  <c r="M82" i="87"/>
  <c r="E82" i="87"/>
  <c r="Q81" i="87"/>
  <c r="O81" i="87"/>
  <c r="H81" i="87"/>
  <c r="K81" i="87"/>
  <c r="M81" i="87"/>
  <c r="G81" i="87"/>
  <c r="E81" i="87"/>
  <c r="Q80" i="87"/>
  <c r="O80" i="87"/>
  <c r="H80" i="87"/>
  <c r="E80" i="87"/>
  <c r="P239" i="87"/>
  <c r="J239" i="87"/>
  <c r="F239" i="87"/>
  <c r="N238" i="87"/>
  <c r="N237" i="87"/>
  <c r="N236" i="87"/>
  <c r="N235" i="87"/>
  <c r="N234" i="87"/>
  <c r="N233" i="87"/>
  <c r="N232" i="87"/>
  <c r="N231" i="87"/>
  <c r="N230" i="87"/>
  <c r="N229" i="87"/>
  <c r="N228" i="87"/>
  <c r="N227" i="87"/>
  <c r="N226" i="87"/>
  <c r="N225" i="87"/>
  <c r="N224" i="87"/>
  <c r="N223" i="87"/>
  <c r="N222" i="87"/>
  <c r="N221" i="87"/>
  <c r="N220" i="87"/>
  <c r="N219" i="87"/>
  <c r="N218" i="87"/>
  <c r="N217" i="87"/>
  <c r="N216" i="87"/>
  <c r="N215" i="87"/>
  <c r="N214" i="87"/>
  <c r="N213" i="87"/>
  <c r="N212" i="87"/>
  <c r="N211" i="87"/>
  <c r="N210" i="87"/>
  <c r="N209" i="87"/>
  <c r="N208" i="87"/>
  <c r="N207" i="87"/>
  <c r="N206" i="87"/>
  <c r="N205" i="87"/>
  <c r="N204" i="87"/>
  <c r="N203" i="87"/>
  <c r="N202" i="87"/>
  <c r="N201" i="87"/>
  <c r="N200" i="87"/>
  <c r="N199" i="87"/>
  <c r="N198" i="87"/>
  <c r="N197" i="87"/>
  <c r="N196" i="87"/>
  <c r="N195" i="87"/>
  <c r="N194" i="87"/>
  <c r="N193" i="87"/>
  <c r="N192" i="87"/>
  <c r="N191" i="87"/>
  <c r="N190" i="87"/>
  <c r="N189" i="87"/>
  <c r="N188" i="87"/>
  <c r="N187" i="87"/>
  <c r="N186" i="87"/>
  <c r="N185" i="87"/>
  <c r="N184" i="87"/>
  <c r="N183" i="87"/>
  <c r="N182" i="87"/>
  <c r="N181" i="87"/>
  <c r="N180" i="87"/>
  <c r="N179" i="87"/>
  <c r="N178" i="87"/>
  <c r="N177" i="87"/>
  <c r="N176" i="87"/>
  <c r="N175" i="87"/>
  <c r="N174" i="87"/>
  <c r="N173" i="87"/>
  <c r="N172" i="87"/>
  <c r="N171" i="87"/>
  <c r="N170" i="87"/>
  <c r="N169" i="87"/>
  <c r="N168" i="87"/>
  <c r="N167" i="87"/>
  <c r="N166" i="87"/>
  <c r="N165" i="87"/>
  <c r="N164" i="87"/>
  <c r="N163" i="87"/>
  <c r="N162" i="87"/>
  <c r="N161" i="87"/>
  <c r="N160" i="87"/>
  <c r="N159" i="87"/>
  <c r="N158" i="87"/>
  <c r="N157" i="87"/>
  <c r="N156" i="87"/>
  <c r="N155" i="87"/>
  <c r="N154" i="87"/>
  <c r="N153" i="87"/>
  <c r="N152" i="87"/>
  <c r="N151" i="87"/>
  <c r="N150" i="87"/>
  <c r="N149" i="87"/>
  <c r="N148" i="87"/>
  <c r="N147" i="87"/>
  <c r="N146" i="87"/>
  <c r="N145" i="87"/>
  <c r="N144" i="87"/>
  <c r="N143" i="87"/>
  <c r="N142" i="87"/>
  <c r="N141" i="87"/>
  <c r="N140" i="87"/>
  <c r="N139" i="87"/>
  <c r="N138" i="87"/>
  <c r="N137" i="87"/>
  <c r="N136" i="87"/>
  <c r="N135" i="87"/>
  <c r="N134" i="87"/>
  <c r="N133" i="87"/>
  <c r="N132" i="87"/>
  <c r="N131" i="87"/>
  <c r="N130" i="87"/>
  <c r="N129" i="87"/>
  <c r="N128" i="87"/>
  <c r="N127" i="87"/>
  <c r="N126" i="87"/>
  <c r="N125" i="87"/>
  <c r="N124" i="87"/>
  <c r="N123" i="87"/>
  <c r="N122" i="87"/>
  <c r="N121" i="87"/>
  <c r="N120" i="87"/>
  <c r="N119" i="87"/>
  <c r="N118" i="87"/>
  <c r="N117" i="87"/>
  <c r="N116" i="87"/>
  <c r="N115" i="87"/>
  <c r="N114" i="87"/>
  <c r="N113" i="87"/>
  <c r="N112" i="87"/>
  <c r="N111" i="87"/>
  <c r="N110" i="87"/>
  <c r="N109" i="87"/>
  <c r="N108" i="87"/>
  <c r="N107" i="87"/>
  <c r="N106" i="87"/>
  <c r="N105" i="87"/>
  <c r="N104" i="87"/>
  <c r="N103" i="87"/>
  <c r="N102" i="87"/>
  <c r="N101" i="87"/>
  <c r="N100" i="87"/>
  <c r="N99" i="87"/>
  <c r="N98" i="87"/>
  <c r="N97" i="87"/>
  <c r="N96" i="87"/>
  <c r="N95" i="87"/>
  <c r="N94" i="87"/>
  <c r="N93" i="87"/>
  <c r="N92" i="87"/>
  <c r="N91" i="87"/>
  <c r="N90" i="87"/>
  <c r="N89" i="87"/>
  <c r="N88" i="87"/>
  <c r="N87" i="87"/>
  <c r="N86" i="87"/>
  <c r="N85" i="87"/>
  <c r="N84" i="87"/>
  <c r="N83" i="87"/>
  <c r="N82" i="87"/>
  <c r="K82" i="87"/>
  <c r="N81" i="87"/>
  <c r="N80" i="87"/>
  <c r="N76" i="87"/>
  <c r="C76" i="87"/>
  <c r="N75" i="87"/>
  <c r="J75" i="87"/>
  <c r="C75" i="87"/>
  <c r="N74" i="87"/>
  <c r="J74" i="87"/>
  <c r="C74" i="87"/>
  <c r="Q71" i="87"/>
  <c r="B64" i="87"/>
  <c r="F44" i="87"/>
  <c r="F38" i="87"/>
  <c r="F34" i="87"/>
  <c r="C27" i="87"/>
  <c r="C25" i="87"/>
  <c r="C24" i="87"/>
  <c r="C16" i="87"/>
  <c r="C15" i="87"/>
  <c r="C14" i="87"/>
  <c r="C12" i="87"/>
  <c r="C10" i="87"/>
  <c r="C9" i="87"/>
  <c r="C8" i="87"/>
  <c r="C7" i="87"/>
  <c r="O238" i="86"/>
  <c r="E238" i="86"/>
  <c r="O237" i="86"/>
  <c r="E237" i="86"/>
  <c r="O236" i="86"/>
  <c r="E236" i="86"/>
  <c r="O235" i="86"/>
  <c r="E235" i="86"/>
  <c r="O234" i="86"/>
  <c r="E234" i="86"/>
  <c r="O233" i="86"/>
  <c r="E233" i="86"/>
  <c r="O232" i="86"/>
  <c r="E232" i="86"/>
  <c r="O231" i="86"/>
  <c r="E231" i="86"/>
  <c r="O230" i="86"/>
  <c r="E230" i="86"/>
  <c r="O229" i="86"/>
  <c r="E229" i="86"/>
  <c r="O228" i="86"/>
  <c r="E228" i="86"/>
  <c r="O227" i="86"/>
  <c r="E227" i="86"/>
  <c r="O226" i="86"/>
  <c r="E226" i="86"/>
  <c r="O225" i="86"/>
  <c r="E225" i="86"/>
  <c r="O224" i="86"/>
  <c r="E224" i="86"/>
  <c r="O223" i="86"/>
  <c r="E223" i="86"/>
  <c r="O222" i="86"/>
  <c r="E222" i="86"/>
  <c r="O221" i="86"/>
  <c r="E221" i="86"/>
  <c r="O220" i="86"/>
  <c r="E220" i="86"/>
  <c r="O219" i="86"/>
  <c r="E219" i="86"/>
  <c r="O218" i="86"/>
  <c r="E218" i="86"/>
  <c r="O217" i="86"/>
  <c r="E217" i="86"/>
  <c r="O216" i="86"/>
  <c r="E216" i="86"/>
  <c r="O215" i="86"/>
  <c r="E215" i="86"/>
  <c r="O214" i="86"/>
  <c r="E214" i="86"/>
  <c r="O213" i="86"/>
  <c r="E213" i="86"/>
  <c r="O212" i="86"/>
  <c r="E212" i="86"/>
  <c r="O211" i="86"/>
  <c r="E211" i="86"/>
  <c r="O210" i="86"/>
  <c r="E210" i="86"/>
  <c r="O209" i="86"/>
  <c r="E209" i="86"/>
  <c r="O208" i="86"/>
  <c r="E208" i="86"/>
  <c r="O207" i="86"/>
  <c r="E207" i="86"/>
  <c r="O206" i="86"/>
  <c r="E206" i="86"/>
  <c r="O205" i="86"/>
  <c r="E205" i="86"/>
  <c r="O204" i="86"/>
  <c r="E204" i="86"/>
  <c r="O203" i="86"/>
  <c r="E203" i="86"/>
  <c r="O202" i="86"/>
  <c r="E202" i="86"/>
  <c r="O201" i="86"/>
  <c r="E201" i="86"/>
  <c r="O200" i="86"/>
  <c r="E200" i="86"/>
  <c r="O199" i="86"/>
  <c r="E199" i="86"/>
  <c r="O198" i="86"/>
  <c r="E198" i="86"/>
  <c r="O197" i="86"/>
  <c r="E197" i="86"/>
  <c r="O196" i="86"/>
  <c r="E196" i="86"/>
  <c r="O195" i="86"/>
  <c r="E195" i="86"/>
  <c r="O194" i="86"/>
  <c r="E194" i="86"/>
  <c r="O193" i="86"/>
  <c r="E193" i="86"/>
  <c r="O192" i="86"/>
  <c r="E192" i="86"/>
  <c r="O191" i="86"/>
  <c r="E191" i="86"/>
  <c r="O190" i="86"/>
  <c r="E190" i="86"/>
  <c r="O189" i="86"/>
  <c r="E189" i="86"/>
  <c r="O188" i="86"/>
  <c r="E188" i="86"/>
  <c r="O187" i="86"/>
  <c r="E187" i="86"/>
  <c r="O186" i="86"/>
  <c r="E186" i="86"/>
  <c r="O185" i="86"/>
  <c r="E185" i="86"/>
  <c r="O184" i="86"/>
  <c r="E184" i="86"/>
  <c r="O183" i="86"/>
  <c r="E183" i="86"/>
  <c r="O182" i="86"/>
  <c r="E182" i="86"/>
  <c r="O181" i="86"/>
  <c r="E181" i="86"/>
  <c r="O180" i="86"/>
  <c r="E180" i="86"/>
  <c r="O179" i="86"/>
  <c r="E179" i="86"/>
  <c r="O178" i="86"/>
  <c r="E178" i="86"/>
  <c r="O177" i="86"/>
  <c r="E177" i="86"/>
  <c r="O176" i="86"/>
  <c r="E176" i="86"/>
  <c r="O175" i="86"/>
  <c r="E175" i="86"/>
  <c r="O174" i="86"/>
  <c r="E174" i="86"/>
  <c r="O173" i="86"/>
  <c r="E173" i="86"/>
  <c r="O172" i="86"/>
  <c r="E172" i="86"/>
  <c r="O171" i="86"/>
  <c r="E171" i="86"/>
  <c r="O170" i="86"/>
  <c r="E170" i="86"/>
  <c r="O169" i="86"/>
  <c r="E169" i="86"/>
  <c r="O168" i="86"/>
  <c r="E168" i="86"/>
  <c r="O167" i="86"/>
  <c r="E167" i="86"/>
  <c r="O166" i="86"/>
  <c r="E166" i="86"/>
  <c r="O165" i="86"/>
  <c r="E165" i="86"/>
  <c r="O164" i="86"/>
  <c r="E164" i="86"/>
  <c r="O163" i="86"/>
  <c r="E163" i="86"/>
  <c r="O162" i="86"/>
  <c r="E162" i="86"/>
  <c r="O161" i="86"/>
  <c r="E161" i="86"/>
  <c r="O160" i="86"/>
  <c r="E160" i="86"/>
  <c r="O159" i="86"/>
  <c r="E159" i="86"/>
  <c r="O158" i="86"/>
  <c r="E158" i="86"/>
  <c r="O157" i="86"/>
  <c r="E157" i="86"/>
  <c r="O156" i="86"/>
  <c r="E156" i="86"/>
  <c r="O155" i="86"/>
  <c r="E155" i="86"/>
  <c r="O154" i="86"/>
  <c r="E154" i="86"/>
  <c r="O153" i="86"/>
  <c r="E153" i="86"/>
  <c r="O152" i="86"/>
  <c r="E152" i="86"/>
  <c r="O151" i="86"/>
  <c r="E151" i="86"/>
  <c r="O150" i="86"/>
  <c r="E150" i="86"/>
  <c r="O149" i="86"/>
  <c r="E149" i="86"/>
  <c r="O148" i="86"/>
  <c r="E148" i="86"/>
  <c r="O147" i="86"/>
  <c r="E147" i="86"/>
  <c r="O146" i="86"/>
  <c r="E146" i="86"/>
  <c r="O145" i="86"/>
  <c r="E145" i="86"/>
  <c r="O144" i="86"/>
  <c r="E144" i="86"/>
  <c r="O143" i="86"/>
  <c r="E143" i="86"/>
  <c r="O142" i="86"/>
  <c r="E142" i="86"/>
  <c r="O141" i="86"/>
  <c r="E141" i="86"/>
  <c r="O140" i="86"/>
  <c r="E140" i="86"/>
  <c r="O139" i="86"/>
  <c r="E139" i="86"/>
  <c r="O138" i="86"/>
  <c r="E138" i="86"/>
  <c r="O137" i="86"/>
  <c r="E137" i="86"/>
  <c r="O136" i="86"/>
  <c r="E136" i="86"/>
  <c r="O135" i="86"/>
  <c r="E135" i="86"/>
  <c r="O134" i="86"/>
  <c r="E134" i="86"/>
  <c r="O133" i="86"/>
  <c r="E133" i="86"/>
  <c r="O132" i="86"/>
  <c r="E132" i="86"/>
  <c r="O131" i="86"/>
  <c r="E131" i="86"/>
  <c r="O130" i="86"/>
  <c r="E130" i="86"/>
  <c r="O129" i="86"/>
  <c r="E129" i="86"/>
  <c r="O128" i="86"/>
  <c r="E128" i="86"/>
  <c r="O127" i="86"/>
  <c r="E127" i="86"/>
  <c r="O126" i="86"/>
  <c r="E126" i="86"/>
  <c r="O125" i="86"/>
  <c r="E125" i="86"/>
  <c r="O124" i="86"/>
  <c r="E124" i="86"/>
  <c r="O123" i="86"/>
  <c r="E123" i="86"/>
  <c r="O122" i="86"/>
  <c r="E122" i="86"/>
  <c r="O121" i="86"/>
  <c r="E121" i="86"/>
  <c r="O120" i="86"/>
  <c r="E120" i="86"/>
  <c r="O119" i="86"/>
  <c r="E119" i="86"/>
  <c r="O118" i="86"/>
  <c r="E118" i="86"/>
  <c r="O117" i="86"/>
  <c r="E117" i="86"/>
  <c r="O116" i="86"/>
  <c r="E116" i="86"/>
  <c r="O115" i="86"/>
  <c r="E115" i="86"/>
  <c r="O114" i="86"/>
  <c r="E114" i="86"/>
  <c r="O113" i="86"/>
  <c r="E113" i="86"/>
  <c r="O112" i="86"/>
  <c r="E112" i="86"/>
  <c r="O111" i="86"/>
  <c r="E111" i="86"/>
  <c r="O110" i="86"/>
  <c r="E110" i="86"/>
  <c r="O109" i="86"/>
  <c r="E109" i="86"/>
  <c r="O108" i="86"/>
  <c r="E108" i="86"/>
  <c r="O107" i="86"/>
  <c r="E107" i="86"/>
  <c r="O106" i="86"/>
  <c r="O105" i="86"/>
  <c r="E105" i="86"/>
  <c r="O104" i="86"/>
  <c r="E104" i="86"/>
  <c r="O103" i="86"/>
  <c r="E103" i="86"/>
  <c r="O102" i="86"/>
  <c r="E102" i="86"/>
  <c r="O101" i="86"/>
  <c r="E101" i="86"/>
  <c r="O100" i="86"/>
  <c r="E100" i="86"/>
  <c r="O99" i="86"/>
  <c r="E99" i="86"/>
  <c r="O98" i="86"/>
  <c r="E98" i="86"/>
  <c r="O97" i="86"/>
  <c r="E97" i="86"/>
  <c r="O96" i="86"/>
  <c r="E96" i="86"/>
  <c r="O95" i="86"/>
  <c r="E95" i="86"/>
  <c r="O94" i="86"/>
  <c r="E94" i="86"/>
  <c r="O93" i="86"/>
  <c r="E93" i="86"/>
  <c r="O92" i="86"/>
  <c r="E92" i="86"/>
  <c r="O91" i="86"/>
  <c r="E91" i="86"/>
  <c r="O90" i="86"/>
  <c r="E90" i="86"/>
  <c r="O89" i="86"/>
  <c r="E89" i="86"/>
  <c r="O88" i="86"/>
  <c r="E88" i="86"/>
  <c r="O87" i="86"/>
  <c r="E87" i="86"/>
  <c r="O86" i="86"/>
  <c r="E86" i="86"/>
  <c r="O85" i="86"/>
  <c r="E85" i="86"/>
  <c r="O84" i="86"/>
  <c r="E84" i="86"/>
  <c r="O83" i="86"/>
  <c r="E83" i="86"/>
  <c r="Q82" i="86"/>
  <c r="O82" i="86"/>
  <c r="H82" i="86"/>
  <c r="G82" i="86"/>
  <c r="E82" i="86"/>
  <c r="Q81" i="86"/>
  <c r="O81" i="86"/>
  <c r="H81" i="86"/>
  <c r="G81" i="86"/>
  <c r="E81" i="86"/>
  <c r="Q80" i="86"/>
  <c r="O80" i="86"/>
  <c r="H80" i="86"/>
  <c r="E80" i="86"/>
  <c r="P239" i="86"/>
  <c r="J239" i="86"/>
  <c r="F239" i="86"/>
  <c r="N238" i="86"/>
  <c r="N237" i="86"/>
  <c r="N236" i="86"/>
  <c r="N235" i="86"/>
  <c r="N234" i="86"/>
  <c r="N233" i="86"/>
  <c r="N232" i="86"/>
  <c r="N231" i="86"/>
  <c r="N230" i="86"/>
  <c r="N229" i="86"/>
  <c r="N228" i="86"/>
  <c r="N227" i="86"/>
  <c r="N226" i="86"/>
  <c r="N225" i="86"/>
  <c r="N224" i="86"/>
  <c r="N223" i="86"/>
  <c r="N222" i="86"/>
  <c r="N221" i="86"/>
  <c r="N220" i="86"/>
  <c r="N219" i="86"/>
  <c r="N218" i="86"/>
  <c r="N217" i="86"/>
  <c r="N216" i="86"/>
  <c r="N215" i="86"/>
  <c r="N214" i="86"/>
  <c r="N213" i="86"/>
  <c r="N212" i="86"/>
  <c r="N211" i="86"/>
  <c r="N210" i="86"/>
  <c r="N209" i="86"/>
  <c r="N208" i="86"/>
  <c r="N207" i="86"/>
  <c r="N206" i="86"/>
  <c r="N205" i="86"/>
  <c r="N204" i="86"/>
  <c r="N203" i="86"/>
  <c r="N202" i="86"/>
  <c r="N201" i="86"/>
  <c r="N200" i="86"/>
  <c r="N199" i="86"/>
  <c r="N198" i="86"/>
  <c r="N197" i="86"/>
  <c r="N196" i="86"/>
  <c r="N195" i="86"/>
  <c r="N194" i="86"/>
  <c r="N193" i="86"/>
  <c r="N192" i="86"/>
  <c r="N191" i="86"/>
  <c r="N190" i="86"/>
  <c r="N189" i="86"/>
  <c r="N188" i="86"/>
  <c r="N187" i="86"/>
  <c r="N186" i="86"/>
  <c r="N185" i="86"/>
  <c r="N184" i="86"/>
  <c r="N183" i="86"/>
  <c r="N182" i="86"/>
  <c r="N181" i="86"/>
  <c r="N180" i="86"/>
  <c r="N179" i="86"/>
  <c r="N178" i="86"/>
  <c r="N177" i="86"/>
  <c r="N176" i="86"/>
  <c r="N175" i="86"/>
  <c r="N174" i="86"/>
  <c r="N173" i="86"/>
  <c r="N172" i="86"/>
  <c r="N171" i="86"/>
  <c r="N170" i="86"/>
  <c r="N169" i="86"/>
  <c r="N168" i="86"/>
  <c r="N167" i="86"/>
  <c r="N166" i="86"/>
  <c r="N165" i="86"/>
  <c r="N164" i="86"/>
  <c r="N163" i="86"/>
  <c r="N162" i="86"/>
  <c r="N161" i="86"/>
  <c r="N160" i="86"/>
  <c r="N159" i="86"/>
  <c r="N158" i="86"/>
  <c r="N157" i="86"/>
  <c r="N156" i="86"/>
  <c r="N155" i="86"/>
  <c r="N154" i="86"/>
  <c r="N153" i="86"/>
  <c r="N152" i="86"/>
  <c r="N151" i="86"/>
  <c r="N150" i="86"/>
  <c r="N149" i="86"/>
  <c r="N148" i="86"/>
  <c r="N147" i="86"/>
  <c r="N146" i="86"/>
  <c r="N145" i="86"/>
  <c r="N144" i="86"/>
  <c r="N143" i="86"/>
  <c r="N142" i="86"/>
  <c r="N141" i="86"/>
  <c r="N140" i="86"/>
  <c r="N139" i="86"/>
  <c r="N138" i="86"/>
  <c r="N137" i="86"/>
  <c r="N136" i="86"/>
  <c r="N135" i="86"/>
  <c r="N134" i="86"/>
  <c r="N133" i="86"/>
  <c r="N132" i="86"/>
  <c r="N131" i="86"/>
  <c r="N130" i="86"/>
  <c r="N129" i="86"/>
  <c r="N128" i="86"/>
  <c r="N127" i="86"/>
  <c r="N126" i="86"/>
  <c r="N125" i="86"/>
  <c r="N124" i="86"/>
  <c r="N123" i="86"/>
  <c r="N122" i="86"/>
  <c r="N121" i="86"/>
  <c r="N120" i="86"/>
  <c r="N119" i="86"/>
  <c r="N118" i="86"/>
  <c r="N117" i="86"/>
  <c r="N116" i="86"/>
  <c r="N115" i="86"/>
  <c r="N114" i="86"/>
  <c r="N113" i="86"/>
  <c r="N112" i="86"/>
  <c r="N111" i="86"/>
  <c r="N110" i="86"/>
  <c r="N109" i="86"/>
  <c r="N108" i="86"/>
  <c r="N107" i="86"/>
  <c r="N106" i="86"/>
  <c r="N105" i="86"/>
  <c r="N104" i="86"/>
  <c r="N103" i="86"/>
  <c r="N102" i="86"/>
  <c r="N101" i="86"/>
  <c r="N100" i="86"/>
  <c r="N99" i="86"/>
  <c r="N98" i="86"/>
  <c r="N97" i="86"/>
  <c r="N96" i="86"/>
  <c r="N95" i="86"/>
  <c r="N94" i="86"/>
  <c r="N93" i="86"/>
  <c r="N92" i="86"/>
  <c r="N91" i="86"/>
  <c r="N90" i="86"/>
  <c r="N89" i="86"/>
  <c r="N88" i="86"/>
  <c r="N87" i="86"/>
  <c r="N86" i="86"/>
  <c r="N85" i="86"/>
  <c r="N84" i="86"/>
  <c r="N83" i="86"/>
  <c r="N82" i="86"/>
  <c r="K82" i="86"/>
  <c r="N81" i="86"/>
  <c r="K81" i="86"/>
  <c r="L81" i="86"/>
  <c r="N80" i="86"/>
  <c r="N239" i="86"/>
  <c r="K80" i="86"/>
  <c r="N76" i="86"/>
  <c r="C76" i="86"/>
  <c r="N75" i="86"/>
  <c r="J75" i="86"/>
  <c r="C75" i="86"/>
  <c r="N74" i="86"/>
  <c r="J74" i="86"/>
  <c r="C74" i="86"/>
  <c r="Q71" i="86"/>
  <c r="B64" i="86"/>
  <c r="F44" i="86"/>
  <c r="F38" i="86"/>
  <c r="F34" i="86"/>
  <c r="C27" i="86"/>
  <c r="C25" i="86"/>
  <c r="C24" i="86"/>
  <c r="C16" i="86"/>
  <c r="C15" i="86"/>
  <c r="C14" i="86"/>
  <c r="C12" i="86"/>
  <c r="C10" i="86"/>
  <c r="C9" i="86"/>
  <c r="C8" i="86"/>
  <c r="C7" i="86"/>
  <c r="O238" i="85"/>
  <c r="E238" i="85"/>
  <c r="O237" i="85"/>
  <c r="E237" i="85"/>
  <c r="O236" i="85"/>
  <c r="E236" i="85"/>
  <c r="O235" i="85"/>
  <c r="E235" i="85"/>
  <c r="O234" i="85"/>
  <c r="E234" i="85"/>
  <c r="O233" i="85"/>
  <c r="E233" i="85"/>
  <c r="O232" i="85"/>
  <c r="E232" i="85"/>
  <c r="O231" i="85"/>
  <c r="E231" i="85"/>
  <c r="O230" i="85"/>
  <c r="E230" i="85"/>
  <c r="O229" i="85"/>
  <c r="E229" i="85"/>
  <c r="O228" i="85"/>
  <c r="E228" i="85"/>
  <c r="O227" i="85"/>
  <c r="E227" i="85"/>
  <c r="O226" i="85"/>
  <c r="E226" i="85"/>
  <c r="O225" i="85"/>
  <c r="E225" i="85"/>
  <c r="O224" i="85"/>
  <c r="E224" i="85"/>
  <c r="O223" i="85"/>
  <c r="E223" i="85"/>
  <c r="O222" i="85"/>
  <c r="E222" i="85"/>
  <c r="O221" i="85"/>
  <c r="E221" i="85"/>
  <c r="O220" i="85"/>
  <c r="E220" i="85"/>
  <c r="O219" i="85"/>
  <c r="E219" i="85"/>
  <c r="O218" i="85"/>
  <c r="E218" i="85"/>
  <c r="O217" i="85"/>
  <c r="E217" i="85"/>
  <c r="O216" i="85"/>
  <c r="E216" i="85"/>
  <c r="O215" i="85"/>
  <c r="E215" i="85"/>
  <c r="O214" i="85"/>
  <c r="E214" i="85"/>
  <c r="O213" i="85"/>
  <c r="E213" i="85"/>
  <c r="O212" i="85"/>
  <c r="E212" i="85"/>
  <c r="O211" i="85"/>
  <c r="E211" i="85"/>
  <c r="O210" i="85"/>
  <c r="E210" i="85"/>
  <c r="O209" i="85"/>
  <c r="E209" i="85"/>
  <c r="O208" i="85"/>
  <c r="E208" i="85"/>
  <c r="O207" i="85"/>
  <c r="E207" i="85"/>
  <c r="O206" i="85"/>
  <c r="E206" i="85"/>
  <c r="O205" i="85"/>
  <c r="E205" i="85"/>
  <c r="O204" i="85"/>
  <c r="E204" i="85"/>
  <c r="O203" i="85"/>
  <c r="E203" i="85"/>
  <c r="O202" i="85"/>
  <c r="E202" i="85"/>
  <c r="O201" i="85"/>
  <c r="E201" i="85"/>
  <c r="O200" i="85"/>
  <c r="E200" i="85"/>
  <c r="O199" i="85"/>
  <c r="E199" i="85"/>
  <c r="O198" i="85"/>
  <c r="E198" i="85"/>
  <c r="O197" i="85"/>
  <c r="E197" i="85"/>
  <c r="O196" i="85"/>
  <c r="E196" i="85"/>
  <c r="O195" i="85"/>
  <c r="E195" i="85"/>
  <c r="O194" i="85"/>
  <c r="E194" i="85"/>
  <c r="O193" i="85"/>
  <c r="E193" i="85"/>
  <c r="O192" i="85"/>
  <c r="E192" i="85"/>
  <c r="O191" i="85"/>
  <c r="E191" i="85"/>
  <c r="O190" i="85"/>
  <c r="E190" i="85"/>
  <c r="O189" i="85"/>
  <c r="E189" i="85"/>
  <c r="O188" i="85"/>
  <c r="E188" i="85"/>
  <c r="O187" i="85"/>
  <c r="E187" i="85"/>
  <c r="O186" i="85"/>
  <c r="E186" i="85"/>
  <c r="O185" i="85"/>
  <c r="E185" i="85"/>
  <c r="O184" i="85"/>
  <c r="E184" i="85"/>
  <c r="O183" i="85"/>
  <c r="E183" i="85"/>
  <c r="O182" i="85"/>
  <c r="E182" i="85"/>
  <c r="O181" i="85"/>
  <c r="E181" i="85"/>
  <c r="O180" i="85"/>
  <c r="E180" i="85"/>
  <c r="O179" i="85"/>
  <c r="E179" i="85"/>
  <c r="O178" i="85"/>
  <c r="E178" i="85"/>
  <c r="O177" i="85"/>
  <c r="E177" i="85"/>
  <c r="O176" i="85"/>
  <c r="E176" i="85"/>
  <c r="O175" i="85"/>
  <c r="E175" i="85"/>
  <c r="O174" i="85"/>
  <c r="E174" i="85"/>
  <c r="O173" i="85"/>
  <c r="E173" i="85"/>
  <c r="O172" i="85"/>
  <c r="E172" i="85"/>
  <c r="O171" i="85"/>
  <c r="E171" i="85"/>
  <c r="O170" i="85"/>
  <c r="E170" i="85"/>
  <c r="O169" i="85"/>
  <c r="E169" i="85"/>
  <c r="O168" i="85"/>
  <c r="E168" i="85"/>
  <c r="O167" i="85"/>
  <c r="E167" i="85"/>
  <c r="O166" i="85"/>
  <c r="E166" i="85"/>
  <c r="O165" i="85"/>
  <c r="E165" i="85"/>
  <c r="O164" i="85"/>
  <c r="E164" i="85"/>
  <c r="O163" i="85"/>
  <c r="E163" i="85"/>
  <c r="O162" i="85"/>
  <c r="E162" i="85"/>
  <c r="O161" i="85"/>
  <c r="E161" i="85"/>
  <c r="O160" i="85"/>
  <c r="E160" i="85"/>
  <c r="O159" i="85"/>
  <c r="E159" i="85"/>
  <c r="O158" i="85"/>
  <c r="E158" i="85"/>
  <c r="O157" i="85"/>
  <c r="E157" i="85"/>
  <c r="O156" i="85"/>
  <c r="E156" i="85"/>
  <c r="O155" i="85"/>
  <c r="E155" i="85"/>
  <c r="O154" i="85"/>
  <c r="E154" i="85"/>
  <c r="O153" i="85"/>
  <c r="E153" i="85"/>
  <c r="O152" i="85"/>
  <c r="E152" i="85"/>
  <c r="O151" i="85"/>
  <c r="E151" i="85"/>
  <c r="O150" i="85"/>
  <c r="E150" i="85"/>
  <c r="O149" i="85"/>
  <c r="E149" i="85"/>
  <c r="O148" i="85"/>
  <c r="E148" i="85"/>
  <c r="O147" i="85"/>
  <c r="E147" i="85"/>
  <c r="O146" i="85"/>
  <c r="E146" i="85"/>
  <c r="O145" i="85"/>
  <c r="E145" i="85"/>
  <c r="O144" i="85"/>
  <c r="E144" i="85"/>
  <c r="O143" i="85"/>
  <c r="E143" i="85"/>
  <c r="O142" i="85"/>
  <c r="E142" i="85"/>
  <c r="O141" i="85"/>
  <c r="E141" i="85"/>
  <c r="O140" i="85"/>
  <c r="E140" i="85"/>
  <c r="O139" i="85"/>
  <c r="E139" i="85"/>
  <c r="O138" i="85"/>
  <c r="E138" i="85"/>
  <c r="O137" i="85"/>
  <c r="E137" i="85"/>
  <c r="O136" i="85"/>
  <c r="E136" i="85"/>
  <c r="O135" i="85"/>
  <c r="E135" i="85"/>
  <c r="O134" i="85"/>
  <c r="E134" i="85"/>
  <c r="O133" i="85"/>
  <c r="E133" i="85"/>
  <c r="O132" i="85"/>
  <c r="E132" i="85"/>
  <c r="O131" i="85"/>
  <c r="E131" i="85"/>
  <c r="O130" i="85"/>
  <c r="E130" i="85"/>
  <c r="O129" i="85"/>
  <c r="E129" i="85"/>
  <c r="O128" i="85"/>
  <c r="E128" i="85"/>
  <c r="O127" i="85"/>
  <c r="E127" i="85"/>
  <c r="O126" i="85"/>
  <c r="E126" i="85"/>
  <c r="O125" i="85"/>
  <c r="E125" i="85"/>
  <c r="O124" i="85"/>
  <c r="E124" i="85"/>
  <c r="O123" i="85"/>
  <c r="E123" i="85"/>
  <c r="O122" i="85"/>
  <c r="E122" i="85"/>
  <c r="O121" i="85"/>
  <c r="E121" i="85"/>
  <c r="O120" i="85"/>
  <c r="E120" i="85"/>
  <c r="O119" i="85"/>
  <c r="E119" i="85"/>
  <c r="O118" i="85"/>
  <c r="E118" i="85"/>
  <c r="O117" i="85"/>
  <c r="E117" i="85"/>
  <c r="O116" i="85"/>
  <c r="E116" i="85"/>
  <c r="O115" i="85"/>
  <c r="E115" i="85"/>
  <c r="O114" i="85"/>
  <c r="E114" i="85"/>
  <c r="O113" i="85"/>
  <c r="E113" i="85"/>
  <c r="O112" i="85"/>
  <c r="E112" i="85"/>
  <c r="O111" i="85"/>
  <c r="E111" i="85"/>
  <c r="O110" i="85"/>
  <c r="E110" i="85"/>
  <c r="O109" i="85"/>
  <c r="E109" i="85"/>
  <c r="O108" i="85"/>
  <c r="E108" i="85"/>
  <c r="O107" i="85"/>
  <c r="E107" i="85"/>
  <c r="O106" i="85"/>
  <c r="O105" i="85"/>
  <c r="E105" i="85"/>
  <c r="O104" i="85"/>
  <c r="E104" i="85"/>
  <c r="O103" i="85"/>
  <c r="E103" i="85"/>
  <c r="O102" i="85"/>
  <c r="E102" i="85"/>
  <c r="O101" i="85"/>
  <c r="E101" i="85"/>
  <c r="O100" i="85"/>
  <c r="E100" i="85"/>
  <c r="O99" i="85"/>
  <c r="E99" i="85"/>
  <c r="O98" i="85"/>
  <c r="E98" i="85"/>
  <c r="O97" i="85"/>
  <c r="E97" i="85"/>
  <c r="O96" i="85"/>
  <c r="E96" i="85"/>
  <c r="O95" i="85"/>
  <c r="E95" i="85"/>
  <c r="O94" i="85"/>
  <c r="E94" i="85"/>
  <c r="O93" i="85"/>
  <c r="E93" i="85"/>
  <c r="O92" i="85"/>
  <c r="E92" i="85"/>
  <c r="O91" i="85"/>
  <c r="E91" i="85"/>
  <c r="O90" i="85"/>
  <c r="E90" i="85"/>
  <c r="O89" i="85"/>
  <c r="E89" i="85"/>
  <c r="O88" i="85"/>
  <c r="E88" i="85"/>
  <c r="O87" i="85"/>
  <c r="E87" i="85"/>
  <c r="O86" i="85"/>
  <c r="E86" i="85"/>
  <c r="O85" i="85"/>
  <c r="E85" i="85"/>
  <c r="O84" i="85"/>
  <c r="E84" i="85"/>
  <c r="O83" i="85"/>
  <c r="E83" i="85"/>
  <c r="Q82" i="85"/>
  <c r="O82" i="85"/>
  <c r="H82" i="85"/>
  <c r="G82" i="85"/>
  <c r="E82" i="85"/>
  <c r="Q81" i="85"/>
  <c r="O81" i="85"/>
  <c r="H81" i="85"/>
  <c r="K81" i="85"/>
  <c r="L81" i="85"/>
  <c r="G81" i="85"/>
  <c r="E81" i="85"/>
  <c r="Q80" i="85"/>
  <c r="O80" i="85"/>
  <c r="H80" i="85"/>
  <c r="E80" i="85"/>
  <c r="P239" i="85"/>
  <c r="J239" i="85"/>
  <c r="F239" i="85"/>
  <c r="N238" i="85"/>
  <c r="N237" i="85"/>
  <c r="N236" i="85"/>
  <c r="N235" i="85"/>
  <c r="N234" i="85"/>
  <c r="N233" i="85"/>
  <c r="N232" i="85"/>
  <c r="N231" i="85"/>
  <c r="N230" i="85"/>
  <c r="N229" i="85"/>
  <c r="N228" i="85"/>
  <c r="N227" i="85"/>
  <c r="N226" i="85"/>
  <c r="N225" i="85"/>
  <c r="N224" i="85"/>
  <c r="N223" i="85"/>
  <c r="N222" i="85"/>
  <c r="N221" i="85"/>
  <c r="N220" i="85"/>
  <c r="N219" i="85"/>
  <c r="N218" i="85"/>
  <c r="N217" i="85"/>
  <c r="N216" i="85"/>
  <c r="N215" i="85"/>
  <c r="N214" i="85"/>
  <c r="N213" i="85"/>
  <c r="N212" i="85"/>
  <c r="N211" i="85"/>
  <c r="N210" i="85"/>
  <c r="N209" i="85"/>
  <c r="N208" i="85"/>
  <c r="N207" i="85"/>
  <c r="N206" i="85"/>
  <c r="N205" i="85"/>
  <c r="N204" i="85"/>
  <c r="N203" i="85"/>
  <c r="N202" i="85"/>
  <c r="N201" i="85"/>
  <c r="N200" i="85"/>
  <c r="N199" i="85"/>
  <c r="N198" i="85"/>
  <c r="N197" i="85"/>
  <c r="N196" i="85"/>
  <c r="N195" i="85"/>
  <c r="N194" i="85"/>
  <c r="N193" i="85"/>
  <c r="N192" i="85"/>
  <c r="N191" i="85"/>
  <c r="N190" i="85"/>
  <c r="N189" i="85"/>
  <c r="N188" i="85"/>
  <c r="N187" i="85"/>
  <c r="N186" i="85"/>
  <c r="N185" i="85"/>
  <c r="N184" i="85"/>
  <c r="N183" i="85"/>
  <c r="N182" i="85"/>
  <c r="N181" i="85"/>
  <c r="N180" i="85"/>
  <c r="N179" i="85"/>
  <c r="N178" i="85"/>
  <c r="N177" i="85"/>
  <c r="N176" i="85"/>
  <c r="N175" i="85"/>
  <c r="N174" i="85"/>
  <c r="N173" i="85"/>
  <c r="N172" i="85"/>
  <c r="N171" i="85"/>
  <c r="N170" i="85"/>
  <c r="N169" i="85"/>
  <c r="N168" i="85"/>
  <c r="N167" i="85"/>
  <c r="N166" i="85"/>
  <c r="N165" i="85"/>
  <c r="N164" i="85"/>
  <c r="N163" i="85"/>
  <c r="N162" i="85"/>
  <c r="N161" i="85"/>
  <c r="N160" i="85"/>
  <c r="N159" i="85"/>
  <c r="N158" i="85"/>
  <c r="N157" i="85"/>
  <c r="N156" i="85"/>
  <c r="N155" i="85"/>
  <c r="N154" i="85"/>
  <c r="N153" i="85"/>
  <c r="N152" i="85"/>
  <c r="N151" i="85"/>
  <c r="N150" i="85"/>
  <c r="N149" i="85"/>
  <c r="N148" i="85"/>
  <c r="N147" i="85"/>
  <c r="N146" i="85"/>
  <c r="N145" i="85"/>
  <c r="N144" i="85"/>
  <c r="N143" i="85"/>
  <c r="N142" i="85"/>
  <c r="N141" i="85"/>
  <c r="N140" i="85"/>
  <c r="N139" i="85"/>
  <c r="N138" i="85"/>
  <c r="N137" i="85"/>
  <c r="N136" i="85"/>
  <c r="N135" i="85"/>
  <c r="N134" i="85"/>
  <c r="N133" i="85"/>
  <c r="N132" i="85"/>
  <c r="N131" i="85"/>
  <c r="N130" i="85"/>
  <c r="N129" i="85"/>
  <c r="N128" i="85"/>
  <c r="N127" i="85"/>
  <c r="N126" i="85"/>
  <c r="N125" i="85"/>
  <c r="N124" i="85"/>
  <c r="N123" i="85"/>
  <c r="N122" i="85"/>
  <c r="N121" i="85"/>
  <c r="N120" i="85"/>
  <c r="N119" i="85"/>
  <c r="N118" i="85"/>
  <c r="N117" i="85"/>
  <c r="N116" i="85"/>
  <c r="N115" i="85"/>
  <c r="N114" i="85"/>
  <c r="N113" i="85"/>
  <c r="N112" i="85"/>
  <c r="N111" i="85"/>
  <c r="N110" i="85"/>
  <c r="N109" i="85"/>
  <c r="N108" i="85"/>
  <c r="N107" i="85"/>
  <c r="N106" i="85"/>
  <c r="N105" i="85"/>
  <c r="N104" i="85"/>
  <c r="N103" i="85"/>
  <c r="N102" i="85"/>
  <c r="N101" i="85"/>
  <c r="N100" i="85"/>
  <c r="N99" i="85"/>
  <c r="N98" i="85"/>
  <c r="N97" i="85"/>
  <c r="N96" i="85"/>
  <c r="N95" i="85"/>
  <c r="N94" i="85"/>
  <c r="N93" i="85"/>
  <c r="N92" i="85"/>
  <c r="N91" i="85"/>
  <c r="N90" i="85"/>
  <c r="N89" i="85"/>
  <c r="N88" i="85"/>
  <c r="N87" i="85"/>
  <c r="N86" i="85"/>
  <c r="N85" i="85"/>
  <c r="N84" i="85"/>
  <c r="N83" i="85"/>
  <c r="N82" i="85"/>
  <c r="K82" i="85"/>
  <c r="M82" i="85"/>
  <c r="N81" i="85"/>
  <c r="N80" i="85"/>
  <c r="K80" i="85"/>
  <c r="N76" i="85"/>
  <c r="C76" i="85"/>
  <c r="N75" i="85"/>
  <c r="J75" i="85"/>
  <c r="C75" i="85"/>
  <c r="N74" i="85"/>
  <c r="J74" i="85"/>
  <c r="C74" i="85"/>
  <c r="Q71" i="85"/>
  <c r="B64" i="85"/>
  <c r="F44" i="85"/>
  <c r="F38" i="85"/>
  <c r="F34" i="85"/>
  <c r="C27" i="85"/>
  <c r="C25" i="85"/>
  <c r="C24" i="85"/>
  <c r="C16" i="85"/>
  <c r="C15" i="85"/>
  <c r="C14" i="85"/>
  <c r="C12" i="85"/>
  <c r="C10" i="85"/>
  <c r="C9" i="85"/>
  <c r="C8" i="85"/>
  <c r="C7" i="85"/>
  <c r="O238" i="84"/>
  <c r="E238" i="84"/>
  <c r="O237" i="84"/>
  <c r="E237" i="84"/>
  <c r="O236" i="84"/>
  <c r="E236" i="84"/>
  <c r="O235" i="84"/>
  <c r="E235" i="84"/>
  <c r="O234" i="84"/>
  <c r="E234" i="84"/>
  <c r="O233" i="84"/>
  <c r="E233" i="84"/>
  <c r="O232" i="84"/>
  <c r="E232" i="84"/>
  <c r="O231" i="84"/>
  <c r="E231" i="84"/>
  <c r="O230" i="84"/>
  <c r="E230" i="84"/>
  <c r="O229" i="84"/>
  <c r="E229" i="84"/>
  <c r="O228" i="84"/>
  <c r="E228" i="84"/>
  <c r="O227" i="84"/>
  <c r="E227" i="84"/>
  <c r="O226" i="84"/>
  <c r="E226" i="84"/>
  <c r="O225" i="84"/>
  <c r="E225" i="84"/>
  <c r="O224" i="84"/>
  <c r="E224" i="84"/>
  <c r="O223" i="84"/>
  <c r="E223" i="84"/>
  <c r="O222" i="84"/>
  <c r="E222" i="84"/>
  <c r="O221" i="84"/>
  <c r="E221" i="84"/>
  <c r="O220" i="84"/>
  <c r="E220" i="84"/>
  <c r="O219" i="84"/>
  <c r="E219" i="84"/>
  <c r="O218" i="84"/>
  <c r="E218" i="84"/>
  <c r="O217" i="84"/>
  <c r="E217" i="84"/>
  <c r="O216" i="84"/>
  <c r="E216" i="84"/>
  <c r="O215" i="84"/>
  <c r="E215" i="84"/>
  <c r="O214" i="84"/>
  <c r="E214" i="84"/>
  <c r="O213" i="84"/>
  <c r="E213" i="84"/>
  <c r="O212" i="84"/>
  <c r="E212" i="84"/>
  <c r="O211" i="84"/>
  <c r="E211" i="84"/>
  <c r="O210" i="84"/>
  <c r="E210" i="84"/>
  <c r="O209" i="84"/>
  <c r="E209" i="84"/>
  <c r="O208" i="84"/>
  <c r="E208" i="84"/>
  <c r="O207" i="84"/>
  <c r="E207" i="84"/>
  <c r="O206" i="84"/>
  <c r="E206" i="84"/>
  <c r="O205" i="84"/>
  <c r="E205" i="84"/>
  <c r="O204" i="84"/>
  <c r="E204" i="84"/>
  <c r="O203" i="84"/>
  <c r="E203" i="84"/>
  <c r="O202" i="84"/>
  <c r="E202" i="84"/>
  <c r="O201" i="84"/>
  <c r="E201" i="84"/>
  <c r="O200" i="84"/>
  <c r="E200" i="84"/>
  <c r="O199" i="84"/>
  <c r="E199" i="84"/>
  <c r="O198" i="84"/>
  <c r="E198" i="84"/>
  <c r="O197" i="84"/>
  <c r="E197" i="84"/>
  <c r="O196" i="84"/>
  <c r="E196" i="84"/>
  <c r="O195" i="84"/>
  <c r="E195" i="84"/>
  <c r="O194" i="84"/>
  <c r="E194" i="84"/>
  <c r="O193" i="84"/>
  <c r="E193" i="84"/>
  <c r="O192" i="84"/>
  <c r="E192" i="84"/>
  <c r="O191" i="84"/>
  <c r="E191" i="84"/>
  <c r="O190" i="84"/>
  <c r="E190" i="84"/>
  <c r="O189" i="84"/>
  <c r="E189" i="84"/>
  <c r="O188" i="84"/>
  <c r="E188" i="84"/>
  <c r="O187" i="84"/>
  <c r="E187" i="84"/>
  <c r="O186" i="84"/>
  <c r="E186" i="84"/>
  <c r="O185" i="84"/>
  <c r="E185" i="84"/>
  <c r="O184" i="84"/>
  <c r="E184" i="84"/>
  <c r="O183" i="84"/>
  <c r="E183" i="84"/>
  <c r="O182" i="84"/>
  <c r="E182" i="84"/>
  <c r="O181" i="84"/>
  <c r="E181" i="84"/>
  <c r="O180" i="84"/>
  <c r="E180" i="84"/>
  <c r="O179" i="84"/>
  <c r="E179" i="84"/>
  <c r="O178" i="84"/>
  <c r="E178" i="84"/>
  <c r="O177" i="84"/>
  <c r="E177" i="84"/>
  <c r="O176" i="84"/>
  <c r="E176" i="84"/>
  <c r="O175" i="84"/>
  <c r="E175" i="84"/>
  <c r="O174" i="84"/>
  <c r="E174" i="84"/>
  <c r="O173" i="84"/>
  <c r="E173" i="84"/>
  <c r="O172" i="84"/>
  <c r="E172" i="84"/>
  <c r="O171" i="84"/>
  <c r="E171" i="84"/>
  <c r="O170" i="84"/>
  <c r="E170" i="84"/>
  <c r="O169" i="84"/>
  <c r="E169" i="84"/>
  <c r="O168" i="84"/>
  <c r="E168" i="84"/>
  <c r="O167" i="84"/>
  <c r="E167" i="84"/>
  <c r="O166" i="84"/>
  <c r="E166" i="84"/>
  <c r="O165" i="84"/>
  <c r="E165" i="84"/>
  <c r="O164" i="84"/>
  <c r="E164" i="84"/>
  <c r="O163" i="84"/>
  <c r="E163" i="84"/>
  <c r="O162" i="84"/>
  <c r="E162" i="84"/>
  <c r="O161" i="84"/>
  <c r="E161" i="84"/>
  <c r="O160" i="84"/>
  <c r="E160" i="84"/>
  <c r="O159" i="84"/>
  <c r="E159" i="84"/>
  <c r="O158" i="84"/>
  <c r="E158" i="84"/>
  <c r="O157" i="84"/>
  <c r="E157" i="84"/>
  <c r="O156" i="84"/>
  <c r="E156" i="84"/>
  <c r="O155" i="84"/>
  <c r="E155" i="84"/>
  <c r="O154" i="84"/>
  <c r="E154" i="84"/>
  <c r="O153" i="84"/>
  <c r="E153" i="84"/>
  <c r="O152" i="84"/>
  <c r="E152" i="84"/>
  <c r="O151" i="84"/>
  <c r="E151" i="84"/>
  <c r="O150" i="84"/>
  <c r="E150" i="84"/>
  <c r="O149" i="84"/>
  <c r="E149" i="84"/>
  <c r="O148" i="84"/>
  <c r="E148" i="84"/>
  <c r="O147" i="84"/>
  <c r="E147" i="84"/>
  <c r="O146" i="84"/>
  <c r="E146" i="84"/>
  <c r="O145" i="84"/>
  <c r="E145" i="84"/>
  <c r="O144" i="84"/>
  <c r="E144" i="84"/>
  <c r="O143" i="84"/>
  <c r="E143" i="84"/>
  <c r="O142" i="84"/>
  <c r="E142" i="84"/>
  <c r="O141" i="84"/>
  <c r="E141" i="84"/>
  <c r="O140" i="84"/>
  <c r="E140" i="84"/>
  <c r="O139" i="84"/>
  <c r="E139" i="84"/>
  <c r="O138" i="84"/>
  <c r="E138" i="84"/>
  <c r="O137" i="84"/>
  <c r="E137" i="84"/>
  <c r="O136" i="84"/>
  <c r="E136" i="84"/>
  <c r="O135" i="84"/>
  <c r="E135" i="84"/>
  <c r="O134" i="84"/>
  <c r="E134" i="84"/>
  <c r="O133" i="84"/>
  <c r="E133" i="84"/>
  <c r="O132" i="84"/>
  <c r="E132" i="84"/>
  <c r="O131" i="84"/>
  <c r="E131" i="84"/>
  <c r="O130" i="84"/>
  <c r="E130" i="84"/>
  <c r="O129" i="84"/>
  <c r="E129" i="84"/>
  <c r="O128" i="84"/>
  <c r="E128" i="84"/>
  <c r="O127" i="84"/>
  <c r="E127" i="84"/>
  <c r="O126" i="84"/>
  <c r="E126" i="84"/>
  <c r="O125" i="84"/>
  <c r="E125" i="84"/>
  <c r="O124" i="84"/>
  <c r="E124" i="84"/>
  <c r="O123" i="84"/>
  <c r="E123" i="84"/>
  <c r="O122" i="84"/>
  <c r="E122" i="84"/>
  <c r="O121" i="84"/>
  <c r="E121" i="84"/>
  <c r="O120" i="84"/>
  <c r="E120" i="84"/>
  <c r="O119" i="84"/>
  <c r="E119" i="84"/>
  <c r="O118" i="84"/>
  <c r="E118" i="84"/>
  <c r="O117" i="84"/>
  <c r="E117" i="84"/>
  <c r="O116" i="84"/>
  <c r="E116" i="84"/>
  <c r="O115" i="84"/>
  <c r="E115" i="84"/>
  <c r="O114" i="84"/>
  <c r="E114" i="84"/>
  <c r="O113" i="84"/>
  <c r="E113" i="84"/>
  <c r="O112" i="84"/>
  <c r="E112" i="84"/>
  <c r="O111" i="84"/>
  <c r="E111" i="84"/>
  <c r="O110" i="84"/>
  <c r="E110" i="84"/>
  <c r="O109" i="84"/>
  <c r="E109" i="84"/>
  <c r="O108" i="84"/>
  <c r="E108" i="84"/>
  <c r="O107" i="84"/>
  <c r="E107" i="84"/>
  <c r="O106" i="84"/>
  <c r="O105" i="84"/>
  <c r="E105" i="84"/>
  <c r="O104" i="84"/>
  <c r="E104" i="84"/>
  <c r="O103" i="84"/>
  <c r="E103" i="84"/>
  <c r="O102" i="84"/>
  <c r="E102" i="84"/>
  <c r="O101" i="84"/>
  <c r="E101" i="84"/>
  <c r="O100" i="84"/>
  <c r="E100" i="84"/>
  <c r="O99" i="84"/>
  <c r="E99" i="84"/>
  <c r="O98" i="84"/>
  <c r="E98" i="84"/>
  <c r="O97" i="84"/>
  <c r="E97" i="84"/>
  <c r="O96" i="84"/>
  <c r="E96" i="84"/>
  <c r="O95" i="84"/>
  <c r="E95" i="84"/>
  <c r="O94" i="84"/>
  <c r="E94" i="84"/>
  <c r="O93" i="84"/>
  <c r="E93" i="84"/>
  <c r="O92" i="84"/>
  <c r="E92" i="84"/>
  <c r="O91" i="84"/>
  <c r="E91" i="84"/>
  <c r="O90" i="84"/>
  <c r="E90" i="84"/>
  <c r="O89" i="84"/>
  <c r="E89" i="84"/>
  <c r="O88" i="84"/>
  <c r="E88" i="84"/>
  <c r="O87" i="84"/>
  <c r="E87" i="84"/>
  <c r="O86" i="84"/>
  <c r="E86" i="84"/>
  <c r="O85" i="84"/>
  <c r="E85" i="84"/>
  <c r="O84" i="84"/>
  <c r="E84" i="84"/>
  <c r="O83" i="84"/>
  <c r="E83" i="84"/>
  <c r="Q82" i="84"/>
  <c r="O82" i="84"/>
  <c r="H82" i="84"/>
  <c r="G82" i="84"/>
  <c r="M82" i="84"/>
  <c r="E82" i="84"/>
  <c r="Q81" i="84"/>
  <c r="O81" i="84"/>
  <c r="H81" i="84"/>
  <c r="G81" i="84"/>
  <c r="E81" i="84"/>
  <c r="Q80" i="84"/>
  <c r="O80" i="84"/>
  <c r="H80" i="84"/>
  <c r="E80" i="84"/>
  <c r="P239" i="84"/>
  <c r="J239" i="84"/>
  <c r="F239" i="84"/>
  <c r="N238" i="84"/>
  <c r="N237" i="84"/>
  <c r="N236" i="84"/>
  <c r="N235" i="84"/>
  <c r="N234" i="84"/>
  <c r="N233" i="84"/>
  <c r="N232" i="84"/>
  <c r="N231" i="84"/>
  <c r="N230" i="84"/>
  <c r="N229" i="84"/>
  <c r="N228" i="84"/>
  <c r="N227" i="84"/>
  <c r="N226" i="84"/>
  <c r="N225" i="84"/>
  <c r="N224" i="84"/>
  <c r="N223" i="84"/>
  <c r="N222" i="84"/>
  <c r="N221" i="84"/>
  <c r="N220" i="84"/>
  <c r="N219" i="84"/>
  <c r="N218" i="84"/>
  <c r="N217" i="84"/>
  <c r="N216" i="84"/>
  <c r="N215" i="84"/>
  <c r="N214" i="84"/>
  <c r="N213" i="84"/>
  <c r="N212" i="84"/>
  <c r="N211" i="84"/>
  <c r="N210" i="84"/>
  <c r="N209" i="84"/>
  <c r="N208" i="84"/>
  <c r="N207" i="84"/>
  <c r="N206" i="84"/>
  <c r="N205" i="84"/>
  <c r="N204" i="84"/>
  <c r="N203" i="84"/>
  <c r="N202" i="84"/>
  <c r="N201" i="84"/>
  <c r="N200" i="84"/>
  <c r="N199" i="84"/>
  <c r="N198" i="84"/>
  <c r="N197" i="84"/>
  <c r="N196" i="84"/>
  <c r="N195" i="84"/>
  <c r="N194" i="84"/>
  <c r="N193" i="84"/>
  <c r="N192" i="84"/>
  <c r="N191" i="84"/>
  <c r="N190" i="84"/>
  <c r="N189" i="84"/>
  <c r="N188" i="84"/>
  <c r="N187" i="84"/>
  <c r="N186" i="84"/>
  <c r="N185" i="84"/>
  <c r="N184" i="84"/>
  <c r="N183" i="84"/>
  <c r="N182" i="84"/>
  <c r="N181" i="84"/>
  <c r="N180" i="84"/>
  <c r="N179" i="84"/>
  <c r="N178" i="84"/>
  <c r="N177" i="84"/>
  <c r="N176" i="84"/>
  <c r="N175" i="84"/>
  <c r="N174" i="84"/>
  <c r="N173" i="84"/>
  <c r="N172" i="84"/>
  <c r="N171" i="84"/>
  <c r="N170" i="84"/>
  <c r="N169" i="84"/>
  <c r="N168" i="84"/>
  <c r="N167" i="84"/>
  <c r="N166" i="84"/>
  <c r="N165" i="84"/>
  <c r="N164" i="84"/>
  <c r="N163" i="84"/>
  <c r="N162" i="84"/>
  <c r="N161" i="84"/>
  <c r="N160" i="84"/>
  <c r="N159" i="84"/>
  <c r="N158" i="84"/>
  <c r="N157" i="84"/>
  <c r="N156" i="84"/>
  <c r="N155" i="84"/>
  <c r="N154" i="84"/>
  <c r="N153" i="84"/>
  <c r="N152" i="84"/>
  <c r="N151" i="84"/>
  <c r="N150" i="84"/>
  <c r="N149" i="84"/>
  <c r="N148" i="84"/>
  <c r="N147" i="84"/>
  <c r="N146" i="84"/>
  <c r="N145" i="84"/>
  <c r="N144" i="84"/>
  <c r="N143" i="84"/>
  <c r="N142" i="84"/>
  <c r="N141" i="84"/>
  <c r="N140" i="84"/>
  <c r="N139" i="84"/>
  <c r="N138" i="84"/>
  <c r="N137" i="84"/>
  <c r="N136" i="84"/>
  <c r="N135" i="84"/>
  <c r="N134" i="84"/>
  <c r="N133" i="84"/>
  <c r="N132" i="84"/>
  <c r="N131" i="84"/>
  <c r="N130" i="84"/>
  <c r="N129" i="84"/>
  <c r="N128" i="84"/>
  <c r="N127" i="84"/>
  <c r="N126" i="84"/>
  <c r="N125" i="84"/>
  <c r="N124" i="84"/>
  <c r="N123" i="84"/>
  <c r="N122" i="84"/>
  <c r="N121" i="84"/>
  <c r="N120" i="84"/>
  <c r="N119" i="84"/>
  <c r="N118" i="84"/>
  <c r="N117" i="84"/>
  <c r="N116" i="84"/>
  <c r="N115" i="84"/>
  <c r="N114" i="84"/>
  <c r="N113" i="84"/>
  <c r="N112" i="84"/>
  <c r="N111" i="84"/>
  <c r="N110" i="84"/>
  <c r="N109" i="84"/>
  <c r="N108" i="84"/>
  <c r="N107" i="84"/>
  <c r="N106" i="84"/>
  <c r="N105" i="84"/>
  <c r="N104" i="84"/>
  <c r="N103" i="84"/>
  <c r="N102" i="84"/>
  <c r="N101" i="84"/>
  <c r="N100" i="84"/>
  <c r="N99" i="84"/>
  <c r="N98" i="84"/>
  <c r="N97" i="84"/>
  <c r="N96" i="84"/>
  <c r="N95" i="84"/>
  <c r="N94" i="84"/>
  <c r="N93" i="84"/>
  <c r="N92" i="84"/>
  <c r="N91" i="84"/>
  <c r="N90" i="84"/>
  <c r="N89" i="84"/>
  <c r="N88" i="84"/>
  <c r="N87" i="84"/>
  <c r="N86" i="84"/>
  <c r="N85" i="84"/>
  <c r="N84" i="84"/>
  <c r="N83" i="84"/>
  <c r="N82" i="84"/>
  <c r="K82" i="84"/>
  <c r="N81" i="84"/>
  <c r="K81" i="84"/>
  <c r="L81" i="84"/>
  <c r="N80" i="84"/>
  <c r="K80" i="84"/>
  <c r="N76" i="84"/>
  <c r="C76" i="84"/>
  <c r="N75" i="84"/>
  <c r="J75" i="84"/>
  <c r="C75" i="84"/>
  <c r="N74" i="84"/>
  <c r="J74" i="84"/>
  <c r="C74" i="84"/>
  <c r="Q71" i="84"/>
  <c r="B64" i="84"/>
  <c r="F44" i="84"/>
  <c r="F38" i="84"/>
  <c r="F34" i="84"/>
  <c r="C27" i="84"/>
  <c r="C25" i="84"/>
  <c r="C24" i="84"/>
  <c r="C16" i="84"/>
  <c r="C15" i="84"/>
  <c r="C14" i="84"/>
  <c r="C12" i="84"/>
  <c r="C10" i="84"/>
  <c r="C9" i="84"/>
  <c r="C8" i="84"/>
  <c r="C7" i="84"/>
  <c r="O238" i="83"/>
  <c r="E238" i="83"/>
  <c r="O237" i="83"/>
  <c r="E237" i="83"/>
  <c r="O236" i="83"/>
  <c r="E236" i="83"/>
  <c r="O235" i="83"/>
  <c r="E235" i="83"/>
  <c r="O234" i="83"/>
  <c r="E234" i="83"/>
  <c r="O233" i="83"/>
  <c r="E233" i="83"/>
  <c r="O232" i="83"/>
  <c r="E232" i="83"/>
  <c r="O231" i="83"/>
  <c r="E231" i="83"/>
  <c r="O230" i="83"/>
  <c r="E230" i="83"/>
  <c r="O229" i="83"/>
  <c r="E229" i="83"/>
  <c r="O228" i="83"/>
  <c r="E228" i="83"/>
  <c r="O227" i="83"/>
  <c r="E227" i="83"/>
  <c r="O226" i="83"/>
  <c r="E226" i="83"/>
  <c r="O225" i="83"/>
  <c r="E225" i="83"/>
  <c r="O224" i="83"/>
  <c r="E224" i="83"/>
  <c r="O223" i="83"/>
  <c r="E223" i="83"/>
  <c r="O222" i="83"/>
  <c r="E222" i="83"/>
  <c r="O221" i="83"/>
  <c r="E221" i="83"/>
  <c r="O220" i="83"/>
  <c r="E220" i="83"/>
  <c r="O219" i="83"/>
  <c r="E219" i="83"/>
  <c r="O218" i="83"/>
  <c r="E218" i="83"/>
  <c r="O217" i="83"/>
  <c r="E217" i="83"/>
  <c r="O216" i="83"/>
  <c r="E216" i="83"/>
  <c r="O215" i="83"/>
  <c r="E215" i="83"/>
  <c r="O214" i="83"/>
  <c r="E214" i="83"/>
  <c r="O213" i="83"/>
  <c r="E213" i="83"/>
  <c r="O212" i="83"/>
  <c r="E212" i="83"/>
  <c r="O211" i="83"/>
  <c r="E211" i="83"/>
  <c r="O210" i="83"/>
  <c r="E210" i="83"/>
  <c r="O209" i="83"/>
  <c r="E209" i="83"/>
  <c r="O208" i="83"/>
  <c r="E208" i="83"/>
  <c r="O207" i="83"/>
  <c r="E207" i="83"/>
  <c r="O206" i="83"/>
  <c r="E206" i="83"/>
  <c r="O205" i="83"/>
  <c r="E205" i="83"/>
  <c r="O204" i="83"/>
  <c r="E204" i="83"/>
  <c r="O203" i="83"/>
  <c r="E203" i="83"/>
  <c r="O202" i="83"/>
  <c r="E202" i="83"/>
  <c r="O201" i="83"/>
  <c r="E201" i="83"/>
  <c r="O200" i="83"/>
  <c r="E200" i="83"/>
  <c r="O199" i="83"/>
  <c r="E199" i="83"/>
  <c r="O198" i="83"/>
  <c r="E198" i="83"/>
  <c r="O197" i="83"/>
  <c r="E197" i="83"/>
  <c r="O196" i="83"/>
  <c r="E196" i="83"/>
  <c r="O195" i="83"/>
  <c r="E195" i="83"/>
  <c r="O194" i="83"/>
  <c r="E194" i="83"/>
  <c r="O193" i="83"/>
  <c r="E193" i="83"/>
  <c r="O192" i="83"/>
  <c r="E192" i="83"/>
  <c r="O191" i="83"/>
  <c r="E191" i="83"/>
  <c r="O190" i="83"/>
  <c r="E190" i="83"/>
  <c r="O189" i="83"/>
  <c r="E189" i="83"/>
  <c r="O188" i="83"/>
  <c r="E188" i="83"/>
  <c r="O187" i="83"/>
  <c r="E187" i="83"/>
  <c r="O186" i="83"/>
  <c r="E186" i="83"/>
  <c r="O185" i="83"/>
  <c r="E185" i="83"/>
  <c r="O184" i="83"/>
  <c r="E184" i="83"/>
  <c r="O183" i="83"/>
  <c r="E183" i="83"/>
  <c r="O182" i="83"/>
  <c r="E182" i="83"/>
  <c r="O181" i="83"/>
  <c r="E181" i="83"/>
  <c r="O180" i="83"/>
  <c r="E180" i="83"/>
  <c r="O179" i="83"/>
  <c r="E179" i="83"/>
  <c r="O178" i="83"/>
  <c r="E178" i="83"/>
  <c r="O177" i="83"/>
  <c r="E177" i="83"/>
  <c r="O176" i="83"/>
  <c r="E176" i="83"/>
  <c r="O175" i="83"/>
  <c r="E175" i="83"/>
  <c r="O174" i="83"/>
  <c r="E174" i="83"/>
  <c r="O173" i="83"/>
  <c r="E173" i="83"/>
  <c r="O172" i="83"/>
  <c r="E172" i="83"/>
  <c r="O171" i="83"/>
  <c r="E171" i="83"/>
  <c r="O170" i="83"/>
  <c r="E170" i="83"/>
  <c r="O169" i="83"/>
  <c r="E169" i="83"/>
  <c r="O168" i="83"/>
  <c r="E168" i="83"/>
  <c r="O167" i="83"/>
  <c r="E167" i="83"/>
  <c r="O166" i="83"/>
  <c r="E166" i="83"/>
  <c r="O165" i="83"/>
  <c r="E165" i="83"/>
  <c r="O164" i="83"/>
  <c r="E164" i="83"/>
  <c r="O163" i="83"/>
  <c r="E163" i="83"/>
  <c r="O162" i="83"/>
  <c r="E162" i="83"/>
  <c r="O161" i="83"/>
  <c r="E161" i="83"/>
  <c r="O160" i="83"/>
  <c r="E160" i="83"/>
  <c r="O159" i="83"/>
  <c r="E159" i="83"/>
  <c r="O158" i="83"/>
  <c r="E158" i="83"/>
  <c r="O157" i="83"/>
  <c r="E157" i="83"/>
  <c r="O156" i="83"/>
  <c r="E156" i="83"/>
  <c r="O155" i="83"/>
  <c r="E155" i="83"/>
  <c r="O154" i="83"/>
  <c r="E154" i="83"/>
  <c r="O153" i="83"/>
  <c r="E153" i="83"/>
  <c r="O152" i="83"/>
  <c r="E152" i="83"/>
  <c r="O151" i="83"/>
  <c r="E151" i="83"/>
  <c r="O150" i="83"/>
  <c r="E150" i="83"/>
  <c r="O149" i="83"/>
  <c r="E149" i="83"/>
  <c r="O148" i="83"/>
  <c r="E148" i="83"/>
  <c r="O147" i="83"/>
  <c r="E147" i="83"/>
  <c r="O146" i="83"/>
  <c r="E146" i="83"/>
  <c r="O145" i="83"/>
  <c r="E145" i="83"/>
  <c r="O144" i="83"/>
  <c r="E144" i="83"/>
  <c r="O143" i="83"/>
  <c r="E143" i="83"/>
  <c r="O142" i="83"/>
  <c r="E142" i="83"/>
  <c r="O141" i="83"/>
  <c r="E141" i="83"/>
  <c r="O140" i="83"/>
  <c r="E140" i="83"/>
  <c r="O139" i="83"/>
  <c r="E139" i="83"/>
  <c r="O138" i="83"/>
  <c r="E138" i="83"/>
  <c r="O137" i="83"/>
  <c r="E137" i="83"/>
  <c r="O136" i="83"/>
  <c r="E136" i="83"/>
  <c r="O135" i="83"/>
  <c r="E135" i="83"/>
  <c r="O134" i="83"/>
  <c r="E134" i="83"/>
  <c r="O133" i="83"/>
  <c r="E133" i="83"/>
  <c r="O132" i="83"/>
  <c r="E132" i="83"/>
  <c r="O131" i="83"/>
  <c r="E131" i="83"/>
  <c r="O130" i="83"/>
  <c r="E130" i="83"/>
  <c r="O129" i="83"/>
  <c r="E129" i="83"/>
  <c r="O128" i="83"/>
  <c r="E128" i="83"/>
  <c r="O127" i="83"/>
  <c r="E127" i="83"/>
  <c r="O126" i="83"/>
  <c r="E126" i="83"/>
  <c r="O125" i="83"/>
  <c r="E125" i="83"/>
  <c r="O124" i="83"/>
  <c r="E124" i="83"/>
  <c r="O123" i="83"/>
  <c r="E123" i="83"/>
  <c r="O122" i="83"/>
  <c r="E122" i="83"/>
  <c r="O121" i="83"/>
  <c r="E121" i="83"/>
  <c r="O120" i="83"/>
  <c r="E120" i="83"/>
  <c r="O119" i="83"/>
  <c r="E119" i="83"/>
  <c r="O118" i="83"/>
  <c r="E118" i="83"/>
  <c r="O117" i="83"/>
  <c r="E117" i="83"/>
  <c r="O116" i="83"/>
  <c r="E116" i="83"/>
  <c r="O115" i="83"/>
  <c r="E115" i="83"/>
  <c r="O114" i="83"/>
  <c r="E114" i="83"/>
  <c r="O113" i="83"/>
  <c r="E113" i="83"/>
  <c r="O112" i="83"/>
  <c r="E112" i="83"/>
  <c r="O111" i="83"/>
  <c r="E111" i="83"/>
  <c r="O110" i="83"/>
  <c r="E110" i="83"/>
  <c r="O109" i="83"/>
  <c r="E109" i="83"/>
  <c r="O108" i="83"/>
  <c r="E108" i="83"/>
  <c r="O107" i="83"/>
  <c r="E107" i="83"/>
  <c r="O106" i="83"/>
  <c r="O105" i="83"/>
  <c r="E105" i="83"/>
  <c r="O104" i="83"/>
  <c r="E104" i="83"/>
  <c r="O103" i="83"/>
  <c r="E103" i="83"/>
  <c r="O102" i="83"/>
  <c r="E102" i="83"/>
  <c r="O101" i="83"/>
  <c r="E101" i="83"/>
  <c r="O100" i="83"/>
  <c r="E100" i="83"/>
  <c r="O99" i="83"/>
  <c r="E99" i="83"/>
  <c r="O98" i="83"/>
  <c r="E98" i="83"/>
  <c r="O97" i="83"/>
  <c r="E97" i="83"/>
  <c r="O96" i="83"/>
  <c r="E96" i="83"/>
  <c r="O95" i="83"/>
  <c r="E95" i="83"/>
  <c r="O94" i="83"/>
  <c r="E94" i="83"/>
  <c r="O93" i="83"/>
  <c r="E93" i="83"/>
  <c r="O92" i="83"/>
  <c r="E92" i="83"/>
  <c r="O91" i="83"/>
  <c r="E91" i="83"/>
  <c r="O90" i="83"/>
  <c r="E90" i="83"/>
  <c r="O89" i="83"/>
  <c r="E89" i="83"/>
  <c r="O88" i="83"/>
  <c r="E88" i="83"/>
  <c r="O87" i="83"/>
  <c r="E87" i="83"/>
  <c r="O86" i="83"/>
  <c r="E86" i="83"/>
  <c r="O85" i="83"/>
  <c r="E85" i="83"/>
  <c r="O84" i="83"/>
  <c r="E84" i="83"/>
  <c r="O83" i="83"/>
  <c r="E83" i="83"/>
  <c r="Q82" i="83"/>
  <c r="O82" i="83"/>
  <c r="H82" i="83"/>
  <c r="G82" i="83"/>
  <c r="M82" i="83"/>
  <c r="E82" i="83"/>
  <c r="Q81" i="83"/>
  <c r="O81" i="83"/>
  <c r="H81" i="83"/>
  <c r="K81" i="83"/>
  <c r="G81" i="83"/>
  <c r="E81" i="83"/>
  <c r="Q80" i="83"/>
  <c r="O80" i="83"/>
  <c r="H80" i="83"/>
  <c r="E80" i="83"/>
  <c r="P239" i="83"/>
  <c r="J239" i="83"/>
  <c r="F239" i="83"/>
  <c r="N238" i="83"/>
  <c r="N237" i="83"/>
  <c r="N236" i="83"/>
  <c r="N235" i="83"/>
  <c r="N234" i="83"/>
  <c r="N233" i="83"/>
  <c r="N232" i="83"/>
  <c r="N231" i="83"/>
  <c r="N230" i="83"/>
  <c r="N229" i="83"/>
  <c r="N228" i="83"/>
  <c r="N227" i="83"/>
  <c r="N226" i="83"/>
  <c r="N225" i="83"/>
  <c r="N224" i="83"/>
  <c r="N223" i="83"/>
  <c r="N222" i="83"/>
  <c r="N221" i="83"/>
  <c r="N220" i="83"/>
  <c r="N219" i="83"/>
  <c r="N218" i="83"/>
  <c r="N217" i="83"/>
  <c r="N216" i="83"/>
  <c r="N215" i="83"/>
  <c r="N214" i="83"/>
  <c r="N213" i="83"/>
  <c r="N212" i="83"/>
  <c r="N211" i="83"/>
  <c r="N210" i="83"/>
  <c r="N209" i="83"/>
  <c r="N208" i="83"/>
  <c r="N207" i="83"/>
  <c r="N206" i="83"/>
  <c r="N205" i="83"/>
  <c r="N204" i="83"/>
  <c r="N203" i="83"/>
  <c r="N202" i="83"/>
  <c r="N201" i="83"/>
  <c r="N200" i="83"/>
  <c r="N199" i="83"/>
  <c r="N198" i="83"/>
  <c r="N197" i="83"/>
  <c r="N196" i="83"/>
  <c r="N195" i="83"/>
  <c r="N194" i="83"/>
  <c r="N193" i="83"/>
  <c r="N192" i="83"/>
  <c r="N191" i="83"/>
  <c r="N190" i="83"/>
  <c r="N189" i="83"/>
  <c r="N188" i="83"/>
  <c r="N187" i="83"/>
  <c r="N186" i="83"/>
  <c r="N185" i="83"/>
  <c r="N184" i="83"/>
  <c r="N183" i="83"/>
  <c r="N182" i="83"/>
  <c r="N181" i="83"/>
  <c r="N180" i="83"/>
  <c r="N179" i="83"/>
  <c r="N178" i="83"/>
  <c r="N177" i="83"/>
  <c r="N176" i="83"/>
  <c r="N175" i="83"/>
  <c r="N174" i="83"/>
  <c r="N173" i="83"/>
  <c r="N172" i="83"/>
  <c r="N171" i="83"/>
  <c r="N170" i="83"/>
  <c r="N169" i="83"/>
  <c r="N168" i="83"/>
  <c r="N167" i="83"/>
  <c r="N166" i="83"/>
  <c r="N165" i="83"/>
  <c r="N164" i="83"/>
  <c r="N163" i="83"/>
  <c r="N162" i="83"/>
  <c r="N161" i="83"/>
  <c r="N160" i="83"/>
  <c r="N159" i="83"/>
  <c r="N158" i="83"/>
  <c r="N157" i="83"/>
  <c r="N156" i="83"/>
  <c r="N155" i="83"/>
  <c r="N154" i="83"/>
  <c r="N153" i="83"/>
  <c r="N152" i="83"/>
  <c r="N151" i="83"/>
  <c r="N150" i="83"/>
  <c r="N149" i="83"/>
  <c r="N148" i="83"/>
  <c r="N147" i="83"/>
  <c r="N146" i="83"/>
  <c r="N145" i="83"/>
  <c r="N144" i="83"/>
  <c r="N143" i="83"/>
  <c r="N142" i="83"/>
  <c r="N141" i="83"/>
  <c r="N140" i="83"/>
  <c r="N139" i="83"/>
  <c r="N138" i="83"/>
  <c r="N137" i="83"/>
  <c r="N136" i="83"/>
  <c r="N135" i="83"/>
  <c r="N134" i="83"/>
  <c r="N133" i="83"/>
  <c r="N132" i="83"/>
  <c r="N131" i="83"/>
  <c r="N130" i="83"/>
  <c r="N129" i="83"/>
  <c r="N128" i="83"/>
  <c r="N127" i="83"/>
  <c r="N126" i="83"/>
  <c r="N125" i="83"/>
  <c r="N124" i="83"/>
  <c r="N123" i="83"/>
  <c r="N122" i="83"/>
  <c r="N121" i="83"/>
  <c r="N120" i="83"/>
  <c r="N119" i="83"/>
  <c r="N118" i="83"/>
  <c r="N117" i="83"/>
  <c r="N116" i="83"/>
  <c r="N115" i="83"/>
  <c r="N114" i="83"/>
  <c r="N113" i="83"/>
  <c r="N112" i="83"/>
  <c r="N111" i="83"/>
  <c r="N110" i="83"/>
  <c r="N109" i="83"/>
  <c r="N108" i="83"/>
  <c r="N107" i="83"/>
  <c r="N106" i="83"/>
  <c r="N105" i="83"/>
  <c r="N104" i="83"/>
  <c r="N103" i="83"/>
  <c r="N102" i="83"/>
  <c r="N101" i="83"/>
  <c r="N100" i="83"/>
  <c r="N99" i="83"/>
  <c r="N98" i="83"/>
  <c r="N97" i="83"/>
  <c r="N96" i="83"/>
  <c r="N95" i="83"/>
  <c r="N94" i="83"/>
  <c r="N93" i="83"/>
  <c r="N92" i="83"/>
  <c r="N91" i="83"/>
  <c r="N90" i="83"/>
  <c r="N89" i="83"/>
  <c r="N88" i="83"/>
  <c r="N87" i="83"/>
  <c r="N86" i="83"/>
  <c r="N85" i="83"/>
  <c r="N84" i="83"/>
  <c r="N83" i="83"/>
  <c r="N82" i="83"/>
  <c r="K82" i="83"/>
  <c r="N81" i="83"/>
  <c r="N80" i="83"/>
  <c r="N76" i="83"/>
  <c r="C76" i="83"/>
  <c r="N75" i="83"/>
  <c r="J75" i="83"/>
  <c r="C75" i="83"/>
  <c r="N74" i="83"/>
  <c r="J74" i="83"/>
  <c r="C74" i="83"/>
  <c r="Q71" i="83"/>
  <c r="B64" i="83"/>
  <c r="F44" i="83"/>
  <c r="F38" i="83"/>
  <c r="F34" i="83"/>
  <c r="C27" i="83"/>
  <c r="C25" i="83"/>
  <c r="C24" i="83"/>
  <c r="C16" i="83"/>
  <c r="C15" i="83"/>
  <c r="C14" i="83"/>
  <c r="C12" i="83"/>
  <c r="C10" i="83"/>
  <c r="C9" i="83"/>
  <c r="C8" i="83"/>
  <c r="C7" i="83"/>
  <c r="O238" i="82"/>
  <c r="E238" i="82"/>
  <c r="O237" i="82"/>
  <c r="E237" i="82"/>
  <c r="O236" i="82"/>
  <c r="E236" i="82"/>
  <c r="O235" i="82"/>
  <c r="E235" i="82"/>
  <c r="O234" i="82"/>
  <c r="E234" i="82"/>
  <c r="O233" i="82"/>
  <c r="E233" i="82"/>
  <c r="O232" i="82"/>
  <c r="E232" i="82"/>
  <c r="O231" i="82"/>
  <c r="E231" i="82"/>
  <c r="O230" i="82"/>
  <c r="E230" i="82"/>
  <c r="O229" i="82"/>
  <c r="E229" i="82"/>
  <c r="O228" i="82"/>
  <c r="E228" i="82"/>
  <c r="O227" i="82"/>
  <c r="E227" i="82"/>
  <c r="O226" i="82"/>
  <c r="E226" i="82"/>
  <c r="O225" i="82"/>
  <c r="E225" i="82"/>
  <c r="O224" i="82"/>
  <c r="E224" i="82"/>
  <c r="O223" i="82"/>
  <c r="E223" i="82"/>
  <c r="O222" i="82"/>
  <c r="E222" i="82"/>
  <c r="O221" i="82"/>
  <c r="E221" i="82"/>
  <c r="O220" i="82"/>
  <c r="E220" i="82"/>
  <c r="O219" i="82"/>
  <c r="E219" i="82"/>
  <c r="O218" i="82"/>
  <c r="E218" i="82"/>
  <c r="O217" i="82"/>
  <c r="E217" i="82"/>
  <c r="O216" i="82"/>
  <c r="E216" i="82"/>
  <c r="O215" i="82"/>
  <c r="E215" i="82"/>
  <c r="O214" i="82"/>
  <c r="E214" i="82"/>
  <c r="O213" i="82"/>
  <c r="E213" i="82"/>
  <c r="O212" i="82"/>
  <c r="E212" i="82"/>
  <c r="O211" i="82"/>
  <c r="E211" i="82"/>
  <c r="O210" i="82"/>
  <c r="E210" i="82"/>
  <c r="O209" i="82"/>
  <c r="E209" i="82"/>
  <c r="O208" i="82"/>
  <c r="E208" i="82"/>
  <c r="O207" i="82"/>
  <c r="E207" i="82"/>
  <c r="O206" i="82"/>
  <c r="E206" i="82"/>
  <c r="O205" i="82"/>
  <c r="E205" i="82"/>
  <c r="O204" i="82"/>
  <c r="E204" i="82"/>
  <c r="O203" i="82"/>
  <c r="E203" i="82"/>
  <c r="O202" i="82"/>
  <c r="E202" i="82"/>
  <c r="O201" i="82"/>
  <c r="E201" i="82"/>
  <c r="O200" i="82"/>
  <c r="E200" i="82"/>
  <c r="O199" i="82"/>
  <c r="E199" i="82"/>
  <c r="O198" i="82"/>
  <c r="E198" i="82"/>
  <c r="O197" i="82"/>
  <c r="E197" i="82"/>
  <c r="O196" i="82"/>
  <c r="E196" i="82"/>
  <c r="O195" i="82"/>
  <c r="E195" i="82"/>
  <c r="O194" i="82"/>
  <c r="E194" i="82"/>
  <c r="O193" i="82"/>
  <c r="E193" i="82"/>
  <c r="O192" i="82"/>
  <c r="E192" i="82"/>
  <c r="O191" i="82"/>
  <c r="E191" i="82"/>
  <c r="O190" i="82"/>
  <c r="E190" i="82"/>
  <c r="O189" i="82"/>
  <c r="E189" i="82"/>
  <c r="O188" i="82"/>
  <c r="E188" i="82"/>
  <c r="O187" i="82"/>
  <c r="E187" i="82"/>
  <c r="O186" i="82"/>
  <c r="E186" i="82"/>
  <c r="O185" i="82"/>
  <c r="E185" i="82"/>
  <c r="O184" i="82"/>
  <c r="E184" i="82"/>
  <c r="O183" i="82"/>
  <c r="E183" i="82"/>
  <c r="O182" i="82"/>
  <c r="E182" i="82"/>
  <c r="O181" i="82"/>
  <c r="E181" i="82"/>
  <c r="O180" i="82"/>
  <c r="E180" i="82"/>
  <c r="O179" i="82"/>
  <c r="E179" i="82"/>
  <c r="O178" i="82"/>
  <c r="E178" i="82"/>
  <c r="O177" i="82"/>
  <c r="E177" i="82"/>
  <c r="O176" i="82"/>
  <c r="E176" i="82"/>
  <c r="O175" i="82"/>
  <c r="E175" i="82"/>
  <c r="O174" i="82"/>
  <c r="E174" i="82"/>
  <c r="O173" i="82"/>
  <c r="E173" i="82"/>
  <c r="O172" i="82"/>
  <c r="E172" i="82"/>
  <c r="O171" i="82"/>
  <c r="E171" i="82"/>
  <c r="O170" i="82"/>
  <c r="E170" i="82"/>
  <c r="O169" i="82"/>
  <c r="E169" i="82"/>
  <c r="O168" i="82"/>
  <c r="E168" i="82"/>
  <c r="O167" i="82"/>
  <c r="E167" i="82"/>
  <c r="O166" i="82"/>
  <c r="E166" i="82"/>
  <c r="O165" i="82"/>
  <c r="E165" i="82"/>
  <c r="O164" i="82"/>
  <c r="E164" i="82"/>
  <c r="O163" i="82"/>
  <c r="E163" i="82"/>
  <c r="O162" i="82"/>
  <c r="E162" i="82"/>
  <c r="O161" i="82"/>
  <c r="E161" i="82"/>
  <c r="O160" i="82"/>
  <c r="E160" i="82"/>
  <c r="O159" i="82"/>
  <c r="E159" i="82"/>
  <c r="O158" i="82"/>
  <c r="E158" i="82"/>
  <c r="O157" i="82"/>
  <c r="E157" i="82"/>
  <c r="O156" i="82"/>
  <c r="E156" i="82"/>
  <c r="O155" i="82"/>
  <c r="E155" i="82"/>
  <c r="O154" i="82"/>
  <c r="E154" i="82"/>
  <c r="O153" i="82"/>
  <c r="E153" i="82"/>
  <c r="O152" i="82"/>
  <c r="E152" i="82"/>
  <c r="O151" i="82"/>
  <c r="E151" i="82"/>
  <c r="O150" i="82"/>
  <c r="E150" i="82"/>
  <c r="O149" i="82"/>
  <c r="E149" i="82"/>
  <c r="O148" i="82"/>
  <c r="E148" i="82"/>
  <c r="O147" i="82"/>
  <c r="E147" i="82"/>
  <c r="O146" i="82"/>
  <c r="E146" i="82"/>
  <c r="O145" i="82"/>
  <c r="E145" i="82"/>
  <c r="O144" i="82"/>
  <c r="E144" i="82"/>
  <c r="O143" i="82"/>
  <c r="E143" i="82"/>
  <c r="O142" i="82"/>
  <c r="E142" i="82"/>
  <c r="O141" i="82"/>
  <c r="E141" i="82"/>
  <c r="O140" i="82"/>
  <c r="E140" i="82"/>
  <c r="O139" i="82"/>
  <c r="E139" i="82"/>
  <c r="O138" i="82"/>
  <c r="E138" i="82"/>
  <c r="O137" i="82"/>
  <c r="E137" i="82"/>
  <c r="O136" i="82"/>
  <c r="E136" i="82"/>
  <c r="O135" i="82"/>
  <c r="E135" i="82"/>
  <c r="O134" i="82"/>
  <c r="E134" i="82"/>
  <c r="O133" i="82"/>
  <c r="E133" i="82"/>
  <c r="O132" i="82"/>
  <c r="E132" i="82"/>
  <c r="O131" i="82"/>
  <c r="E131" i="82"/>
  <c r="O130" i="82"/>
  <c r="E130" i="82"/>
  <c r="O129" i="82"/>
  <c r="E129" i="82"/>
  <c r="O128" i="82"/>
  <c r="E128" i="82"/>
  <c r="O127" i="82"/>
  <c r="E127" i="82"/>
  <c r="O126" i="82"/>
  <c r="E126" i="82"/>
  <c r="O125" i="82"/>
  <c r="E125" i="82"/>
  <c r="O124" i="82"/>
  <c r="E124" i="82"/>
  <c r="O123" i="82"/>
  <c r="E123" i="82"/>
  <c r="O122" i="82"/>
  <c r="E122" i="82"/>
  <c r="O121" i="82"/>
  <c r="E121" i="82"/>
  <c r="O120" i="82"/>
  <c r="E120" i="82"/>
  <c r="O119" i="82"/>
  <c r="E119" i="82"/>
  <c r="O118" i="82"/>
  <c r="E118" i="82"/>
  <c r="O117" i="82"/>
  <c r="E117" i="82"/>
  <c r="O116" i="82"/>
  <c r="E116" i="82"/>
  <c r="O115" i="82"/>
  <c r="E115" i="82"/>
  <c r="O114" i="82"/>
  <c r="E114" i="82"/>
  <c r="O113" i="82"/>
  <c r="E113" i="82"/>
  <c r="O112" i="82"/>
  <c r="E112" i="82"/>
  <c r="O111" i="82"/>
  <c r="E111" i="82"/>
  <c r="O110" i="82"/>
  <c r="E110" i="82"/>
  <c r="O109" i="82"/>
  <c r="E109" i="82"/>
  <c r="O108" i="82"/>
  <c r="E108" i="82"/>
  <c r="O107" i="82"/>
  <c r="E107" i="82"/>
  <c r="O106" i="82"/>
  <c r="O105" i="82"/>
  <c r="E105" i="82"/>
  <c r="O104" i="82"/>
  <c r="E104" i="82"/>
  <c r="O103" i="82"/>
  <c r="E103" i="82"/>
  <c r="O102" i="82"/>
  <c r="E102" i="82"/>
  <c r="O101" i="82"/>
  <c r="E101" i="82"/>
  <c r="O100" i="82"/>
  <c r="E100" i="82"/>
  <c r="O99" i="82"/>
  <c r="E99" i="82"/>
  <c r="O98" i="82"/>
  <c r="E98" i="82"/>
  <c r="O97" i="82"/>
  <c r="E97" i="82"/>
  <c r="O96" i="82"/>
  <c r="E96" i="82"/>
  <c r="O95" i="82"/>
  <c r="E95" i="82"/>
  <c r="O94" i="82"/>
  <c r="E94" i="82"/>
  <c r="O93" i="82"/>
  <c r="E93" i="82"/>
  <c r="O92" i="82"/>
  <c r="E92" i="82"/>
  <c r="O91" i="82"/>
  <c r="E91" i="82"/>
  <c r="O90" i="82"/>
  <c r="E90" i="82"/>
  <c r="O89" i="82"/>
  <c r="E89" i="82"/>
  <c r="O88" i="82"/>
  <c r="E88" i="82"/>
  <c r="O87" i="82"/>
  <c r="E87" i="82"/>
  <c r="O86" i="82"/>
  <c r="E86" i="82"/>
  <c r="O85" i="82"/>
  <c r="E85" i="82"/>
  <c r="O84" i="82"/>
  <c r="E84" i="82"/>
  <c r="O83" i="82"/>
  <c r="E83" i="82"/>
  <c r="Q82" i="82"/>
  <c r="O82" i="82"/>
  <c r="H82" i="82"/>
  <c r="G82" i="82"/>
  <c r="M82" i="82"/>
  <c r="E82" i="82"/>
  <c r="Q81" i="82"/>
  <c r="O81" i="82"/>
  <c r="H81" i="82"/>
  <c r="K81" i="82"/>
  <c r="G81" i="82"/>
  <c r="E81" i="82"/>
  <c r="Q80" i="82"/>
  <c r="O80" i="82"/>
  <c r="H80" i="82"/>
  <c r="E80" i="82"/>
  <c r="P239" i="82"/>
  <c r="J239" i="82"/>
  <c r="F239" i="82"/>
  <c r="N238" i="82"/>
  <c r="N237" i="82"/>
  <c r="N236" i="82"/>
  <c r="N235" i="82"/>
  <c r="N234" i="82"/>
  <c r="N233" i="82"/>
  <c r="N232" i="82"/>
  <c r="N231" i="82"/>
  <c r="N230" i="82"/>
  <c r="N229" i="82"/>
  <c r="N228" i="82"/>
  <c r="N227" i="82"/>
  <c r="N226" i="82"/>
  <c r="N225" i="82"/>
  <c r="N224" i="82"/>
  <c r="N223" i="82"/>
  <c r="N222" i="82"/>
  <c r="N221" i="82"/>
  <c r="N220" i="82"/>
  <c r="N219" i="82"/>
  <c r="N218" i="82"/>
  <c r="N217" i="82"/>
  <c r="N216" i="82"/>
  <c r="N215" i="82"/>
  <c r="N214" i="82"/>
  <c r="N213" i="82"/>
  <c r="N212" i="82"/>
  <c r="N211" i="82"/>
  <c r="N210" i="82"/>
  <c r="N209" i="82"/>
  <c r="N208" i="82"/>
  <c r="N207" i="82"/>
  <c r="N206" i="82"/>
  <c r="N205" i="82"/>
  <c r="N204" i="82"/>
  <c r="N203" i="82"/>
  <c r="N202" i="82"/>
  <c r="N201" i="82"/>
  <c r="N200" i="82"/>
  <c r="N199" i="82"/>
  <c r="N198" i="82"/>
  <c r="N197" i="82"/>
  <c r="N196" i="82"/>
  <c r="N195" i="82"/>
  <c r="N194" i="82"/>
  <c r="N193" i="82"/>
  <c r="N192" i="82"/>
  <c r="N191" i="82"/>
  <c r="N190" i="82"/>
  <c r="N189" i="82"/>
  <c r="N188" i="82"/>
  <c r="N187" i="82"/>
  <c r="N186" i="82"/>
  <c r="N185" i="82"/>
  <c r="N184" i="82"/>
  <c r="N183" i="82"/>
  <c r="N182" i="82"/>
  <c r="N181" i="82"/>
  <c r="N180" i="82"/>
  <c r="N179" i="82"/>
  <c r="N178" i="82"/>
  <c r="N177" i="82"/>
  <c r="N176" i="82"/>
  <c r="N175" i="82"/>
  <c r="N174" i="82"/>
  <c r="N173" i="82"/>
  <c r="N172" i="82"/>
  <c r="N171" i="82"/>
  <c r="N170" i="82"/>
  <c r="N169" i="82"/>
  <c r="N168" i="82"/>
  <c r="N167" i="82"/>
  <c r="N166" i="82"/>
  <c r="N165" i="82"/>
  <c r="N164" i="82"/>
  <c r="N163" i="82"/>
  <c r="N162" i="82"/>
  <c r="N161" i="82"/>
  <c r="N160" i="82"/>
  <c r="N159" i="82"/>
  <c r="N158" i="82"/>
  <c r="N157" i="82"/>
  <c r="N156" i="82"/>
  <c r="N155" i="82"/>
  <c r="N154" i="82"/>
  <c r="N153" i="82"/>
  <c r="N152" i="82"/>
  <c r="N151" i="82"/>
  <c r="N150" i="82"/>
  <c r="N149" i="82"/>
  <c r="N148" i="82"/>
  <c r="N147" i="82"/>
  <c r="N146" i="82"/>
  <c r="N145" i="82"/>
  <c r="N144" i="82"/>
  <c r="N143" i="82"/>
  <c r="N142" i="82"/>
  <c r="N141" i="82"/>
  <c r="N140" i="82"/>
  <c r="N139" i="82"/>
  <c r="N138" i="82"/>
  <c r="N137" i="82"/>
  <c r="N136" i="82"/>
  <c r="N135" i="82"/>
  <c r="N134" i="82"/>
  <c r="N133" i="82"/>
  <c r="N132" i="82"/>
  <c r="N131" i="82"/>
  <c r="N130" i="82"/>
  <c r="N129" i="82"/>
  <c r="N128" i="82"/>
  <c r="N127" i="82"/>
  <c r="N126" i="82"/>
  <c r="N125" i="82"/>
  <c r="N124" i="82"/>
  <c r="N123" i="82"/>
  <c r="N122" i="82"/>
  <c r="N121" i="82"/>
  <c r="N120" i="82"/>
  <c r="N119" i="82"/>
  <c r="N118" i="82"/>
  <c r="N117" i="82"/>
  <c r="N116" i="82"/>
  <c r="N115" i="82"/>
  <c r="N114" i="82"/>
  <c r="N113" i="82"/>
  <c r="N112" i="82"/>
  <c r="N111" i="82"/>
  <c r="N110" i="82"/>
  <c r="N109" i="82"/>
  <c r="N108" i="82"/>
  <c r="N107" i="82"/>
  <c r="N106" i="82"/>
  <c r="N105" i="82"/>
  <c r="N104" i="82"/>
  <c r="N103" i="82"/>
  <c r="N102" i="82"/>
  <c r="N101" i="82"/>
  <c r="N100" i="82"/>
  <c r="N99" i="82"/>
  <c r="N98" i="82"/>
  <c r="N97" i="82"/>
  <c r="N96" i="82"/>
  <c r="N95" i="82"/>
  <c r="N94" i="82"/>
  <c r="N93" i="82"/>
  <c r="N92" i="82"/>
  <c r="N91" i="82"/>
  <c r="N90" i="82"/>
  <c r="N89" i="82"/>
  <c r="N88" i="82"/>
  <c r="N87" i="82"/>
  <c r="N86" i="82"/>
  <c r="N85" i="82"/>
  <c r="N84" i="82"/>
  <c r="N83" i="82"/>
  <c r="N82" i="82"/>
  <c r="K82" i="82"/>
  <c r="N81" i="82"/>
  <c r="N80" i="82"/>
  <c r="K80" i="82"/>
  <c r="N76" i="82"/>
  <c r="C76" i="82"/>
  <c r="N75" i="82"/>
  <c r="J75" i="82"/>
  <c r="C75" i="82"/>
  <c r="N74" i="82"/>
  <c r="J74" i="82"/>
  <c r="C74" i="82"/>
  <c r="Q71" i="82"/>
  <c r="B64" i="82"/>
  <c r="F44" i="82"/>
  <c r="F38" i="82"/>
  <c r="F34" i="82"/>
  <c r="C27" i="82"/>
  <c r="C25" i="82"/>
  <c r="C24" i="82"/>
  <c r="C16" i="82"/>
  <c r="C15" i="82"/>
  <c r="C14" i="82"/>
  <c r="C12" i="82"/>
  <c r="C10" i="82"/>
  <c r="C9" i="82"/>
  <c r="C8" i="82"/>
  <c r="C7" i="82"/>
  <c r="O238" i="81"/>
  <c r="E238" i="81"/>
  <c r="O237" i="81"/>
  <c r="E237" i="81"/>
  <c r="O236" i="81"/>
  <c r="E236" i="81"/>
  <c r="O235" i="81"/>
  <c r="E235" i="81"/>
  <c r="O234" i="81"/>
  <c r="E234" i="81"/>
  <c r="O233" i="81"/>
  <c r="E233" i="81"/>
  <c r="O232" i="81"/>
  <c r="E232" i="81"/>
  <c r="O231" i="81"/>
  <c r="E231" i="81"/>
  <c r="O230" i="81"/>
  <c r="E230" i="81"/>
  <c r="O229" i="81"/>
  <c r="E229" i="81"/>
  <c r="O228" i="81"/>
  <c r="E228" i="81"/>
  <c r="O227" i="81"/>
  <c r="E227" i="81"/>
  <c r="O226" i="81"/>
  <c r="E226" i="81"/>
  <c r="O225" i="81"/>
  <c r="E225" i="81"/>
  <c r="O224" i="81"/>
  <c r="E224" i="81"/>
  <c r="O223" i="81"/>
  <c r="E223" i="81"/>
  <c r="O222" i="81"/>
  <c r="E222" i="81"/>
  <c r="O221" i="81"/>
  <c r="E221" i="81"/>
  <c r="O220" i="81"/>
  <c r="E220" i="81"/>
  <c r="O219" i="81"/>
  <c r="E219" i="81"/>
  <c r="O218" i="81"/>
  <c r="E218" i="81"/>
  <c r="O217" i="81"/>
  <c r="E217" i="81"/>
  <c r="O216" i="81"/>
  <c r="E216" i="81"/>
  <c r="O215" i="81"/>
  <c r="E215" i="81"/>
  <c r="O214" i="81"/>
  <c r="E214" i="81"/>
  <c r="O213" i="81"/>
  <c r="E213" i="81"/>
  <c r="O212" i="81"/>
  <c r="E212" i="81"/>
  <c r="O211" i="81"/>
  <c r="E211" i="81"/>
  <c r="O210" i="81"/>
  <c r="E210" i="81"/>
  <c r="O209" i="81"/>
  <c r="E209" i="81"/>
  <c r="O208" i="81"/>
  <c r="E208" i="81"/>
  <c r="O207" i="81"/>
  <c r="E207" i="81"/>
  <c r="O206" i="81"/>
  <c r="E206" i="81"/>
  <c r="O205" i="81"/>
  <c r="E205" i="81"/>
  <c r="O204" i="81"/>
  <c r="E204" i="81"/>
  <c r="O203" i="81"/>
  <c r="E203" i="81"/>
  <c r="O202" i="81"/>
  <c r="E202" i="81"/>
  <c r="O201" i="81"/>
  <c r="E201" i="81"/>
  <c r="O200" i="81"/>
  <c r="E200" i="81"/>
  <c r="O199" i="81"/>
  <c r="E199" i="81"/>
  <c r="O198" i="81"/>
  <c r="E198" i="81"/>
  <c r="O197" i="81"/>
  <c r="E197" i="81"/>
  <c r="O196" i="81"/>
  <c r="E196" i="81"/>
  <c r="O195" i="81"/>
  <c r="E195" i="81"/>
  <c r="O194" i="81"/>
  <c r="E194" i="81"/>
  <c r="O193" i="81"/>
  <c r="E193" i="81"/>
  <c r="O192" i="81"/>
  <c r="E192" i="81"/>
  <c r="O191" i="81"/>
  <c r="E191" i="81"/>
  <c r="O190" i="81"/>
  <c r="E190" i="81"/>
  <c r="O189" i="81"/>
  <c r="E189" i="81"/>
  <c r="O188" i="81"/>
  <c r="E188" i="81"/>
  <c r="O187" i="81"/>
  <c r="E187" i="81"/>
  <c r="O186" i="81"/>
  <c r="E186" i="81"/>
  <c r="O185" i="81"/>
  <c r="E185" i="81"/>
  <c r="O184" i="81"/>
  <c r="E184" i="81"/>
  <c r="O183" i="81"/>
  <c r="E183" i="81"/>
  <c r="O182" i="81"/>
  <c r="E182" i="81"/>
  <c r="O181" i="81"/>
  <c r="E181" i="81"/>
  <c r="O180" i="81"/>
  <c r="E180" i="81"/>
  <c r="O179" i="81"/>
  <c r="E179" i="81"/>
  <c r="O178" i="81"/>
  <c r="E178" i="81"/>
  <c r="O177" i="81"/>
  <c r="E177" i="81"/>
  <c r="O176" i="81"/>
  <c r="E176" i="81"/>
  <c r="O175" i="81"/>
  <c r="E175" i="81"/>
  <c r="O174" i="81"/>
  <c r="E174" i="81"/>
  <c r="O173" i="81"/>
  <c r="E173" i="81"/>
  <c r="O172" i="81"/>
  <c r="E172" i="81"/>
  <c r="O171" i="81"/>
  <c r="E171" i="81"/>
  <c r="O170" i="81"/>
  <c r="E170" i="81"/>
  <c r="O169" i="81"/>
  <c r="E169" i="81"/>
  <c r="O168" i="81"/>
  <c r="E168" i="81"/>
  <c r="O167" i="81"/>
  <c r="E167" i="81"/>
  <c r="O166" i="81"/>
  <c r="E166" i="81"/>
  <c r="O165" i="81"/>
  <c r="E165" i="81"/>
  <c r="O164" i="81"/>
  <c r="E164" i="81"/>
  <c r="O163" i="81"/>
  <c r="E163" i="81"/>
  <c r="O162" i="81"/>
  <c r="E162" i="81"/>
  <c r="O161" i="81"/>
  <c r="E161" i="81"/>
  <c r="O160" i="81"/>
  <c r="E160" i="81"/>
  <c r="O159" i="81"/>
  <c r="E159" i="81"/>
  <c r="O158" i="81"/>
  <c r="E158" i="81"/>
  <c r="O157" i="81"/>
  <c r="E157" i="81"/>
  <c r="O156" i="81"/>
  <c r="E156" i="81"/>
  <c r="O155" i="81"/>
  <c r="E155" i="81"/>
  <c r="O154" i="81"/>
  <c r="E154" i="81"/>
  <c r="O153" i="81"/>
  <c r="E153" i="81"/>
  <c r="O152" i="81"/>
  <c r="E152" i="81"/>
  <c r="O151" i="81"/>
  <c r="E151" i="81"/>
  <c r="O150" i="81"/>
  <c r="E150" i="81"/>
  <c r="O149" i="81"/>
  <c r="E149" i="81"/>
  <c r="O148" i="81"/>
  <c r="E148" i="81"/>
  <c r="O147" i="81"/>
  <c r="E147" i="81"/>
  <c r="O146" i="81"/>
  <c r="E146" i="81"/>
  <c r="O145" i="81"/>
  <c r="E145" i="81"/>
  <c r="O144" i="81"/>
  <c r="E144" i="81"/>
  <c r="O143" i="81"/>
  <c r="E143" i="81"/>
  <c r="O142" i="81"/>
  <c r="E142" i="81"/>
  <c r="O141" i="81"/>
  <c r="E141" i="81"/>
  <c r="O140" i="81"/>
  <c r="E140" i="81"/>
  <c r="O139" i="81"/>
  <c r="E139" i="81"/>
  <c r="O138" i="81"/>
  <c r="E138" i="81"/>
  <c r="O137" i="81"/>
  <c r="E137" i="81"/>
  <c r="O136" i="81"/>
  <c r="E136" i="81"/>
  <c r="O135" i="81"/>
  <c r="E135" i="81"/>
  <c r="O134" i="81"/>
  <c r="E134" i="81"/>
  <c r="O133" i="81"/>
  <c r="E133" i="81"/>
  <c r="O132" i="81"/>
  <c r="E132" i="81"/>
  <c r="O131" i="81"/>
  <c r="E131" i="81"/>
  <c r="O130" i="81"/>
  <c r="E130" i="81"/>
  <c r="O129" i="81"/>
  <c r="E129" i="81"/>
  <c r="O128" i="81"/>
  <c r="E128" i="81"/>
  <c r="O127" i="81"/>
  <c r="E127" i="81"/>
  <c r="O126" i="81"/>
  <c r="E126" i="81"/>
  <c r="O125" i="81"/>
  <c r="E125" i="81"/>
  <c r="O124" i="81"/>
  <c r="E124" i="81"/>
  <c r="O123" i="81"/>
  <c r="E123" i="81"/>
  <c r="O122" i="81"/>
  <c r="E122" i="81"/>
  <c r="O121" i="81"/>
  <c r="E121" i="81"/>
  <c r="O120" i="81"/>
  <c r="E120" i="81"/>
  <c r="O119" i="81"/>
  <c r="E119" i="81"/>
  <c r="O118" i="81"/>
  <c r="E118" i="81"/>
  <c r="O117" i="81"/>
  <c r="E117" i="81"/>
  <c r="O116" i="81"/>
  <c r="E116" i="81"/>
  <c r="O115" i="81"/>
  <c r="E115" i="81"/>
  <c r="O114" i="81"/>
  <c r="E114" i="81"/>
  <c r="O113" i="81"/>
  <c r="E113" i="81"/>
  <c r="O112" i="81"/>
  <c r="E112" i="81"/>
  <c r="O111" i="81"/>
  <c r="E111" i="81"/>
  <c r="O110" i="81"/>
  <c r="E110" i="81"/>
  <c r="O109" i="81"/>
  <c r="E109" i="81"/>
  <c r="O108" i="81"/>
  <c r="E108" i="81"/>
  <c r="O107" i="81"/>
  <c r="E107" i="81"/>
  <c r="O106" i="81"/>
  <c r="O105" i="81"/>
  <c r="E105" i="81"/>
  <c r="O104" i="81"/>
  <c r="E104" i="81"/>
  <c r="O103" i="81"/>
  <c r="E103" i="81"/>
  <c r="O102" i="81"/>
  <c r="E102" i="81"/>
  <c r="O101" i="81"/>
  <c r="E101" i="81"/>
  <c r="O100" i="81"/>
  <c r="E100" i="81"/>
  <c r="O99" i="81"/>
  <c r="E99" i="81"/>
  <c r="O98" i="81"/>
  <c r="E98" i="81"/>
  <c r="O97" i="81"/>
  <c r="E97" i="81"/>
  <c r="O96" i="81"/>
  <c r="E96" i="81"/>
  <c r="O95" i="81"/>
  <c r="E95" i="81"/>
  <c r="O94" i="81"/>
  <c r="E94" i="81"/>
  <c r="O93" i="81"/>
  <c r="E93" i="81"/>
  <c r="O92" i="81"/>
  <c r="E92" i="81"/>
  <c r="O91" i="81"/>
  <c r="E91" i="81"/>
  <c r="O90" i="81"/>
  <c r="E90" i="81"/>
  <c r="O89" i="81"/>
  <c r="E89" i="81"/>
  <c r="O88" i="81"/>
  <c r="E88" i="81"/>
  <c r="O87" i="81"/>
  <c r="E87" i="81"/>
  <c r="O86" i="81"/>
  <c r="E86" i="81"/>
  <c r="O85" i="81"/>
  <c r="E85" i="81"/>
  <c r="O84" i="81"/>
  <c r="E84" i="81"/>
  <c r="O83" i="81"/>
  <c r="E83" i="81"/>
  <c r="Q82" i="81"/>
  <c r="O82" i="81"/>
  <c r="H82" i="81"/>
  <c r="G82" i="81"/>
  <c r="M82" i="81"/>
  <c r="E82" i="81"/>
  <c r="Q81" i="81"/>
  <c r="O81" i="81"/>
  <c r="H81" i="81"/>
  <c r="G81" i="81"/>
  <c r="E81" i="81"/>
  <c r="Q80" i="81"/>
  <c r="O80" i="81"/>
  <c r="H80" i="81"/>
  <c r="E80" i="81"/>
  <c r="P239" i="81"/>
  <c r="J239" i="81"/>
  <c r="F239" i="81"/>
  <c r="N238" i="81"/>
  <c r="N237" i="81"/>
  <c r="N236" i="81"/>
  <c r="N235" i="81"/>
  <c r="N234" i="81"/>
  <c r="N233" i="81"/>
  <c r="N232" i="81"/>
  <c r="N231" i="81"/>
  <c r="N230" i="81"/>
  <c r="N229" i="81"/>
  <c r="N228" i="81"/>
  <c r="N227" i="81"/>
  <c r="N226" i="81"/>
  <c r="N225" i="81"/>
  <c r="N224" i="81"/>
  <c r="N223" i="81"/>
  <c r="N222" i="81"/>
  <c r="N221" i="81"/>
  <c r="N220" i="81"/>
  <c r="N219" i="81"/>
  <c r="N218" i="81"/>
  <c r="N217" i="81"/>
  <c r="N216" i="81"/>
  <c r="N215" i="81"/>
  <c r="N214" i="81"/>
  <c r="N213" i="81"/>
  <c r="N212" i="81"/>
  <c r="N211" i="81"/>
  <c r="N210" i="81"/>
  <c r="N209" i="81"/>
  <c r="N208" i="81"/>
  <c r="N207" i="81"/>
  <c r="N206" i="81"/>
  <c r="N205" i="81"/>
  <c r="N204" i="81"/>
  <c r="N203" i="81"/>
  <c r="N202" i="81"/>
  <c r="N201" i="81"/>
  <c r="N200" i="81"/>
  <c r="N199" i="81"/>
  <c r="N198" i="81"/>
  <c r="N197" i="81"/>
  <c r="N196" i="81"/>
  <c r="N195" i="81"/>
  <c r="N194" i="81"/>
  <c r="N193" i="81"/>
  <c r="N192" i="81"/>
  <c r="N191" i="81"/>
  <c r="N190" i="81"/>
  <c r="N189" i="81"/>
  <c r="N188" i="81"/>
  <c r="N187" i="81"/>
  <c r="N186" i="81"/>
  <c r="N185" i="81"/>
  <c r="N184" i="81"/>
  <c r="N183" i="81"/>
  <c r="N182" i="81"/>
  <c r="N181" i="81"/>
  <c r="N180" i="81"/>
  <c r="N179" i="81"/>
  <c r="N178" i="81"/>
  <c r="N177" i="81"/>
  <c r="N176" i="81"/>
  <c r="N175" i="81"/>
  <c r="N174" i="81"/>
  <c r="N173" i="81"/>
  <c r="N172" i="81"/>
  <c r="N171" i="81"/>
  <c r="N170" i="81"/>
  <c r="N169" i="81"/>
  <c r="N168" i="81"/>
  <c r="N167" i="81"/>
  <c r="N166" i="81"/>
  <c r="N165" i="81"/>
  <c r="N164" i="81"/>
  <c r="N163" i="81"/>
  <c r="N162" i="81"/>
  <c r="N161" i="81"/>
  <c r="N160" i="81"/>
  <c r="N159" i="81"/>
  <c r="N158" i="81"/>
  <c r="N157" i="81"/>
  <c r="N156" i="81"/>
  <c r="N155" i="81"/>
  <c r="N154" i="81"/>
  <c r="N153" i="81"/>
  <c r="N152" i="81"/>
  <c r="N151" i="81"/>
  <c r="N150" i="81"/>
  <c r="N149" i="81"/>
  <c r="N148" i="81"/>
  <c r="N147" i="81"/>
  <c r="N146" i="81"/>
  <c r="N145" i="81"/>
  <c r="N144" i="81"/>
  <c r="N143" i="81"/>
  <c r="N142" i="81"/>
  <c r="N141" i="81"/>
  <c r="N140" i="81"/>
  <c r="N139" i="81"/>
  <c r="N138" i="81"/>
  <c r="N137" i="81"/>
  <c r="N136" i="81"/>
  <c r="N135" i="81"/>
  <c r="N134" i="81"/>
  <c r="N133" i="81"/>
  <c r="N132" i="81"/>
  <c r="N131" i="81"/>
  <c r="N130" i="81"/>
  <c r="N129" i="81"/>
  <c r="N128" i="81"/>
  <c r="N127" i="81"/>
  <c r="N126" i="81"/>
  <c r="N125" i="81"/>
  <c r="N124" i="81"/>
  <c r="N123" i="81"/>
  <c r="N122" i="81"/>
  <c r="N121" i="81"/>
  <c r="N120" i="81"/>
  <c r="N119" i="81"/>
  <c r="N118" i="81"/>
  <c r="N117" i="81"/>
  <c r="N116" i="81"/>
  <c r="N115" i="81"/>
  <c r="N114" i="81"/>
  <c r="N113" i="81"/>
  <c r="N112" i="81"/>
  <c r="N111" i="81"/>
  <c r="N110" i="81"/>
  <c r="N109" i="81"/>
  <c r="N108" i="81"/>
  <c r="N107" i="81"/>
  <c r="N106" i="81"/>
  <c r="N105" i="81"/>
  <c r="N104" i="81"/>
  <c r="N103" i="81"/>
  <c r="N102" i="81"/>
  <c r="N101" i="81"/>
  <c r="N100" i="81"/>
  <c r="N99" i="81"/>
  <c r="N98" i="81"/>
  <c r="N97" i="81"/>
  <c r="N96" i="81"/>
  <c r="N95" i="81"/>
  <c r="N94" i="81"/>
  <c r="N93" i="81"/>
  <c r="N92" i="81"/>
  <c r="N91" i="81"/>
  <c r="N90" i="81"/>
  <c r="N89" i="81"/>
  <c r="N88" i="81"/>
  <c r="N87" i="81"/>
  <c r="N86" i="81"/>
  <c r="N85" i="81"/>
  <c r="N84" i="81"/>
  <c r="N83" i="81"/>
  <c r="N82" i="81"/>
  <c r="K82" i="81"/>
  <c r="L82" i="81"/>
  <c r="N81" i="81"/>
  <c r="K81" i="81"/>
  <c r="M81" i="81"/>
  <c r="N80" i="81"/>
  <c r="N239" i="81"/>
  <c r="K80" i="81"/>
  <c r="N76" i="81"/>
  <c r="C76" i="81"/>
  <c r="N75" i="81"/>
  <c r="J75" i="81"/>
  <c r="C75" i="81"/>
  <c r="N74" i="81"/>
  <c r="J74" i="81"/>
  <c r="C74" i="81"/>
  <c r="Q71" i="81"/>
  <c r="B64" i="81"/>
  <c r="F44" i="81"/>
  <c r="F38" i="81"/>
  <c r="F34" i="81"/>
  <c r="C27" i="81"/>
  <c r="C25" i="81"/>
  <c r="C24" i="81"/>
  <c r="C16" i="81"/>
  <c r="C15" i="81"/>
  <c r="C14" i="81"/>
  <c r="C12" i="81"/>
  <c r="C10" i="81"/>
  <c r="C9" i="81"/>
  <c r="C8" i="81"/>
  <c r="C7" i="81"/>
  <c r="O238" i="80"/>
  <c r="E238" i="80"/>
  <c r="O237" i="80"/>
  <c r="E237" i="80"/>
  <c r="O236" i="80"/>
  <c r="E236" i="80"/>
  <c r="O235" i="80"/>
  <c r="E235" i="80"/>
  <c r="O234" i="80"/>
  <c r="E234" i="80"/>
  <c r="O233" i="80"/>
  <c r="E233" i="80"/>
  <c r="O232" i="80"/>
  <c r="E232" i="80"/>
  <c r="O231" i="80"/>
  <c r="E231" i="80"/>
  <c r="O230" i="80"/>
  <c r="E230" i="80"/>
  <c r="O229" i="80"/>
  <c r="E229" i="80"/>
  <c r="O228" i="80"/>
  <c r="E228" i="80"/>
  <c r="O227" i="80"/>
  <c r="E227" i="80"/>
  <c r="O226" i="80"/>
  <c r="E226" i="80"/>
  <c r="O225" i="80"/>
  <c r="E225" i="80"/>
  <c r="O224" i="80"/>
  <c r="E224" i="80"/>
  <c r="O223" i="80"/>
  <c r="E223" i="80"/>
  <c r="O222" i="80"/>
  <c r="E222" i="80"/>
  <c r="O221" i="80"/>
  <c r="E221" i="80"/>
  <c r="O220" i="80"/>
  <c r="E220" i="80"/>
  <c r="O219" i="80"/>
  <c r="E219" i="80"/>
  <c r="O218" i="80"/>
  <c r="E218" i="80"/>
  <c r="O217" i="80"/>
  <c r="E217" i="80"/>
  <c r="O216" i="80"/>
  <c r="E216" i="80"/>
  <c r="O215" i="80"/>
  <c r="E215" i="80"/>
  <c r="O214" i="80"/>
  <c r="E214" i="80"/>
  <c r="O213" i="80"/>
  <c r="E213" i="80"/>
  <c r="O212" i="80"/>
  <c r="E212" i="80"/>
  <c r="O211" i="80"/>
  <c r="E211" i="80"/>
  <c r="O210" i="80"/>
  <c r="E210" i="80"/>
  <c r="O209" i="80"/>
  <c r="E209" i="80"/>
  <c r="O208" i="80"/>
  <c r="E208" i="80"/>
  <c r="O207" i="80"/>
  <c r="E207" i="80"/>
  <c r="O206" i="80"/>
  <c r="E206" i="80"/>
  <c r="O205" i="80"/>
  <c r="E205" i="80"/>
  <c r="O204" i="80"/>
  <c r="E204" i="80"/>
  <c r="O203" i="80"/>
  <c r="E203" i="80"/>
  <c r="O202" i="80"/>
  <c r="E202" i="80"/>
  <c r="O201" i="80"/>
  <c r="E201" i="80"/>
  <c r="O200" i="80"/>
  <c r="E200" i="80"/>
  <c r="O199" i="80"/>
  <c r="E199" i="80"/>
  <c r="O198" i="80"/>
  <c r="E198" i="80"/>
  <c r="O197" i="80"/>
  <c r="E197" i="80"/>
  <c r="O196" i="80"/>
  <c r="E196" i="80"/>
  <c r="O195" i="80"/>
  <c r="E195" i="80"/>
  <c r="O194" i="80"/>
  <c r="E194" i="80"/>
  <c r="O193" i="80"/>
  <c r="E193" i="80"/>
  <c r="O192" i="80"/>
  <c r="E192" i="80"/>
  <c r="O191" i="80"/>
  <c r="E191" i="80"/>
  <c r="O190" i="80"/>
  <c r="E190" i="80"/>
  <c r="O189" i="80"/>
  <c r="E189" i="80"/>
  <c r="O188" i="80"/>
  <c r="E188" i="80"/>
  <c r="O187" i="80"/>
  <c r="E187" i="80"/>
  <c r="O186" i="80"/>
  <c r="E186" i="80"/>
  <c r="O185" i="80"/>
  <c r="E185" i="80"/>
  <c r="O184" i="80"/>
  <c r="E184" i="80"/>
  <c r="O183" i="80"/>
  <c r="E183" i="80"/>
  <c r="O182" i="80"/>
  <c r="E182" i="80"/>
  <c r="O181" i="80"/>
  <c r="E181" i="80"/>
  <c r="O180" i="80"/>
  <c r="E180" i="80"/>
  <c r="O179" i="80"/>
  <c r="E179" i="80"/>
  <c r="O178" i="80"/>
  <c r="E178" i="80"/>
  <c r="O177" i="80"/>
  <c r="E177" i="80"/>
  <c r="O176" i="80"/>
  <c r="E176" i="80"/>
  <c r="O175" i="80"/>
  <c r="E175" i="80"/>
  <c r="O174" i="80"/>
  <c r="E174" i="80"/>
  <c r="O173" i="80"/>
  <c r="E173" i="80"/>
  <c r="O172" i="80"/>
  <c r="E172" i="80"/>
  <c r="O171" i="80"/>
  <c r="E171" i="80"/>
  <c r="O170" i="80"/>
  <c r="E170" i="80"/>
  <c r="O169" i="80"/>
  <c r="E169" i="80"/>
  <c r="O168" i="80"/>
  <c r="E168" i="80"/>
  <c r="O167" i="80"/>
  <c r="E167" i="80"/>
  <c r="O166" i="80"/>
  <c r="E166" i="80"/>
  <c r="O165" i="80"/>
  <c r="E165" i="80"/>
  <c r="O164" i="80"/>
  <c r="E164" i="80"/>
  <c r="O163" i="80"/>
  <c r="E163" i="80"/>
  <c r="O162" i="80"/>
  <c r="E162" i="80"/>
  <c r="O161" i="80"/>
  <c r="E161" i="80"/>
  <c r="O160" i="80"/>
  <c r="E160" i="80"/>
  <c r="O159" i="80"/>
  <c r="E159" i="80"/>
  <c r="O158" i="80"/>
  <c r="E158" i="80"/>
  <c r="O157" i="80"/>
  <c r="E157" i="80"/>
  <c r="O156" i="80"/>
  <c r="E156" i="80"/>
  <c r="O155" i="80"/>
  <c r="E155" i="80"/>
  <c r="O154" i="80"/>
  <c r="E154" i="80"/>
  <c r="O153" i="80"/>
  <c r="E153" i="80"/>
  <c r="O152" i="80"/>
  <c r="E152" i="80"/>
  <c r="O151" i="80"/>
  <c r="E151" i="80"/>
  <c r="O150" i="80"/>
  <c r="E150" i="80"/>
  <c r="O149" i="80"/>
  <c r="E149" i="80"/>
  <c r="O148" i="80"/>
  <c r="E148" i="80"/>
  <c r="O147" i="80"/>
  <c r="E147" i="80"/>
  <c r="O146" i="80"/>
  <c r="E146" i="80"/>
  <c r="O145" i="80"/>
  <c r="E145" i="80"/>
  <c r="O144" i="80"/>
  <c r="E144" i="80"/>
  <c r="O143" i="80"/>
  <c r="E143" i="80"/>
  <c r="O142" i="80"/>
  <c r="E142" i="80"/>
  <c r="O141" i="80"/>
  <c r="E141" i="80"/>
  <c r="O140" i="80"/>
  <c r="E140" i="80"/>
  <c r="O139" i="80"/>
  <c r="E139" i="80"/>
  <c r="O138" i="80"/>
  <c r="E138" i="80"/>
  <c r="O137" i="80"/>
  <c r="E137" i="80"/>
  <c r="O136" i="80"/>
  <c r="E136" i="80"/>
  <c r="O135" i="80"/>
  <c r="E135" i="80"/>
  <c r="O134" i="80"/>
  <c r="E134" i="80"/>
  <c r="O133" i="80"/>
  <c r="E133" i="80"/>
  <c r="O132" i="80"/>
  <c r="E132" i="80"/>
  <c r="O131" i="80"/>
  <c r="E131" i="80"/>
  <c r="O130" i="80"/>
  <c r="E130" i="80"/>
  <c r="O129" i="80"/>
  <c r="E129" i="80"/>
  <c r="O128" i="80"/>
  <c r="E128" i="80"/>
  <c r="O127" i="80"/>
  <c r="E127" i="80"/>
  <c r="O126" i="80"/>
  <c r="E126" i="80"/>
  <c r="O125" i="80"/>
  <c r="E125" i="80"/>
  <c r="O124" i="80"/>
  <c r="E124" i="80"/>
  <c r="O123" i="80"/>
  <c r="E123" i="80"/>
  <c r="O122" i="80"/>
  <c r="E122" i="80"/>
  <c r="O121" i="80"/>
  <c r="E121" i="80"/>
  <c r="O120" i="80"/>
  <c r="E120" i="80"/>
  <c r="O119" i="80"/>
  <c r="E119" i="80"/>
  <c r="O118" i="80"/>
  <c r="E118" i="80"/>
  <c r="O117" i="80"/>
  <c r="E117" i="80"/>
  <c r="O116" i="80"/>
  <c r="E116" i="80"/>
  <c r="O115" i="80"/>
  <c r="E115" i="80"/>
  <c r="O114" i="80"/>
  <c r="E114" i="80"/>
  <c r="O113" i="80"/>
  <c r="E113" i="80"/>
  <c r="O112" i="80"/>
  <c r="E112" i="80"/>
  <c r="O111" i="80"/>
  <c r="E111" i="80"/>
  <c r="O110" i="80"/>
  <c r="E110" i="80"/>
  <c r="O109" i="80"/>
  <c r="E109" i="80"/>
  <c r="O108" i="80"/>
  <c r="E108" i="80"/>
  <c r="O107" i="80"/>
  <c r="E107" i="80"/>
  <c r="O106" i="80"/>
  <c r="O105" i="80"/>
  <c r="E105" i="80"/>
  <c r="O104" i="80"/>
  <c r="E104" i="80"/>
  <c r="O103" i="80"/>
  <c r="E103" i="80"/>
  <c r="O102" i="80"/>
  <c r="E102" i="80"/>
  <c r="O101" i="80"/>
  <c r="E101" i="80"/>
  <c r="O100" i="80"/>
  <c r="E100" i="80"/>
  <c r="O99" i="80"/>
  <c r="E99" i="80"/>
  <c r="O98" i="80"/>
  <c r="E98" i="80"/>
  <c r="O97" i="80"/>
  <c r="E97" i="80"/>
  <c r="O96" i="80"/>
  <c r="E96" i="80"/>
  <c r="O95" i="80"/>
  <c r="E95" i="80"/>
  <c r="O94" i="80"/>
  <c r="E94" i="80"/>
  <c r="O93" i="80"/>
  <c r="E93" i="80"/>
  <c r="O92" i="80"/>
  <c r="E92" i="80"/>
  <c r="O91" i="80"/>
  <c r="E91" i="80"/>
  <c r="O90" i="80"/>
  <c r="E90" i="80"/>
  <c r="O89" i="80"/>
  <c r="E89" i="80"/>
  <c r="O88" i="80"/>
  <c r="E88" i="80"/>
  <c r="O87" i="80"/>
  <c r="E87" i="80"/>
  <c r="O86" i="80"/>
  <c r="E86" i="80"/>
  <c r="O85" i="80"/>
  <c r="E85" i="80"/>
  <c r="O84" i="80"/>
  <c r="E84" i="80"/>
  <c r="O83" i="80"/>
  <c r="E83" i="80"/>
  <c r="Q82" i="80"/>
  <c r="O82" i="80"/>
  <c r="H82" i="80"/>
  <c r="G82" i="80"/>
  <c r="E82" i="80"/>
  <c r="Q81" i="80"/>
  <c r="O81" i="80"/>
  <c r="H81" i="80"/>
  <c r="K81" i="80"/>
  <c r="G81" i="80"/>
  <c r="E81" i="80"/>
  <c r="Q80" i="80"/>
  <c r="O80" i="80"/>
  <c r="H80" i="80"/>
  <c r="E80" i="80"/>
  <c r="P239" i="80"/>
  <c r="J239" i="80"/>
  <c r="F239" i="80"/>
  <c r="N238" i="80"/>
  <c r="N237" i="80"/>
  <c r="N236" i="80"/>
  <c r="N235" i="80"/>
  <c r="N234" i="80"/>
  <c r="N233" i="80"/>
  <c r="N232" i="80"/>
  <c r="N231" i="80"/>
  <c r="N230" i="80"/>
  <c r="N229" i="80"/>
  <c r="N228" i="80"/>
  <c r="N227" i="80"/>
  <c r="N226" i="80"/>
  <c r="N225" i="80"/>
  <c r="N224" i="80"/>
  <c r="N223" i="80"/>
  <c r="N222" i="80"/>
  <c r="N221" i="80"/>
  <c r="N220" i="80"/>
  <c r="N219" i="80"/>
  <c r="N218" i="80"/>
  <c r="N217" i="80"/>
  <c r="N216" i="80"/>
  <c r="N215" i="80"/>
  <c r="N214" i="80"/>
  <c r="N213" i="80"/>
  <c r="N212" i="80"/>
  <c r="N211" i="80"/>
  <c r="N210" i="80"/>
  <c r="N209" i="80"/>
  <c r="N208" i="80"/>
  <c r="N207" i="80"/>
  <c r="N206" i="80"/>
  <c r="N205" i="80"/>
  <c r="N204" i="80"/>
  <c r="N203" i="80"/>
  <c r="N202" i="80"/>
  <c r="N201" i="80"/>
  <c r="N200" i="80"/>
  <c r="N199" i="80"/>
  <c r="N198" i="80"/>
  <c r="N197" i="80"/>
  <c r="N196" i="80"/>
  <c r="N195" i="80"/>
  <c r="N194" i="80"/>
  <c r="N193" i="80"/>
  <c r="N192" i="80"/>
  <c r="N191" i="80"/>
  <c r="N190" i="80"/>
  <c r="N189" i="80"/>
  <c r="N188" i="80"/>
  <c r="N187" i="80"/>
  <c r="N186" i="80"/>
  <c r="N185" i="80"/>
  <c r="N184" i="80"/>
  <c r="N183" i="80"/>
  <c r="N182" i="80"/>
  <c r="N181" i="80"/>
  <c r="N180" i="80"/>
  <c r="N179" i="80"/>
  <c r="N178" i="80"/>
  <c r="N177" i="80"/>
  <c r="N176" i="80"/>
  <c r="N175" i="80"/>
  <c r="N174" i="80"/>
  <c r="N173" i="80"/>
  <c r="N172" i="80"/>
  <c r="N171" i="80"/>
  <c r="N170" i="80"/>
  <c r="N169" i="80"/>
  <c r="N168" i="80"/>
  <c r="N167" i="80"/>
  <c r="N166" i="80"/>
  <c r="N165" i="80"/>
  <c r="N164" i="80"/>
  <c r="N163" i="80"/>
  <c r="N162" i="80"/>
  <c r="N161" i="80"/>
  <c r="N160" i="80"/>
  <c r="N159" i="80"/>
  <c r="N158" i="80"/>
  <c r="N157" i="80"/>
  <c r="N156" i="80"/>
  <c r="N155" i="80"/>
  <c r="N154" i="80"/>
  <c r="N153" i="80"/>
  <c r="N152" i="80"/>
  <c r="N151" i="80"/>
  <c r="N150" i="80"/>
  <c r="N149" i="80"/>
  <c r="N148" i="80"/>
  <c r="N147" i="80"/>
  <c r="N146" i="80"/>
  <c r="N145" i="80"/>
  <c r="N144" i="80"/>
  <c r="N143" i="80"/>
  <c r="N142" i="80"/>
  <c r="N141" i="80"/>
  <c r="N140" i="80"/>
  <c r="N139" i="80"/>
  <c r="N138" i="80"/>
  <c r="N137" i="80"/>
  <c r="N136" i="80"/>
  <c r="N135" i="80"/>
  <c r="N134" i="80"/>
  <c r="N133" i="80"/>
  <c r="N132" i="80"/>
  <c r="N131" i="80"/>
  <c r="N130" i="80"/>
  <c r="N129" i="80"/>
  <c r="N128" i="80"/>
  <c r="N127" i="80"/>
  <c r="N126" i="80"/>
  <c r="N125" i="80"/>
  <c r="N124" i="80"/>
  <c r="N123" i="80"/>
  <c r="N122" i="80"/>
  <c r="N121" i="80"/>
  <c r="N120" i="80"/>
  <c r="N119" i="80"/>
  <c r="N118" i="80"/>
  <c r="N117" i="80"/>
  <c r="N116" i="80"/>
  <c r="N115" i="80"/>
  <c r="N114" i="80"/>
  <c r="N113" i="80"/>
  <c r="N112" i="80"/>
  <c r="N111" i="80"/>
  <c r="N110" i="80"/>
  <c r="N109" i="80"/>
  <c r="N108" i="80"/>
  <c r="N107" i="80"/>
  <c r="N106" i="80"/>
  <c r="N105" i="80"/>
  <c r="N104" i="80"/>
  <c r="N103" i="80"/>
  <c r="N102" i="80"/>
  <c r="N101" i="80"/>
  <c r="N100" i="80"/>
  <c r="N99" i="80"/>
  <c r="N98" i="80"/>
  <c r="N97" i="80"/>
  <c r="N96" i="80"/>
  <c r="N95" i="80"/>
  <c r="N94" i="80"/>
  <c r="N93" i="80"/>
  <c r="N92" i="80"/>
  <c r="N91" i="80"/>
  <c r="N90" i="80"/>
  <c r="N89" i="80"/>
  <c r="N88" i="80"/>
  <c r="N87" i="80"/>
  <c r="N86" i="80"/>
  <c r="N85" i="80"/>
  <c r="N84" i="80"/>
  <c r="N83" i="80"/>
  <c r="N82" i="80"/>
  <c r="K82" i="80"/>
  <c r="N81" i="80"/>
  <c r="N80" i="80"/>
  <c r="N239" i="80"/>
  <c r="K80" i="80"/>
  <c r="N76" i="80"/>
  <c r="C76" i="80"/>
  <c r="N75" i="80"/>
  <c r="J75" i="80"/>
  <c r="C75" i="80"/>
  <c r="N74" i="80"/>
  <c r="J74" i="80"/>
  <c r="C74" i="80"/>
  <c r="Q71" i="80"/>
  <c r="B64" i="80"/>
  <c r="F44" i="80"/>
  <c r="F38" i="80"/>
  <c r="F34" i="80"/>
  <c r="C27" i="80"/>
  <c r="C25" i="80"/>
  <c r="C24" i="80"/>
  <c r="C16" i="80"/>
  <c r="C15" i="80"/>
  <c r="C14" i="80"/>
  <c r="C12" i="80"/>
  <c r="C10" i="80"/>
  <c r="C9" i="80"/>
  <c r="C8" i="80"/>
  <c r="C7" i="80"/>
  <c r="O238" i="79"/>
  <c r="E238" i="79"/>
  <c r="O237" i="79"/>
  <c r="E237" i="79"/>
  <c r="O236" i="79"/>
  <c r="E236" i="79"/>
  <c r="O235" i="79"/>
  <c r="E235" i="79"/>
  <c r="O234" i="79"/>
  <c r="E234" i="79"/>
  <c r="O233" i="79"/>
  <c r="E233" i="79"/>
  <c r="O232" i="79"/>
  <c r="E232" i="79"/>
  <c r="O231" i="79"/>
  <c r="E231" i="79"/>
  <c r="O230" i="79"/>
  <c r="E230" i="79"/>
  <c r="O229" i="79"/>
  <c r="E229" i="79"/>
  <c r="O228" i="79"/>
  <c r="E228" i="79"/>
  <c r="O227" i="79"/>
  <c r="E227" i="79"/>
  <c r="O226" i="79"/>
  <c r="E226" i="79"/>
  <c r="O225" i="79"/>
  <c r="E225" i="79"/>
  <c r="O224" i="79"/>
  <c r="E224" i="79"/>
  <c r="O223" i="79"/>
  <c r="E223" i="79"/>
  <c r="O222" i="79"/>
  <c r="E222" i="79"/>
  <c r="O221" i="79"/>
  <c r="E221" i="79"/>
  <c r="O220" i="79"/>
  <c r="E220" i="79"/>
  <c r="O219" i="79"/>
  <c r="E219" i="79"/>
  <c r="O218" i="79"/>
  <c r="E218" i="79"/>
  <c r="O217" i="79"/>
  <c r="E217" i="79"/>
  <c r="O216" i="79"/>
  <c r="E216" i="79"/>
  <c r="O215" i="79"/>
  <c r="E215" i="79"/>
  <c r="O214" i="79"/>
  <c r="E214" i="79"/>
  <c r="O213" i="79"/>
  <c r="E213" i="79"/>
  <c r="O212" i="79"/>
  <c r="E212" i="79"/>
  <c r="O211" i="79"/>
  <c r="E211" i="79"/>
  <c r="O210" i="79"/>
  <c r="E210" i="79"/>
  <c r="O209" i="79"/>
  <c r="E209" i="79"/>
  <c r="O208" i="79"/>
  <c r="E208" i="79"/>
  <c r="O207" i="79"/>
  <c r="E207" i="79"/>
  <c r="O206" i="79"/>
  <c r="E206" i="79"/>
  <c r="O205" i="79"/>
  <c r="E205" i="79"/>
  <c r="O204" i="79"/>
  <c r="E204" i="79"/>
  <c r="O203" i="79"/>
  <c r="E203" i="79"/>
  <c r="O202" i="79"/>
  <c r="E202" i="79"/>
  <c r="O201" i="79"/>
  <c r="E201" i="79"/>
  <c r="O200" i="79"/>
  <c r="E200" i="79"/>
  <c r="O199" i="79"/>
  <c r="E199" i="79"/>
  <c r="O198" i="79"/>
  <c r="E198" i="79"/>
  <c r="O197" i="79"/>
  <c r="E197" i="79"/>
  <c r="O196" i="79"/>
  <c r="E196" i="79"/>
  <c r="O195" i="79"/>
  <c r="E195" i="79"/>
  <c r="O194" i="79"/>
  <c r="E194" i="79"/>
  <c r="O193" i="79"/>
  <c r="E193" i="79"/>
  <c r="O192" i="79"/>
  <c r="E192" i="79"/>
  <c r="O191" i="79"/>
  <c r="E191" i="79"/>
  <c r="O190" i="79"/>
  <c r="E190" i="79"/>
  <c r="O189" i="79"/>
  <c r="E189" i="79"/>
  <c r="O188" i="79"/>
  <c r="E188" i="79"/>
  <c r="O187" i="79"/>
  <c r="E187" i="79"/>
  <c r="O186" i="79"/>
  <c r="E186" i="79"/>
  <c r="O185" i="79"/>
  <c r="E185" i="79"/>
  <c r="O184" i="79"/>
  <c r="E184" i="79"/>
  <c r="O183" i="79"/>
  <c r="E183" i="79"/>
  <c r="O182" i="79"/>
  <c r="E182" i="79"/>
  <c r="O181" i="79"/>
  <c r="E181" i="79"/>
  <c r="O180" i="79"/>
  <c r="E180" i="79"/>
  <c r="O179" i="79"/>
  <c r="E179" i="79"/>
  <c r="O178" i="79"/>
  <c r="E178" i="79"/>
  <c r="O177" i="79"/>
  <c r="E177" i="79"/>
  <c r="O176" i="79"/>
  <c r="E176" i="79"/>
  <c r="O175" i="79"/>
  <c r="E175" i="79"/>
  <c r="O174" i="79"/>
  <c r="E174" i="79"/>
  <c r="O173" i="79"/>
  <c r="E173" i="79"/>
  <c r="O172" i="79"/>
  <c r="E172" i="79"/>
  <c r="O171" i="79"/>
  <c r="E171" i="79"/>
  <c r="O170" i="79"/>
  <c r="E170" i="79"/>
  <c r="O169" i="79"/>
  <c r="E169" i="79"/>
  <c r="O168" i="79"/>
  <c r="E168" i="79"/>
  <c r="O167" i="79"/>
  <c r="E167" i="79"/>
  <c r="O166" i="79"/>
  <c r="E166" i="79"/>
  <c r="O165" i="79"/>
  <c r="E165" i="79"/>
  <c r="O164" i="79"/>
  <c r="E164" i="79"/>
  <c r="O163" i="79"/>
  <c r="E163" i="79"/>
  <c r="O162" i="79"/>
  <c r="E162" i="79"/>
  <c r="O161" i="79"/>
  <c r="E161" i="79"/>
  <c r="O160" i="79"/>
  <c r="E160" i="79"/>
  <c r="O159" i="79"/>
  <c r="E159" i="79"/>
  <c r="O158" i="79"/>
  <c r="E158" i="79"/>
  <c r="O157" i="79"/>
  <c r="E157" i="79"/>
  <c r="O156" i="79"/>
  <c r="E156" i="79"/>
  <c r="O155" i="79"/>
  <c r="E155" i="79"/>
  <c r="O154" i="79"/>
  <c r="E154" i="79"/>
  <c r="O153" i="79"/>
  <c r="E153" i="79"/>
  <c r="O152" i="79"/>
  <c r="E152" i="79"/>
  <c r="O151" i="79"/>
  <c r="E151" i="79"/>
  <c r="O150" i="79"/>
  <c r="E150" i="79"/>
  <c r="O149" i="79"/>
  <c r="E149" i="79"/>
  <c r="O148" i="79"/>
  <c r="E148" i="79"/>
  <c r="O147" i="79"/>
  <c r="E147" i="79"/>
  <c r="O146" i="79"/>
  <c r="E146" i="79"/>
  <c r="O145" i="79"/>
  <c r="E145" i="79"/>
  <c r="O144" i="79"/>
  <c r="E144" i="79"/>
  <c r="O143" i="79"/>
  <c r="E143" i="79"/>
  <c r="O142" i="79"/>
  <c r="E142" i="79"/>
  <c r="O141" i="79"/>
  <c r="E141" i="79"/>
  <c r="O140" i="79"/>
  <c r="E140" i="79"/>
  <c r="O139" i="79"/>
  <c r="E139" i="79"/>
  <c r="O138" i="79"/>
  <c r="E138" i="79"/>
  <c r="O137" i="79"/>
  <c r="E137" i="79"/>
  <c r="O136" i="79"/>
  <c r="E136" i="79"/>
  <c r="O135" i="79"/>
  <c r="E135" i="79"/>
  <c r="O134" i="79"/>
  <c r="E134" i="79"/>
  <c r="O133" i="79"/>
  <c r="E133" i="79"/>
  <c r="O132" i="79"/>
  <c r="E132" i="79"/>
  <c r="O131" i="79"/>
  <c r="E131" i="79"/>
  <c r="O130" i="79"/>
  <c r="E130" i="79"/>
  <c r="O129" i="79"/>
  <c r="E129" i="79"/>
  <c r="O128" i="79"/>
  <c r="E128" i="79"/>
  <c r="O127" i="79"/>
  <c r="E127" i="79"/>
  <c r="O126" i="79"/>
  <c r="E126" i="79"/>
  <c r="O125" i="79"/>
  <c r="E125" i="79"/>
  <c r="O124" i="79"/>
  <c r="E124" i="79"/>
  <c r="O123" i="79"/>
  <c r="E123" i="79"/>
  <c r="O122" i="79"/>
  <c r="E122" i="79"/>
  <c r="O121" i="79"/>
  <c r="E121" i="79"/>
  <c r="O120" i="79"/>
  <c r="E120" i="79"/>
  <c r="O119" i="79"/>
  <c r="E119" i="79"/>
  <c r="O118" i="79"/>
  <c r="E118" i="79"/>
  <c r="O117" i="79"/>
  <c r="E117" i="79"/>
  <c r="O116" i="79"/>
  <c r="E116" i="79"/>
  <c r="O115" i="79"/>
  <c r="E115" i="79"/>
  <c r="O114" i="79"/>
  <c r="E114" i="79"/>
  <c r="O113" i="79"/>
  <c r="E113" i="79"/>
  <c r="O112" i="79"/>
  <c r="E112" i="79"/>
  <c r="O111" i="79"/>
  <c r="E111" i="79"/>
  <c r="O110" i="79"/>
  <c r="E110" i="79"/>
  <c r="O109" i="79"/>
  <c r="E109" i="79"/>
  <c r="O108" i="79"/>
  <c r="E108" i="79"/>
  <c r="O107" i="79"/>
  <c r="E107" i="79"/>
  <c r="O106" i="79"/>
  <c r="O105" i="79"/>
  <c r="E105" i="79"/>
  <c r="O104" i="79"/>
  <c r="E104" i="79"/>
  <c r="O103" i="79"/>
  <c r="E103" i="79"/>
  <c r="O102" i="79"/>
  <c r="E102" i="79"/>
  <c r="O101" i="79"/>
  <c r="E101" i="79"/>
  <c r="O100" i="79"/>
  <c r="E100" i="79"/>
  <c r="O99" i="79"/>
  <c r="E99" i="79"/>
  <c r="O98" i="79"/>
  <c r="E98" i="79"/>
  <c r="O97" i="79"/>
  <c r="E97" i="79"/>
  <c r="O96" i="79"/>
  <c r="E96" i="79"/>
  <c r="O95" i="79"/>
  <c r="E95" i="79"/>
  <c r="O94" i="79"/>
  <c r="E94" i="79"/>
  <c r="O93" i="79"/>
  <c r="E93" i="79"/>
  <c r="O92" i="79"/>
  <c r="E92" i="79"/>
  <c r="O91" i="79"/>
  <c r="E91" i="79"/>
  <c r="O90" i="79"/>
  <c r="E90" i="79"/>
  <c r="O89" i="79"/>
  <c r="E89" i="79"/>
  <c r="O88" i="79"/>
  <c r="E88" i="79"/>
  <c r="O87" i="79"/>
  <c r="E87" i="79"/>
  <c r="O86" i="79"/>
  <c r="E86" i="79"/>
  <c r="O85" i="79"/>
  <c r="E85" i="79"/>
  <c r="O84" i="79"/>
  <c r="E84" i="79"/>
  <c r="O83" i="79"/>
  <c r="E83" i="79"/>
  <c r="Q82" i="79"/>
  <c r="O82" i="79"/>
  <c r="H82" i="79"/>
  <c r="G82" i="79"/>
  <c r="E82" i="79"/>
  <c r="Q81" i="79"/>
  <c r="O81" i="79"/>
  <c r="H81" i="79"/>
  <c r="K81" i="79"/>
  <c r="L81" i="79"/>
  <c r="G81" i="79"/>
  <c r="E81" i="79"/>
  <c r="Q80" i="79"/>
  <c r="O80" i="79"/>
  <c r="H80" i="79"/>
  <c r="E80" i="79"/>
  <c r="P239" i="79"/>
  <c r="J239" i="79"/>
  <c r="F44" i="79"/>
  <c r="F239" i="79"/>
  <c r="N238" i="79"/>
  <c r="N237" i="79"/>
  <c r="N236" i="79"/>
  <c r="N235" i="79"/>
  <c r="N234" i="79"/>
  <c r="N233" i="79"/>
  <c r="N232" i="79"/>
  <c r="N231" i="79"/>
  <c r="N230" i="79"/>
  <c r="N229" i="79"/>
  <c r="N228" i="79"/>
  <c r="N227" i="79"/>
  <c r="N226" i="79"/>
  <c r="N225" i="79"/>
  <c r="N224" i="79"/>
  <c r="N223" i="79"/>
  <c r="N222" i="79"/>
  <c r="N221" i="79"/>
  <c r="N220" i="79"/>
  <c r="N219" i="79"/>
  <c r="N218" i="79"/>
  <c r="N217" i="79"/>
  <c r="N216" i="79"/>
  <c r="N215" i="79"/>
  <c r="N214" i="79"/>
  <c r="N213" i="79"/>
  <c r="N212" i="79"/>
  <c r="N211" i="79"/>
  <c r="N210" i="79"/>
  <c r="N209" i="79"/>
  <c r="N208" i="79"/>
  <c r="N207" i="79"/>
  <c r="N206" i="79"/>
  <c r="N205" i="79"/>
  <c r="N204" i="79"/>
  <c r="N203" i="79"/>
  <c r="N202" i="79"/>
  <c r="N201" i="79"/>
  <c r="N200" i="79"/>
  <c r="N199" i="79"/>
  <c r="N198" i="79"/>
  <c r="N197" i="79"/>
  <c r="N196" i="79"/>
  <c r="N195" i="79"/>
  <c r="N194" i="79"/>
  <c r="N193" i="79"/>
  <c r="N192" i="79"/>
  <c r="N191" i="79"/>
  <c r="N190" i="79"/>
  <c r="N189" i="79"/>
  <c r="N188" i="79"/>
  <c r="N187" i="79"/>
  <c r="N186" i="79"/>
  <c r="N185" i="79"/>
  <c r="N184" i="79"/>
  <c r="N183" i="79"/>
  <c r="N182" i="79"/>
  <c r="N181" i="79"/>
  <c r="N180" i="79"/>
  <c r="N179" i="79"/>
  <c r="N178" i="79"/>
  <c r="N177" i="79"/>
  <c r="N176" i="79"/>
  <c r="N175" i="79"/>
  <c r="N174" i="79"/>
  <c r="N173" i="79"/>
  <c r="N172" i="79"/>
  <c r="N171" i="79"/>
  <c r="N170" i="79"/>
  <c r="N169" i="79"/>
  <c r="N168" i="79"/>
  <c r="N167" i="79"/>
  <c r="N166" i="79"/>
  <c r="N165" i="79"/>
  <c r="N164" i="79"/>
  <c r="N163" i="79"/>
  <c r="N162" i="79"/>
  <c r="N161" i="79"/>
  <c r="N160" i="79"/>
  <c r="N159" i="79"/>
  <c r="N158" i="79"/>
  <c r="N157" i="79"/>
  <c r="N156" i="79"/>
  <c r="N155" i="79"/>
  <c r="N154" i="79"/>
  <c r="N153" i="79"/>
  <c r="N152" i="79"/>
  <c r="N151" i="79"/>
  <c r="N150" i="79"/>
  <c r="N149" i="79"/>
  <c r="N148" i="79"/>
  <c r="N147" i="79"/>
  <c r="N146" i="79"/>
  <c r="N145" i="79"/>
  <c r="N144" i="79"/>
  <c r="N143" i="79"/>
  <c r="N142" i="79"/>
  <c r="N141" i="79"/>
  <c r="N140" i="79"/>
  <c r="N139" i="79"/>
  <c r="N138" i="79"/>
  <c r="N137" i="79"/>
  <c r="N136" i="79"/>
  <c r="N135" i="79"/>
  <c r="N134" i="79"/>
  <c r="N133" i="79"/>
  <c r="N132" i="79"/>
  <c r="N131" i="79"/>
  <c r="N130" i="79"/>
  <c r="N129" i="79"/>
  <c r="N128" i="79"/>
  <c r="N127" i="79"/>
  <c r="N126" i="79"/>
  <c r="N125" i="79"/>
  <c r="N124" i="79"/>
  <c r="N123" i="79"/>
  <c r="N122" i="79"/>
  <c r="N121" i="79"/>
  <c r="N120" i="79"/>
  <c r="N119" i="79"/>
  <c r="N118" i="79"/>
  <c r="N117" i="79"/>
  <c r="N116" i="79"/>
  <c r="N115" i="79"/>
  <c r="N114" i="79"/>
  <c r="N113" i="79"/>
  <c r="N112" i="79"/>
  <c r="N111" i="79"/>
  <c r="N110" i="79"/>
  <c r="N109" i="79"/>
  <c r="N108" i="79"/>
  <c r="N107" i="79"/>
  <c r="N106" i="79"/>
  <c r="N105" i="79"/>
  <c r="N104" i="79"/>
  <c r="N103" i="79"/>
  <c r="N102" i="79"/>
  <c r="N101" i="79"/>
  <c r="N100" i="79"/>
  <c r="N99" i="79"/>
  <c r="N98" i="79"/>
  <c r="N97" i="79"/>
  <c r="N96" i="79"/>
  <c r="N95" i="79"/>
  <c r="N94" i="79"/>
  <c r="N93" i="79"/>
  <c r="N92" i="79"/>
  <c r="N91" i="79"/>
  <c r="N90" i="79"/>
  <c r="N89" i="79"/>
  <c r="N88" i="79"/>
  <c r="N87" i="79"/>
  <c r="N86" i="79"/>
  <c r="N85" i="79"/>
  <c r="N84" i="79"/>
  <c r="N83" i="79"/>
  <c r="N82" i="79"/>
  <c r="K82" i="79"/>
  <c r="N81" i="79"/>
  <c r="N80" i="79"/>
  <c r="K80" i="79"/>
  <c r="N76" i="79"/>
  <c r="C76" i="79"/>
  <c r="N75" i="79"/>
  <c r="J75" i="79"/>
  <c r="C75" i="79"/>
  <c r="N74" i="79"/>
  <c r="J74" i="79"/>
  <c r="C74" i="79"/>
  <c r="Q71" i="79"/>
  <c r="B64" i="79"/>
  <c r="F38" i="79"/>
  <c r="F34" i="79"/>
  <c r="C27" i="79"/>
  <c r="C25" i="79"/>
  <c r="C24" i="79"/>
  <c r="C16" i="79"/>
  <c r="C15" i="79"/>
  <c r="C14" i="79"/>
  <c r="C12" i="79"/>
  <c r="C10" i="79"/>
  <c r="C9" i="79"/>
  <c r="C8" i="79"/>
  <c r="C7" i="79"/>
  <c r="O238" i="78"/>
  <c r="E238" i="78"/>
  <c r="O237" i="78"/>
  <c r="E237" i="78"/>
  <c r="O236" i="78"/>
  <c r="E236" i="78"/>
  <c r="O235" i="78"/>
  <c r="E235" i="78"/>
  <c r="O234" i="78"/>
  <c r="E234" i="78"/>
  <c r="O233" i="78"/>
  <c r="E233" i="78"/>
  <c r="O232" i="78"/>
  <c r="E232" i="78"/>
  <c r="O231" i="78"/>
  <c r="E231" i="78"/>
  <c r="O230" i="78"/>
  <c r="E230" i="78"/>
  <c r="O229" i="78"/>
  <c r="E229" i="78"/>
  <c r="O228" i="78"/>
  <c r="E228" i="78"/>
  <c r="O227" i="78"/>
  <c r="E227" i="78"/>
  <c r="O226" i="78"/>
  <c r="E226" i="78"/>
  <c r="O225" i="78"/>
  <c r="E225" i="78"/>
  <c r="O224" i="78"/>
  <c r="E224" i="78"/>
  <c r="O223" i="78"/>
  <c r="E223" i="78"/>
  <c r="O222" i="78"/>
  <c r="E222" i="78"/>
  <c r="O221" i="78"/>
  <c r="E221" i="78"/>
  <c r="O220" i="78"/>
  <c r="E220" i="78"/>
  <c r="O219" i="78"/>
  <c r="E219" i="78"/>
  <c r="O218" i="78"/>
  <c r="E218" i="78"/>
  <c r="O217" i="78"/>
  <c r="E217" i="78"/>
  <c r="O216" i="78"/>
  <c r="E216" i="78"/>
  <c r="O215" i="78"/>
  <c r="E215" i="78"/>
  <c r="O214" i="78"/>
  <c r="E214" i="78"/>
  <c r="O213" i="78"/>
  <c r="E213" i="78"/>
  <c r="O212" i="78"/>
  <c r="E212" i="78"/>
  <c r="O211" i="78"/>
  <c r="E211" i="78"/>
  <c r="O210" i="78"/>
  <c r="E210" i="78"/>
  <c r="O209" i="78"/>
  <c r="E209" i="78"/>
  <c r="O208" i="78"/>
  <c r="E208" i="78"/>
  <c r="O207" i="78"/>
  <c r="E207" i="78"/>
  <c r="O206" i="78"/>
  <c r="E206" i="78"/>
  <c r="O205" i="78"/>
  <c r="E205" i="78"/>
  <c r="O204" i="78"/>
  <c r="E204" i="78"/>
  <c r="O203" i="78"/>
  <c r="E203" i="78"/>
  <c r="O202" i="78"/>
  <c r="E202" i="78"/>
  <c r="O201" i="78"/>
  <c r="E201" i="78"/>
  <c r="O200" i="78"/>
  <c r="E200" i="78"/>
  <c r="O199" i="78"/>
  <c r="E199" i="78"/>
  <c r="O198" i="78"/>
  <c r="E198" i="78"/>
  <c r="O197" i="78"/>
  <c r="E197" i="78"/>
  <c r="O196" i="78"/>
  <c r="E196" i="78"/>
  <c r="O195" i="78"/>
  <c r="E195" i="78"/>
  <c r="O194" i="78"/>
  <c r="E194" i="78"/>
  <c r="O193" i="78"/>
  <c r="E193" i="78"/>
  <c r="O192" i="78"/>
  <c r="E192" i="78"/>
  <c r="O191" i="78"/>
  <c r="E191" i="78"/>
  <c r="O190" i="78"/>
  <c r="E190" i="78"/>
  <c r="O189" i="78"/>
  <c r="E189" i="78"/>
  <c r="O188" i="78"/>
  <c r="E188" i="78"/>
  <c r="O187" i="78"/>
  <c r="E187" i="78"/>
  <c r="O186" i="78"/>
  <c r="E186" i="78"/>
  <c r="O185" i="78"/>
  <c r="E185" i="78"/>
  <c r="O184" i="78"/>
  <c r="E184" i="78"/>
  <c r="O183" i="78"/>
  <c r="E183" i="78"/>
  <c r="O182" i="78"/>
  <c r="E182" i="78"/>
  <c r="O181" i="78"/>
  <c r="E181" i="78"/>
  <c r="O180" i="78"/>
  <c r="E180" i="78"/>
  <c r="O179" i="78"/>
  <c r="E179" i="78"/>
  <c r="O178" i="78"/>
  <c r="E178" i="78"/>
  <c r="O177" i="78"/>
  <c r="E177" i="78"/>
  <c r="O176" i="78"/>
  <c r="E176" i="78"/>
  <c r="O175" i="78"/>
  <c r="E175" i="78"/>
  <c r="O174" i="78"/>
  <c r="E174" i="78"/>
  <c r="O173" i="78"/>
  <c r="E173" i="78"/>
  <c r="O172" i="78"/>
  <c r="E172" i="78"/>
  <c r="O171" i="78"/>
  <c r="E171" i="78"/>
  <c r="O170" i="78"/>
  <c r="E170" i="78"/>
  <c r="O169" i="78"/>
  <c r="E169" i="78"/>
  <c r="O168" i="78"/>
  <c r="E168" i="78"/>
  <c r="O167" i="78"/>
  <c r="E167" i="78"/>
  <c r="O166" i="78"/>
  <c r="E166" i="78"/>
  <c r="O165" i="78"/>
  <c r="E165" i="78"/>
  <c r="O164" i="78"/>
  <c r="E164" i="78"/>
  <c r="O163" i="78"/>
  <c r="E163" i="78"/>
  <c r="O162" i="78"/>
  <c r="E162" i="78"/>
  <c r="O161" i="78"/>
  <c r="E161" i="78"/>
  <c r="O160" i="78"/>
  <c r="E160" i="78"/>
  <c r="O159" i="78"/>
  <c r="E159" i="78"/>
  <c r="O158" i="78"/>
  <c r="E158" i="78"/>
  <c r="O157" i="78"/>
  <c r="E157" i="78"/>
  <c r="O156" i="78"/>
  <c r="E156" i="78"/>
  <c r="O155" i="78"/>
  <c r="E155" i="78"/>
  <c r="O154" i="78"/>
  <c r="E154" i="78"/>
  <c r="O153" i="78"/>
  <c r="E153" i="78"/>
  <c r="O152" i="78"/>
  <c r="E152" i="78"/>
  <c r="O151" i="78"/>
  <c r="E151" i="78"/>
  <c r="O150" i="78"/>
  <c r="E150" i="78"/>
  <c r="O149" i="78"/>
  <c r="E149" i="78"/>
  <c r="O148" i="78"/>
  <c r="E148" i="78"/>
  <c r="O147" i="78"/>
  <c r="E147" i="78"/>
  <c r="O146" i="78"/>
  <c r="E146" i="78"/>
  <c r="O145" i="78"/>
  <c r="E145" i="78"/>
  <c r="O144" i="78"/>
  <c r="E144" i="78"/>
  <c r="O143" i="78"/>
  <c r="E143" i="78"/>
  <c r="O142" i="78"/>
  <c r="E142" i="78"/>
  <c r="O141" i="78"/>
  <c r="E141" i="78"/>
  <c r="O140" i="78"/>
  <c r="E140" i="78"/>
  <c r="O139" i="78"/>
  <c r="E139" i="78"/>
  <c r="O138" i="78"/>
  <c r="E138" i="78"/>
  <c r="O137" i="78"/>
  <c r="E137" i="78"/>
  <c r="O136" i="78"/>
  <c r="E136" i="78"/>
  <c r="O135" i="78"/>
  <c r="E135" i="78"/>
  <c r="O134" i="78"/>
  <c r="E134" i="78"/>
  <c r="O133" i="78"/>
  <c r="E133" i="78"/>
  <c r="O132" i="78"/>
  <c r="E132" i="78"/>
  <c r="O131" i="78"/>
  <c r="E131" i="78"/>
  <c r="O130" i="78"/>
  <c r="E130" i="78"/>
  <c r="O129" i="78"/>
  <c r="E129" i="78"/>
  <c r="O128" i="78"/>
  <c r="E128" i="78"/>
  <c r="O127" i="78"/>
  <c r="E127" i="78"/>
  <c r="O126" i="78"/>
  <c r="E126" i="78"/>
  <c r="O125" i="78"/>
  <c r="E125" i="78"/>
  <c r="O124" i="78"/>
  <c r="E124" i="78"/>
  <c r="O123" i="78"/>
  <c r="E123" i="78"/>
  <c r="O122" i="78"/>
  <c r="E122" i="78"/>
  <c r="O121" i="78"/>
  <c r="E121" i="78"/>
  <c r="O120" i="78"/>
  <c r="E120" i="78"/>
  <c r="O119" i="78"/>
  <c r="E119" i="78"/>
  <c r="O118" i="78"/>
  <c r="E118" i="78"/>
  <c r="O117" i="78"/>
  <c r="E117" i="78"/>
  <c r="O116" i="78"/>
  <c r="E116" i="78"/>
  <c r="O115" i="78"/>
  <c r="E115" i="78"/>
  <c r="O114" i="78"/>
  <c r="E114" i="78"/>
  <c r="O113" i="78"/>
  <c r="E113" i="78"/>
  <c r="O112" i="78"/>
  <c r="E112" i="78"/>
  <c r="O111" i="78"/>
  <c r="E111" i="78"/>
  <c r="O110" i="78"/>
  <c r="E110" i="78"/>
  <c r="O109" i="78"/>
  <c r="E109" i="78"/>
  <c r="O108" i="78"/>
  <c r="E108" i="78"/>
  <c r="O107" i="78"/>
  <c r="E107" i="78"/>
  <c r="O106" i="78"/>
  <c r="O105" i="78"/>
  <c r="E105" i="78"/>
  <c r="O104" i="78"/>
  <c r="E104" i="78"/>
  <c r="O103" i="78"/>
  <c r="E103" i="78"/>
  <c r="O102" i="78"/>
  <c r="E102" i="78"/>
  <c r="O101" i="78"/>
  <c r="E101" i="78"/>
  <c r="O100" i="78"/>
  <c r="E100" i="78"/>
  <c r="O99" i="78"/>
  <c r="E99" i="78"/>
  <c r="O98" i="78"/>
  <c r="E98" i="78"/>
  <c r="O97" i="78"/>
  <c r="E97" i="78"/>
  <c r="O96" i="78"/>
  <c r="E96" i="78"/>
  <c r="O95" i="78"/>
  <c r="E95" i="78"/>
  <c r="O94" i="78"/>
  <c r="E94" i="78"/>
  <c r="O93" i="78"/>
  <c r="E93" i="78"/>
  <c r="O92" i="78"/>
  <c r="E92" i="78"/>
  <c r="O91" i="78"/>
  <c r="E91" i="78"/>
  <c r="O90" i="78"/>
  <c r="E90" i="78"/>
  <c r="O89" i="78"/>
  <c r="E89" i="78"/>
  <c r="O88" i="78"/>
  <c r="E88" i="78"/>
  <c r="O87" i="78"/>
  <c r="E87" i="78"/>
  <c r="O86" i="78"/>
  <c r="E86" i="78"/>
  <c r="O85" i="78"/>
  <c r="E85" i="78"/>
  <c r="O84" i="78"/>
  <c r="E84" i="78"/>
  <c r="O83" i="78"/>
  <c r="E83" i="78"/>
  <c r="Q82" i="78"/>
  <c r="O82" i="78"/>
  <c r="H82" i="78"/>
  <c r="G82" i="78"/>
  <c r="E82" i="78"/>
  <c r="Q81" i="78"/>
  <c r="O81" i="78"/>
  <c r="H81" i="78"/>
  <c r="G81" i="78"/>
  <c r="E81" i="78"/>
  <c r="Q80" i="78"/>
  <c r="O80" i="78"/>
  <c r="H80" i="78"/>
  <c r="E80" i="78"/>
  <c r="P239" i="78"/>
  <c r="J239" i="78"/>
  <c r="F239" i="78"/>
  <c r="N238" i="78"/>
  <c r="N237" i="78"/>
  <c r="N236" i="78"/>
  <c r="N235" i="78"/>
  <c r="N234" i="78"/>
  <c r="N233" i="78"/>
  <c r="N232" i="78"/>
  <c r="N231" i="78"/>
  <c r="N230" i="78"/>
  <c r="N229" i="78"/>
  <c r="N228" i="78"/>
  <c r="N227" i="78"/>
  <c r="N226" i="78"/>
  <c r="N225" i="78"/>
  <c r="N224" i="78"/>
  <c r="N223" i="78"/>
  <c r="N222" i="78"/>
  <c r="N221" i="78"/>
  <c r="N220" i="78"/>
  <c r="N219" i="78"/>
  <c r="N218" i="78"/>
  <c r="N217" i="78"/>
  <c r="N216" i="78"/>
  <c r="N215" i="78"/>
  <c r="N214" i="78"/>
  <c r="N213" i="78"/>
  <c r="N212" i="78"/>
  <c r="N211" i="78"/>
  <c r="N210" i="78"/>
  <c r="N209" i="78"/>
  <c r="N208" i="78"/>
  <c r="N207" i="78"/>
  <c r="N206" i="78"/>
  <c r="N205" i="78"/>
  <c r="N204" i="78"/>
  <c r="N203" i="78"/>
  <c r="N202" i="78"/>
  <c r="N201" i="78"/>
  <c r="N200" i="78"/>
  <c r="N199" i="78"/>
  <c r="N198" i="78"/>
  <c r="N197" i="78"/>
  <c r="N196" i="78"/>
  <c r="N195" i="78"/>
  <c r="N194" i="78"/>
  <c r="N193" i="78"/>
  <c r="N192" i="78"/>
  <c r="N191" i="78"/>
  <c r="N190" i="78"/>
  <c r="N189" i="78"/>
  <c r="N188" i="78"/>
  <c r="N187" i="78"/>
  <c r="N186" i="78"/>
  <c r="N185" i="78"/>
  <c r="N184" i="78"/>
  <c r="N183" i="78"/>
  <c r="N182" i="78"/>
  <c r="N181" i="78"/>
  <c r="N180" i="78"/>
  <c r="N179" i="78"/>
  <c r="N178" i="78"/>
  <c r="N177" i="78"/>
  <c r="N176" i="78"/>
  <c r="N175" i="78"/>
  <c r="N174" i="78"/>
  <c r="N173" i="78"/>
  <c r="N172" i="78"/>
  <c r="N171" i="78"/>
  <c r="N170" i="78"/>
  <c r="N169" i="78"/>
  <c r="N168" i="78"/>
  <c r="N167" i="78"/>
  <c r="N166" i="78"/>
  <c r="N165" i="78"/>
  <c r="N164" i="78"/>
  <c r="N163" i="78"/>
  <c r="N162" i="78"/>
  <c r="N161" i="78"/>
  <c r="N160" i="78"/>
  <c r="N159" i="78"/>
  <c r="N158" i="78"/>
  <c r="N157" i="78"/>
  <c r="N156" i="78"/>
  <c r="N155" i="78"/>
  <c r="N154" i="78"/>
  <c r="N153" i="78"/>
  <c r="N152" i="78"/>
  <c r="N151" i="78"/>
  <c r="N150" i="78"/>
  <c r="N149" i="78"/>
  <c r="N148" i="78"/>
  <c r="N147" i="78"/>
  <c r="N146" i="78"/>
  <c r="N145" i="78"/>
  <c r="N144" i="78"/>
  <c r="N143" i="78"/>
  <c r="N142" i="78"/>
  <c r="N141" i="78"/>
  <c r="N140" i="78"/>
  <c r="N139" i="78"/>
  <c r="N138" i="78"/>
  <c r="N137" i="78"/>
  <c r="N136" i="78"/>
  <c r="N135" i="78"/>
  <c r="N134" i="78"/>
  <c r="N133" i="78"/>
  <c r="N132" i="78"/>
  <c r="N131" i="78"/>
  <c r="N130" i="78"/>
  <c r="N129" i="78"/>
  <c r="N128" i="78"/>
  <c r="N127" i="78"/>
  <c r="N126" i="78"/>
  <c r="N125" i="78"/>
  <c r="N124" i="78"/>
  <c r="N123" i="78"/>
  <c r="N122" i="78"/>
  <c r="N121" i="78"/>
  <c r="N120" i="78"/>
  <c r="N119" i="78"/>
  <c r="N118" i="78"/>
  <c r="N117" i="78"/>
  <c r="N116" i="78"/>
  <c r="N115" i="78"/>
  <c r="N114" i="78"/>
  <c r="N113" i="78"/>
  <c r="N112" i="78"/>
  <c r="N111" i="78"/>
  <c r="N110" i="78"/>
  <c r="N109" i="78"/>
  <c r="N108" i="78"/>
  <c r="N107" i="78"/>
  <c r="N106" i="78"/>
  <c r="N105" i="78"/>
  <c r="N104" i="78"/>
  <c r="N103" i="78"/>
  <c r="N102" i="78"/>
  <c r="N101" i="78"/>
  <c r="N100" i="78"/>
  <c r="N99" i="78"/>
  <c r="N98" i="78"/>
  <c r="N97" i="78"/>
  <c r="N96" i="78"/>
  <c r="N95" i="78"/>
  <c r="N94" i="78"/>
  <c r="N93" i="78"/>
  <c r="N92" i="78"/>
  <c r="N91" i="78"/>
  <c r="N90" i="78"/>
  <c r="N89" i="78"/>
  <c r="N88" i="78"/>
  <c r="N87" i="78"/>
  <c r="N86" i="78"/>
  <c r="N85" i="78"/>
  <c r="N84" i="78"/>
  <c r="N83" i="78"/>
  <c r="N82" i="78"/>
  <c r="K82" i="78"/>
  <c r="L82" i="78"/>
  <c r="M82" i="78"/>
  <c r="N81" i="78"/>
  <c r="K81" i="78"/>
  <c r="L81" i="78"/>
  <c r="N80" i="78"/>
  <c r="K80" i="78"/>
  <c r="N76" i="78"/>
  <c r="C76" i="78"/>
  <c r="N75" i="78"/>
  <c r="J75" i="78"/>
  <c r="C75" i="78"/>
  <c r="N74" i="78"/>
  <c r="J74" i="78"/>
  <c r="C74" i="78"/>
  <c r="Q71" i="78"/>
  <c r="B64" i="78"/>
  <c r="F44" i="78"/>
  <c r="F38" i="78"/>
  <c r="F34" i="78"/>
  <c r="C27" i="78"/>
  <c r="C25" i="78"/>
  <c r="C24" i="78"/>
  <c r="C16" i="78"/>
  <c r="C15" i="78"/>
  <c r="C14" i="78"/>
  <c r="C12" i="78"/>
  <c r="C10" i="78"/>
  <c r="C9" i="78"/>
  <c r="C8" i="78"/>
  <c r="C7" i="78"/>
  <c r="O86" i="54"/>
  <c r="E86" i="54"/>
  <c r="J75" i="54"/>
  <c r="J74" i="54"/>
  <c r="O86" i="53"/>
  <c r="N86" i="53"/>
  <c r="E86" i="53"/>
  <c r="J75" i="53"/>
  <c r="J74" i="53"/>
  <c r="O86" i="52"/>
  <c r="E86" i="52"/>
  <c r="J75" i="52"/>
  <c r="J74" i="52"/>
  <c r="O86" i="51"/>
  <c r="N86" i="51"/>
  <c r="E86" i="51"/>
  <c r="J75" i="51"/>
  <c r="J74" i="51"/>
  <c r="O86" i="50"/>
  <c r="N86" i="50"/>
  <c r="E86" i="50"/>
  <c r="J75" i="50"/>
  <c r="J74" i="50"/>
  <c r="O86" i="49"/>
  <c r="N86" i="49"/>
  <c r="E86" i="49"/>
  <c r="J75" i="49"/>
  <c r="J74" i="49"/>
  <c r="J75" i="40"/>
  <c r="J74" i="40"/>
  <c r="O86" i="40"/>
  <c r="N86" i="40"/>
  <c r="E86" i="40"/>
  <c r="J75" i="38"/>
  <c r="J74" i="38"/>
  <c r="O86" i="38"/>
  <c r="E86" i="38"/>
  <c r="L82" i="88"/>
  <c r="M82" i="88"/>
  <c r="M81" i="88"/>
  <c r="K80" i="88"/>
  <c r="O239" i="88"/>
  <c r="B63" i="88"/>
  <c r="N239" i="88"/>
  <c r="L82" i="87"/>
  <c r="N239" i="87"/>
  <c r="L81" i="87"/>
  <c r="K80" i="87"/>
  <c r="O239" i="87"/>
  <c r="B63" i="87"/>
  <c r="L82" i="86"/>
  <c r="M81" i="86"/>
  <c r="M82" i="86"/>
  <c r="B65" i="86"/>
  <c r="F57" i="86"/>
  <c r="E49" i="86"/>
  <c r="O239" i="86"/>
  <c r="B63" i="86"/>
  <c r="L82" i="85"/>
  <c r="N239" i="85"/>
  <c r="M81" i="85"/>
  <c r="O239" i="85"/>
  <c r="B63" i="85"/>
  <c r="M81" i="84"/>
  <c r="L82" i="84"/>
  <c r="N239" i="84"/>
  <c r="O239" i="84"/>
  <c r="B63" i="84"/>
  <c r="L81" i="83"/>
  <c r="M81" i="83"/>
  <c r="L82" i="83"/>
  <c r="N239" i="83"/>
  <c r="K80" i="83"/>
  <c r="O239" i="83"/>
  <c r="B63" i="83"/>
  <c r="L81" i="82"/>
  <c r="M81" i="82"/>
  <c r="L82" i="82"/>
  <c r="N239" i="82"/>
  <c r="O239" i="82"/>
  <c r="B63" i="82"/>
  <c r="L81" i="81"/>
  <c r="F57" i="81"/>
  <c r="E49" i="81"/>
  <c r="B65" i="81"/>
  <c r="O239" i="81"/>
  <c r="B63" i="81"/>
  <c r="L81" i="80"/>
  <c r="M81" i="80"/>
  <c r="L82" i="80"/>
  <c r="F57" i="80"/>
  <c r="B65" i="80"/>
  <c r="E49" i="80"/>
  <c r="M82" i="80"/>
  <c r="O239" i="80"/>
  <c r="B63" i="80"/>
  <c r="L82" i="79"/>
  <c r="M82" i="79"/>
  <c r="M81" i="79"/>
  <c r="O239" i="79"/>
  <c r="B63" i="79"/>
  <c r="N239" i="79"/>
  <c r="M81" i="78"/>
  <c r="N239" i="78"/>
  <c r="O239" i="78"/>
  <c r="B63" i="78"/>
  <c r="N86" i="2"/>
  <c r="Q86" i="2" s="1"/>
  <c r="Q86" i="38" s="1"/>
  <c r="Q86" i="40" s="1"/>
  <c r="Q86" i="49" s="1"/>
  <c r="Q86" i="50" s="1"/>
  <c r="Q86" i="51" s="1"/>
  <c r="Q86" i="52" s="1"/>
  <c r="Q86" i="53" s="1"/>
  <c r="Q86" i="54" s="1"/>
  <c r="Q86" i="78" s="1"/>
  <c r="Q86" i="79" s="1"/>
  <c r="Q86" i="80" s="1"/>
  <c r="Q86" i="81" s="1"/>
  <c r="Q86" i="82" s="1"/>
  <c r="Q86" i="83" s="1"/>
  <c r="Q86" i="84" s="1"/>
  <c r="Q86" i="85" s="1"/>
  <c r="Q86" i="86" s="1"/>
  <c r="Q86" i="87" s="1"/>
  <c r="Q86" i="88" s="1"/>
  <c r="Q86" i="90" s="1"/>
  <c r="Q86" i="91" s="1"/>
  <c r="Q86" i="92" s="1"/>
  <c r="Q86" i="93" s="1"/>
  <c r="Q86" i="94" s="1"/>
  <c r="Q86" i="95" s="1"/>
  <c r="Q86" i="96" s="1"/>
  <c r="Q86" i="97" s="1"/>
  <c r="Q86" i="98" s="1"/>
  <c r="Q86" i="99" s="1"/>
  <c r="Q86" i="100" s="1"/>
  <c r="Q86" i="101" s="1"/>
  <c r="K86" i="2"/>
  <c r="H86" i="38" s="1"/>
  <c r="K86" i="38" s="1"/>
  <c r="H86" i="40" s="1"/>
  <c r="K86" i="40" s="1"/>
  <c r="H86" i="49" s="1"/>
  <c r="K86" i="49" s="1"/>
  <c r="H86" i="50" s="1"/>
  <c r="K86" i="50" s="1"/>
  <c r="H86" i="51" s="1"/>
  <c r="K86" i="51" s="1"/>
  <c r="H86" i="52" s="1"/>
  <c r="K86" i="52" s="1"/>
  <c r="H86" i="53" s="1"/>
  <c r="K86" i="53" s="1"/>
  <c r="H86" i="54" s="1"/>
  <c r="K86" i="54" s="1"/>
  <c r="H86" i="78" s="1"/>
  <c r="K86" i="78" s="1"/>
  <c r="H86" i="79" s="1"/>
  <c r="K86" i="79" s="1"/>
  <c r="H86" i="80" s="1"/>
  <c r="K86" i="80" s="1"/>
  <c r="H86" i="81" s="1"/>
  <c r="K86" i="81" s="1"/>
  <c r="H86" i="82" s="1"/>
  <c r="K86" i="82" s="1"/>
  <c r="H86" i="83" s="1"/>
  <c r="K86" i="83" s="1"/>
  <c r="H86" i="84" s="1"/>
  <c r="K86" i="84" s="1"/>
  <c r="H86" i="85" s="1"/>
  <c r="K86" i="85" s="1"/>
  <c r="H86" i="86" s="1"/>
  <c r="K86" i="86" s="1"/>
  <c r="H86" i="87" s="1"/>
  <c r="K86" i="87" s="1"/>
  <c r="H86" i="88" s="1"/>
  <c r="K86" i="88" s="1"/>
  <c r="H86" i="90" s="1"/>
  <c r="K86" i="90" s="1"/>
  <c r="H86" i="91" s="1"/>
  <c r="K86" i="91" s="1"/>
  <c r="H86" i="92" s="1"/>
  <c r="K86" i="92" s="1"/>
  <c r="H86" i="93" s="1"/>
  <c r="K86" i="93" s="1"/>
  <c r="H86" i="94" s="1"/>
  <c r="K86" i="94" s="1"/>
  <c r="H86" i="95" s="1"/>
  <c r="K86" i="95" s="1"/>
  <c r="H86" i="96" s="1"/>
  <c r="K86" i="96" s="1"/>
  <c r="H86" i="97" s="1"/>
  <c r="K86" i="97" s="1"/>
  <c r="H86" i="98" s="1"/>
  <c r="K86" i="98" s="1"/>
  <c r="H86" i="99" s="1"/>
  <c r="K86" i="99" s="1"/>
  <c r="H86" i="100" s="1"/>
  <c r="K86" i="100" s="1"/>
  <c r="H86" i="101" s="1"/>
  <c r="K86" i="101" s="1"/>
  <c r="G86" i="2"/>
  <c r="G86" i="38" s="1"/>
  <c r="J75" i="2"/>
  <c r="J74" i="2"/>
  <c r="F57" i="88"/>
  <c r="E49" i="88"/>
  <c r="B65" i="88"/>
  <c r="B65" i="87"/>
  <c r="F57" i="87"/>
  <c r="E49" i="87"/>
  <c r="B65" i="85"/>
  <c r="F57" i="85"/>
  <c r="E49" i="85"/>
  <c r="F57" i="84"/>
  <c r="E49" i="84"/>
  <c r="B65" i="84"/>
  <c r="F57" i="83"/>
  <c r="E49" i="83"/>
  <c r="B65" i="83"/>
  <c r="B65" i="82"/>
  <c r="F57" i="82"/>
  <c r="E49" i="82"/>
  <c r="F57" i="79"/>
  <c r="E49" i="79"/>
  <c r="B65" i="79"/>
  <c r="F57" i="78"/>
  <c r="E49" i="78"/>
  <c r="B65" i="78"/>
  <c r="L86" i="2"/>
  <c r="V149" i="36"/>
  <c r="V150" i="36"/>
  <c r="V152" i="36"/>
  <c r="V155" i="36"/>
  <c r="V157" i="36"/>
  <c r="V159" i="36"/>
  <c r="V160" i="36"/>
  <c r="V163" i="36"/>
  <c r="V164" i="36"/>
  <c r="V166" i="36"/>
  <c r="V168" i="36"/>
  <c r="V170" i="36"/>
  <c r="V171" i="36"/>
  <c r="V172" i="36"/>
  <c r="V174" i="36"/>
  <c r="V177" i="36"/>
  <c r="V178" i="36"/>
  <c r="V179" i="36"/>
  <c r="V180" i="36"/>
  <c r="V182" i="36"/>
  <c r="V183" i="36"/>
  <c r="V184" i="36"/>
  <c r="V193" i="36"/>
  <c r="V197" i="36"/>
  <c r="V199" i="36"/>
  <c r="V202" i="36"/>
  <c r="V203" i="36"/>
  <c r="V204" i="36"/>
  <c r="V205" i="36"/>
  <c r="V207" i="36"/>
  <c r="V208" i="36"/>
  <c r="V210" i="36"/>
  <c r="V211" i="36"/>
  <c r="V213" i="36"/>
  <c r="V214" i="36"/>
  <c r="V217" i="36"/>
  <c r="V218" i="36"/>
  <c r="V219" i="36"/>
  <c r="V220" i="36"/>
  <c r="V221" i="36"/>
  <c r="V222" i="36"/>
  <c r="P239" i="54"/>
  <c r="B64" i="54"/>
  <c r="J239" i="54"/>
  <c r="K3" i="36"/>
  <c r="K5" i="36"/>
  <c r="F239" i="54"/>
  <c r="F38" i="54"/>
  <c r="N238" i="54"/>
  <c r="N237" i="54"/>
  <c r="N236" i="54"/>
  <c r="N235" i="54"/>
  <c r="N234" i="54"/>
  <c r="N233" i="54"/>
  <c r="N232" i="54"/>
  <c r="N231" i="54"/>
  <c r="N230" i="54"/>
  <c r="N229" i="54"/>
  <c r="N228" i="54"/>
  <c r="N227" i="54"/>
  <c r="N226" i="54"/>
  <c r="N225" i="54"/>
  <c r="N224" i="54"/>
  <c r="N223" i="54"/>
  <c r="N222" i="54"/>
  <c r="N221" i="54"/>
  <c r="N220" i="54"/>
  <c r="N219" i="54"/>
  <c r="N218" i="54"/>
  <c r="N217" i="54"/>
  <c r="N216" i="54"/>
  <c r="N215" i="54"/>
  <c r="N214" i="54"/>
  <c r="N213" i="54"/>
  <c r="N212" i="54"/>
  <c r="N211" i="54"/>
  <c r="N210" i="54"/>
  <c r="N209" i="54"/>
  <c r="N208" i="54"/>
  <c r="N207" i="54"/>
  <c r="N206" i="54"/>
  <c r="N205" i="54"/>
  <c r="N204" i="54"/>
  <c r="N203" i="54"/>
  <c r="N202" i="54"/>
  <c r="N201" i="54"/>
  <c r="N200" i="54"/>
  <c r="N199" i="54"/>
  <c r="N198" i="54"/>
  <c r="N197" i="54"/>
  <c r="N196" i="54"/>
  <c r="N195" i="54"/>
  <c r="N194" i="54"/>
  <c r="N193" i="54"/>
  <c r="N192" i="54"/>
  <c r="N191" i="54"/>
  <c r="N190" i="54"/>
  <c r="N189" i="54"/>
  <c r="N188" i="54"/>
  <c r="N187" i="54"/>
  <c r="N186" i="54"/>
  <c r="N185" i="54"/>
  <c r="N184" i="54"/>
  <c r="N183" i="54"/>
  <c r="N182" i="54"/>
  <c r="N181" i="54"/>
  <c r="N180" i="54"/>
  <c r="N179" i="54"/>
  <c r="N178" i="54"/>
  <c r="N177" i="54"/>
  <c r="N176" i="54"/>
  <c r="N175" i="54"/>
  <c r="N174" i="54"/>
  <c r="N173" i="54"/>
  <c r="N172" i="54"/>
  <c r="N171" i="54"/>
  <c r="N170" i="54"/>
  <c r="N169" i="54"/>
  <c r="N168" i="54"/>
  <c r="N167" i="54"/>
  <c r="N166" i="54"/>
  <c r="N165" i="54"/>
  <c r="N164" i="54"/>
  <c r="N163" i="54"/>
  <c r="N162" i="54"/>
  <c r="N161" i="54"/>
  <c r="N160" i="54"/>
  <c r="N159" i="54"/>
  <c r="N158" i="54"/>
  <c r="N157" i="54"/>
  <c r="N156" i="54"/>
  <c r="N155" i="54"/>
  <c r="N154" i="54"/>
  <c r="N153" i="54"/>
  <c r="N152" i="54"/>
  <c r="N151" i="54"/>
  <c r="N150" i="54"/>
  <c r="N149" i="54"/>
  <c r="N148" i="54"/>
  <c r="N147" i="54"/>
  <c r="N146" i="54"/>
  <c r="N145" i="54"/>
  <c r="N144" i="54"/>
  <c r="N143" i="54"/>
  <c r="N142" i="54"/>
  <c r="N141" i="54"/>
  <c r="N140" i="54"/>
  <c r="N139" i="54"/>
  <c r="N138" i="54"/>
  <c r="N137" i="54"/>
  <c r="N136" i="54"/>
  <c r="N135" i="54"/>
  <c r="N134" i="54"/>
  <c r="N133" i="54"/>
  <c r="N132" i="54"/>
  <c r="N131" i="54"/>
  <c r="N130" i="54"/>
  <c r="N129" i="54"/>
  <c r="N128" i="54"/>
  <c r="N127" i="54"/>
  <c r="N126" i="54"/>
  <c r="N125" i="54"/>
  <c r="N124" i="54"/>
  <c r="N123" i="54"/>
  <c r="N122" i="54"/>
  <c r="N121" i="54"/>
  <c r="N120" i="54"/>
  <c r="N119" i="54"/>
  <c r="N118" i="54"/>
  <c r="N117" i="54"/>
  <c r="N116" i="54"/>
  <c r="N115" i="54"/>
  <c r="N114" i="54"/>
  <c r="N113" i="54"/>
  <c r="N112" i="54"/>
  <c r="N111" i="54"/>
  <c r="N110" i="54"/>
  <c r="N109" i="54"/>
  <c r="N108" i="54"/>
  <c r="N107" i="54"/>
  <c r="N106" i="54"/>
  <c r="N105" i="54"/>
  <c r="N104" i="54"/>
  <c r="N103" i="54"/>
  <c r="N102" i="54"/>
  <c r="N101" i="54"/>
  <c r="N100" i="54"/>
  <c r="N99" i="54"/>
  <c r="N98" i="54"/>
  <c r="N97" i="54"/>
  <c r="N96" i="54"/>
  <c r="N95" i="54"/>
  <c r="N94" i="54"/>
  <c r="N93" i="54"/>
  <c r="N92" i="54"/>
  <c r="N91" i="54"/>
  <c r="N90" i="54"/>
  <c r="N89" i="54"/>
  <c r="N88" i="54"/>
  <c r="N87" i="54"/>
  <c r="N85" i="54"/>
  <c r="N84" i="54"/>
  <c r="N83" i="54"/>
  <c r="N82" i="54"/>
  <c r="N81" i="54"/>
  <c r="N80" i="54"/>
  <c r="N76" i="54"/>
  <c r="C76" i="54"/>
  <c r="N75" i="54"/>
  <c r="C75" i="54"/>
  <c r="N74" i="54"/>
  <c r="C74" i="54"/>
  <c r="Q71" i="54"/>
  <c r="F44" i="54"/>
  <c r="F34" i="54"/>
  <c r="C27" i="54"/>
  <c r="C25" i="54"/>
  <c r="C24" i="54"/>
  <c r="C16" i="54"/>
  <c r="C15" i="54"/>
  <c r="C14" i="54"/>
  <c r="C12" i="54"/>
  <c r="C10" i="54"/>
  <c r="C9" i="54"/>
  <c r="C8" i="54"/>
  <c r="C7" i="54"/>
  <c r="P239" i="53"/>
  <c r="B64" i="53"/>
  <c r="J239" i="53"/>
  <c r="F239" i="53"/>
  <c r="F38" i="53"/>
  <c r="N238" i="53"/>
  <c r="N237" i="53"/>
  <c r="N236" i="53"/>
  <c r="N235" i="53"/>
  <c r="N234" i="53"/>
  <c r="N233" i="53"/>
  <c r="N232" i="53"/>
  <c r="N231" i="53"/>
  <c r="N230" i="53"/>
  <c r="N229" i="53"/>
  <c r="N228" i="53"/>
  <c r="N227" i="53"/>
  <c r="N226" i="53"/>
  <c r="N225" i="53"/>
  <c r="N224" i="53"/>
  <c r="N223" i="53"/>
  <c r="N222" i="53"/>
  <c r="N221" i="53"/>
  <c r="N220" i="53"/>
  <c r="N219" i="53"/>
  <c r="N218" i="53"/>
  <c r="N217" i="53"/>
  <c r="N216" i="53"/>
  <c r="N215" i="53"/>
  <c r="N214" i="53"/>
  <c r="N213" i="53"/>
  <c r="N212" i="53"/>
  <c r="N211" i="53"/>
  <c r="N210" i="53"/>
  <c r="N209" i="53"/>
  <c r="N208" i="53"/>
  <c r="N207" i="53"/>
  <c r="N206" i="53"/>
  <c r="N205" i="53"/>
  <c r="N204" i="53"/>
  <c r="N203" i="53"/>
  <c r="N202" i="53"/>
  <c r="N201" i="53"/>
  <c r="N200" i="53"/>
  <c r="N199" i="53"/>
  <c r="N198" i="53"/>
  <c r="N197" i="53"/>
  <c r="N196" i="53"/>
  <c r="N195" i="53"/>
  <c r="N194" i="53"/>
  <c r="N193" i="53"/>
  <c r="N192" i="53"/>
  <c r="N191" i="53"/>
  <c r="N190" i="53"/>
  <c r="N189" i="53"/>
  <c r="N188" i="53"/>
  <c r="N187" i="53"/>
  <c r="N186" i="53"/>
  <c r="N185" i="53"/>
  <c r="N184" i="53"/>
  <c r="N183" i="53"/>
  <c r="N182" i="53"/>
  <c r="N181" i="53"/>
  <c r="N180" i="53"/>
  <c r="N179" i="53"/>
  <c r="N178" i="53"/>
  <c r="N177" i="53"/>
  <c r="N176" i="53"/>
  <c r="N175" i="53"/>
  <c r="N174" i="53"/>
  <c r="N173" i="53"/>
  <c r="N172" i="53"/>
  <c r="N171" i="53"/>
  <c r="N170" i="53"/>
  <c r="N169" i="53"/>
  <c r="N168" i="53"/>
  <c r="N167" i="53"/>
  <c r="N166" i="53"/>
  <c r="N165" i="53"/>
  <c r="N164" i="53"/>
  <c r="N163" i="53"/>
  <c r="N162" i="53"/>
  <c r="N161" i="53"/>
  <c r="N160" i="53"/>
  <c r="N159" i="53"/>
  <c r="N158" i="53"/>
  <c r="N157" i="53"/>
  <c r="N156" i="53"/>
  <c r="N155" i="53"/>
  <c r="N154" i="53"/>
  <c r="N153" i="53"/>
  <c r="N152" i="53"/>
  <c r="N151" i="53"/>
  <c r="N150" i="53"/>
  <c r="N149" i="53"/>
  <c r="N148" i="53"/>
  <c r="N147" i="53"/>
  <c r="N146" i="53"/>
  <c r="N145" i="53"/>
  <c r="N144" i="53"/>
  <c r="N143" i="53"/>
  <c r="N142" i="53"/>
  <c r="N141" i="53"/>
  <c r="N140" i="53"/>
  <c r="N139" i="53"/>
  <c r="N138" i="53"/>
  <c r="N137" i="53"/>
  <c r="N136" i="53"/>
  <c r="N135" i="53"/>
  <c r="N134" i="53"/>
  <c r="N133" i="53"/>
  <c r="N132" i="53"/>
  <c r="N131" i="53"/>
  <c r="N130" i="53"/>
  <c r="N129" i="53"/>
  <c r="N128" i="53"/>
  <c r="N127" i="53"/>
  <c r="N126" i="53"/>
  <c r="N125" i="53"/>
  <c r="N124" i="53"/>
  <c r="N123" i="53"/>
  <c r="N122" i="53"/>
  <c r="N121" i="53"/>
  <c r="N120" i="53"/>
  <c r="N119" i="53"/>
  <c r="N118" i="53"/>
  <c r="N117" i="53"/>
  <c r="N116" i="53"/>
  <c r="N115" i="53"/>
  <c r="N114" i="53"/>
  <c r="N113" i="53"/>
  <c r="N112" i="53"/>
  <c r="N111" i="53"/>
  <c r="N110" i="53"/>
  <c r="N109" i="53"/>
  <c r="N108" i="53"/>
  <c r="N107" i="53"/>
  <c r="N106" i="53"/>
  <c r="N105" i="53"/>
  <c r="N104" i="53"/>
  <c r="N103" i="53"/>
  <c r="N102" i="53"/>
  <c r="N101" i="53"/>
  <c r="N100" i="53"/>
  <c r="N99" i="53"/>
  <c r="N98" i="53"/>
  <c r="N97" i="53"/>
  <c r="N96" i="53"/>
  <c r="N95" i="53"/>
  <c r="N94" i="53"/>
  <c r="N93" i="53"/>
  <c r="N92" i="53"/>
  <c r="N91" i="53"/>
  <c r="N90" i="53"/>
  <c r="N89" i="53"/>
  <c r="N88" i="53"/>
  <c r="N87" i="53"/>
  <c r="N85" i="53"/>
  <c r="N84" i="53"/>
  <c r="N83" i="53"/>
  <c r="N82" i="53"/>
  <c r="N81" i="53"/>
  <c r="N80" i="53"/>
  <c r="N76" i="53"/>
  <c r="C76" i="53"/>
  <c r="N75" i="53"/>
  <c r="C75" i="53"/>
  <c r="N74" i="53"/>
  <c r="C74" i="53"/>
  <c r="Q71" i="53"/>
  <c r="F34" i="53"/>
  <c r="C27" i="53"/>
  <c r="C25" i="53"/>
  <c r="C24" i="53"/>
  <c r="C16" i="53"/>
  <c r="C15" i="53"/>
  <c r="C14" i="53"/>
  <c r="C12" i="53"/>
  <c r="C10" i="53"/>
  <c r="C9" i="53"/>
  <c r="C8" i="53"/>
  <c r="C7" i="53"/>
  <c r="P239" i="52"/>
  <c r="B64" i="52"/>
  <c r="J239" i="52"/>
  <c r="I3" i="36"/>
  <c r="I5" i="36"/>
  <c r="F239" i="52"/>
  <c r="N238" i="52"/>
  <c r="N237" i="52"/>
  <c r="N236" i="52"/>
  <c r="N235" i="52"/>
  <c r="N234" i="52"/>
  <c r="N233" i="52"/>
  <c r="N232" i="52"/>
  <c r="N231" i="52"/>
  <c r="N230" i="52"/>
  <c r="N229" i="52"/>
  <c r="N228" i="52"/>
  <c r="N227" i="52"/>
  <c r="N226" i="52"/>
  <c r="N225" i="52"/>
  <c r="N224" i="52"/>
  <c r="N223" i="52"/>
  <c r="N222" i="52"/>
  <c r="N221" i="52"/>
  <c r="N220" i="52"/>
  <c r="N219" i="52"/>
  <c r="N218" i="52"/>
  <c r="N217" i="52"/>
  <c r="N216" i="52"/>
  <c r="N215" i="52"/>
  <c r="N214" i="52"/>
  <c r="N213" i="52"/>
  <c r="N212" i="52"/>
  <c r="N211" i="52"/>
  <c r="N210" i="52"/>
  <c r="N209" i="52"/>
  <c r="N208" i="52"/>
  <c r="N207" i="52"/>
  <c r="N206" i="52"/>
  <c r="N205" i="52"/>
  <c r="N204" i="52"/>
  <c r="N203" i="52"/>
  <c r="N202" i="52"/>
  <c r="N201" i="52"/>
  <c r="N200" i="52"/>
  <c r="N199" i="52"/>
  <c r="N198" i="52"/>
  <c r="N197" i="52"/>
  <c r="N196" i="52"/>
  <c r="N195" i="52"/>
  <c r="N194" i="52"/>
  <c r="N193" i="52"/>
  <c r="N192" i="52"/>
  <c r="N191" i="52"/>
  <c r="N190" i="52"/>
  <c r="N189" i="52"/>
  <c r="N188" i="52"/>
  <c r="N187" i="52"/>
  <c r="N186" i="52"/>
  <c r="N185" i="52"/>
  <c r="N184" i="52"/>
  <c r="N183" i="52"/>
  <c r="N182" i="52"/>
  <c r="N181" i="52"/>
  <c r="N180" i="52"/>
  <c r="N179" i="52"/>
  <c r="N178" i="52"/>
  <c r="N177" i="52"/>
  <c r="N176" i="52"/>
  <c r="N175" i="52"/>
  <c r="N174" i="52"/>
  <c r="N173" i="52"/>
  <c r="N172" i="52"/>
  <c r="N171" i="52"/>
  <c r="N170" i="52"/>
  <c r="N169" i="52"/>
  <c r="N168" i="52"/>
  <c r="N167" i="52"/>
  <c r="N166" i="52"/>
  <c r="N165" i="52"/>
  <c r="N164" i="52"/>
  <c r="N163" i="52"/>
  <c r="N162" i="52"/>
  <c r="N161" i="52"/>
  <c r="N160" i="52"/>
  <c r="N159" i="52"/>
  <c r="N158" i="52"/>
  <c r="N157" i="52"/>
  <c r="N156" i="52"/>
  <c r="N155" i="52"/>
  <c r="N154" i="52"/>
  <c r="N153" i="52"/>
  <c r="N152" i="52"/>
  <c r="N151" i="52"/>
  <c r="N150" i="52"/>
  <c r="N149" i="52"/>
  <c r="N148" i="52"/>
  <c r="N147" i="52"/>
  <c r="N146" i="52"/>
  <c r="N145" i="52"/>
  <c r="N144" i="52"/>
  <c r="N143" i="52"/>
  <c r="N142" i="52"/>
  <c r="N141" i="52"/>
  <c r="N140" i="52"/>
  <c r="N139" i="52"/>
  <c r="N138" i="52"/>
  <c r="N137" i="52"/>
  <c r="N136" i="52"/>
  <c r="N135" i="52"/>
  <c r="N134" i="52"/>
  <c r="N133" i="52"/>
  <c r="N132" i="52"/>
  <c r="N131" i="52"/>
  <c r="N130" i="52"/>
  <c r="N129" i="52"/>
  <c r="N128" i="52"/>
  <c r="N127" i="52"/>
  <c r="N126" i="52"/>
  <c r="N125" i="52"/>
  <c r="N124" i="52"/>
  <c r="N123" i="52"/>
  <c r="N122" i="52"/>
  <c r="N121" i="52"/>
  <c r="N120" i="52"/>
  <c r="N119" i="52"/>
  <c r="N118" i="52"/>
  <c r="N117" i="52"/>
  <c r="N116" i="52"/>
  <c r="N115" i="52"/>
  <c r="N114" i="52"/>
  <c r="N113" i="52"/>
  <c r="N112" i="52"/>
  <c r="N111" i="52"/>
  <c r="N110" i="52"/>
  <c r="N109" i="52"/>
  <c r="N108" i="52"/>
  <c r="N107" i="52"/>
  <c r="N106" i="52"/>
  <c r="N105" i="52"/>
  <c r="N104" i="52"/>
  <c r="N103" i="52"/>
  <c r="N102" i="52"/>
  <c r="N101" i="52"/>
  <c r="N100" i="52"/>
  <c r="N99" i="52"/>
  <c r="N98" i="52"/>
  <c r="N97" i="52"/>
  <c r="N96" i="52"/>
  <c r="N95" i="52"/>
  <c r="N94" i="52"/>
  <c r="N93" i="52"/>
  <c r="N92" i="52"/>
  <c r="N91" i="52"/>
  <c r="N90" i="52"/>
  <c r="N89" i="52"/>
  <c r="N88" i="52"/>
  <c r="N87" i="52"/>
  <c r="N85" i="52"/>
  <c r="N84" i="52"/>
  <c r="N83" i="52"/>
  <c r="N82" i="52"/>
  <c r="N81" i="52"/>
  <c r="N80" i="52"/>
  <c r="N76" i="52"/>
  <c r="C76" i="52"/>
  <c r="N75" i="52"/>
  <c r="C75" i="52"/>
  <c r="N74" i="52"/>
  <c r="C74" i="52"/>
  <c r="Q71" i="52"/>
  <c r="F38" i="52"/>
  <c r="F34" i="52"/>
  <c r="C27" i="52"/>
  <c r="C25" i="52"/>
  <c r="C24" i="52"/>
  <c r="C16" i="52"/>
  <c r="C15" i="52"/>
  <c r="C14" i="52"/>
  <c r="C12" i="52"/>
  <c r="C10" i="52"/>
  <c r="C9" i="52"/>
  <c r="C8" i="52"/>
  <c r="C7" i="52"/>
  <c r="P239" i="51"/>
  <c r="J239" i="51"/>
  <c r="H3" i="36"/>
  <c r="H5" i="36"/>
  <c r="F239" i="51"/>
  <c r="F38" i="51" s="1"/>
  <c r="N238" i="51"/>
  <c r="N237" i="51"/>
  <c r="N236" i="51"/>
  <c r="N235" i="51"/>
  <c r="N234" i="51"/>
  <c r="N233" i="51"/>
  <c r="N232" i="51"/>
  <c r="N231" i="51"/>
  <c r="N230" i="51"/>
  <c r="N229" i="51"/>
  <c r="N228" i="51"/>
  <c r="N227" i="51"/>
  <c r="N226" i="51"/>
  <c r="N225" i="51"/>
  <c r="N224" i="51"/>
  <c r="N223" i="51"/>
  <c r="N222" i="51"/>
  <c r="N221" i="51"/>
  <c r="N220" i="51"/>
  <c r="N219" i="51"/>
  <c r="N218" i="51"/>
  <c r="N217" i="51"/>
  <c r="N216" i="51"/>
  <c r="N215" i="51"/>
  <c r="N214" i="51"/>
  <c r="N213" i="51"/>
  <c r="N212" i="51"/>
  <c r="N211" i="51"/>
  <c r="N210" i="51"/>
  <c r="N209" i="51"/>
  <c r="N208" i="51"/>
  <c r="N207" i="51"/>
  <c r="N206" i="51"/>
  <c r="N205" i="51"/>
  <c r="N204" i="51"/>
  <c r="N203" i="51"/>
  <c r="N202" i="51"/>
  <c r="N201" i="51"/>
  <c r="N200" i="51"/>
  <c r="N199" i="51"/>
  <c r="N198" i="51"/>
  <c r="N197" i="51"/>
  <c r="N196" i="51"/>
  <c r="N195" i="51"/>
  <c r="N194" i="51"/>
  <c r="N193" i="51"/>
  <c r="N192" i="51"/>
  <c r="N191" i="51"/>
  <c r="N190" i="51"/>
  <c r="N189" i="51"/>
  <c r="N188" i="51"/>
  <c r="N187" i="51"/>
  <c r="N186" i="51"/>
  <c r="N185" i="51"/>
  <c r="N184" i="51"/>
  <c r="N183" i="51"/>
  <c r="N182" i="51"/>
  <c r="N181" i="51"/>
  <c r="N180" i="51"/>
  <c r="N179" i="51"/>
  <c r="N178" i="51"/>
  <c r="N177" i="51"/>
  <c r="N176" i="51"/>
  <c r="N175" i="51"/>
  <c r="N174" i="51"/>
  <c r="N173" i="51"/>
  <c r="N172" i="51"/>
  <c r="N171" i="51"/>
  <c r="N170" i="51"/>
  <c r="N169" i="51"/>
  <c r="N168" i="51"/>
  <c r="N167" i="51"/>
  <c r="N166" i="51"/>
  <c r="N165" i="51"/>
  <c r="N164" i="51"/>
  <c r="N163" i="51"/>
  <c r="N162" i="51"/>
  <c r="N161" i="51"/>
  <c r="N160" i="51"/>
  <c r="N159" i="51"/>
  <c r="N158" i="51"/>
  <c r="N157" i="51"/>
  <c r="N156" i="51"/>
  <c r="N155" i="51"/>
  <c r="N154" i="51"/>
  <c r="N153" i="51"/>
  <c r="N152" i="51"/>
  <c r="N151" i="51"/>
  <c r="N150" i="51"/>
  <c r="N149" i="51"/>
  <c r="N148" i="51"/>
  <c r="N147" i="51"/>
  <c r="N146" i="51"/>
  <c r="N145" i="51"/>
  <c r="N144" i="51"/>
  <c r="N143" i="51"/>
  <c r="N142" i="51"/>
  <c r="N141" i="51"/>
  <c r="N140" i="51"/>
  <c r="N139" i="51"/>
  <c r="N138" i="51"/>
  <c r="N137" i="51"/>
  <c r="N136" i="51"/>
  <c r="N135" i="51"/>
  <c r="N134" i="51"/>
  <c r="N133" i="51"/>
  <c r="N132" i="51"/>
  <c r="N131" i="51"/>
  <c r="N130" i="51"/>
  <c r="N129" i="51"/>
  <c r="N128" i="51"/>
  <c r="N127" i="51"/>
  <c r="N126" i="51"/>
  <c r="N125" i="51"/>
  <c r="N124" i="51"/>
  <c r="N123" i="51"/>
  <c r="N122" i="51"/>
  <c r="N121" i="51"/>
  <c r="N120" i="51"/>
  <c r="N119" i="51"/>
  <c r="N118" i="51"/>
  <c r="N117" i="51"/>
  <c r="N116" i="51"/>
  <c r="N115" i="51"/>
  <c r="N114" i="51"/>
  <c r="N113" i="51"/>
  <c r="N112" i="51"/>
  <c r="N111" i="51"/>
  <c r="N110" i="51"/>
  <c r="N109" i="51"/>
  <c r="N108" i="51"/>
  <c r="N107" i="51"/>
  <c r="N106" i="51"/>
  <c r="N105" i="51"/>
  <c r="N104" i="51"/>
  <c r="N103" i="51"/>
  <c r="N102" i="51"/>
  <c r="N101" i="51"/>
  <c r="N100" i="51"/>
  <c r="N99" i="51"/>
  <c r="N98" i="51"/>
  <c r="N97" i="51"/>
  <c r="N96" i="51"/>
  <c r="N95" i="51"/>
  <c r="N94" i="51"/>
  <c r="N93" i="51"/>
  <c r="N92" i="51"/>
  <c r="N91" i="51"/>
  <c r="N90" i="51"/>
  <c r="N89" i="51"/>
  <c r="N88" i="51"/>
  <c r="N87" i="51"/>
  <c r="N85" i="51"/>
  <c r="N84" i="51"/>
  <c r="N83" i="51"/>
  <c r="N82" i="51"/>
  <c r="N81" i="51"/>
  <c r="N80" i="51"/>
  <c r="N76" i="51"/>
  <c r="C76" i="51"/>
  <c r="N75" i="51"/>
  <c r="C75" i="51"/>
  <c r="N74" i="51"/>
  <c r="C74" i="51"/>
  <c r="Q71" i="51"/>
  <c r="B64" i="51"/>
  <c r="F34" i="51"/>
  <c r="C27" i="51"/>
  <c r="C25" i="51"/>
  <c r="C24" i="51"/>
  <c r="C16" i="51"/>
  <c r="C15" i="51"/>
  <c r="C14" i="51"/>
  <c r="C12" i="51"/>
  <c r="C10" i="51"/>
  <c r="C9" i="51"/>
  <c r="C8" i="51"/>
  <c r="C7" i="51"/>
  <c r="P239" i="50"/>
  <c r="B64" i="50"/>
  <c r="J239" i="50"/>
  <c r="F44" i="50"/>
  <c r="F239" i="50"/>
  <c r="N238" i="50"/>
  <c r="N237" i="50"/>
  <c r="N236" i="50"/>
  <c r="N235" i="50"/>
  <c r="N234" i="50"/>
  <c r="N233" i="50"/>
  <c r="N232" i="50"/>
  <c r="N231" i="50"/>
  <c r="N230" i="50"/>
  <c r="N229" i="50"/>
  <c r="N228" i="50"/>
  <c r="N227" i="50"/>
  <c r="N226" i="50"/>
  <c r="N225" i="50"/>
  <c r="N224" i="50"/>
  <c r="N223" i="50"/>
  <c r="N222" i="50"/>
  <c r="N221" i="50"/>
  <c r="N220" i="50"/>
  <c r="N219" i="50"/>
  <c r="N218" i="50"/>
  <c r="N217" i="50"/>
  <c r="N216" i="50"/>
  <c r="N215" i="50"/>
  <c r="N214" i="50"/>
  <c r="N213" i="50"/>
  <c r="N212" i="50"/>
  <c r="N211" i="50"/>
  <c r="N210" i="50"/>
  <c r="N209" i="50"/>
  <c r="N208" i="50"/>
  <c r="N207" i="50"/>
  <c r="N206" i="50"/>
  <c r="N205" i="50"/>
  <c r="N204" i="50"/>
  <c r="N203" i="50"/>
  <c r="N202" i="50"/>
  <c r="N201" i="50"/>
  <c r="N200" i="50"/>
  <c r="N199" i="50"/>
  <c r="N198" i="50"/>
  <c r="N197" i="50"/>
  <c r="N196" i="50"/>
  <c r="N195" i="50"/>
  <c r="N194" i="50"/>
  <c r="N193" i="50"/>
  <c r="N192" i="50"/>
  <c r="N191" i="50"/>
  <c r="N190" i="50"/>
  <c r="N189" i="50"/>
  <c r="N188" i="50"/>
  <c r="N187" i="50"/>
  <c r="N186" i="50"/>
  <c r="N185" i="50"/>
  <c r="N184" i="50"/>
  <c r="N183" i="50"/>
  <c r="N182" i="50"/>
  <c r="N181" i="50"/>
  <c r="N180" i="50"/>
  <c r="N179" i="50"/>
  <c r="N178" i="50"/>
  <c r="N177" i="50"/>
  <c r="N176" i="50"/>
  <c r="N175" i="50"/>
  <c r="N174" i="50"/>
  <c r="N173" i="50"/>
  <c r="N172" i="50"/>
  <c r="N171" i="50"/>
  <c r="N170" i="50"/>
  <c r="N169" i="50"/>
  <c r="N168" i="50"/>
  <c r="N167" i="50"/>
  <c r="N166" i="50"/>
  <c r="N165" i="50"/>
  <c r="N164" i="50"/>
  <c r="N163" i="50"/>
  <c r="N162" i="50"/>
  <c r="N161" i="50"/>
  <c r="N160" i="50"/>
  <c r="N159" i="50"/>
  <c r="N158" i="50"/>
  <c r="N157" i="50"/>
  <c r="N156" i="50"/>
  <c r="N155" i="50"/>
  <c r="N154" i="50"/>
  <c r="N153" i="50"/>
  <c r="N152" i="50"/>
  <c r="N151" i="50"/>
  <c r="N150" i="50"/>
  <c r="N149" i="50"/>
  <c r="N148" i="50"/>
  <c r="N147" i="50"/>
  <c r="N146" i="50"/>
  <c r="N145" i="50"/>
  <c r="N144" i="50"/>
  <c r="N143" i="50"/>
  <c r="N142" i="50"/>
  <c r="N141" i="50"/>
  <c r="N140" i="50"/>
  <c r="N139" i="50"/>
  <c r="N138" i="50"/>
  <c r="N137" i="50"/>
  <c r="N136" i="50"/>
  <c r="N135" i="50"/>
  <c r="N134" i="50"/>
  <c r="N133" i="50"/>
  <c r="N132" i="50"/>
  <c r="N131" i="50"/>
  <c r="N130" i="50"/>
  <c r="N129" i="50"/>
  <c r="N128" i="50"/>
  <c r="N127" i="50"/>
  <c r="N126" i="50"/>
  <c r="N125" i="50"/>
  <c r="N124" i="50"/>
  <c r="N123" i="50"/>
  <c r="N122" i="50"/>
  <c r="N121" i="50"/>
  <c r="N120" i="50"/>
  <c r="N119" i="50"/>
  <c r="N118" i="50"/>
  <c r="N117" i="50"/>
  <c r="N116" i="50"/>
  <c r="N115" i="50"/>
  <c r="N114" i="50"/>
  <c r="N113" i="50"/>
  <c r="N112" i="50"/>
  <c r="N111" i="50"/>
  <c r="N110" i="50"/>
  <c r="N109" i="50"/>
  <c r="N108" i="50"/>
  <c r="N107" i="50"/>
  <c r="N106" i="50"/>
  <c r="N105" i="50"/>
  <c r="N104" i="50"/>
  <c r="N103" i="50"/>
  <c r="N102" i="50"/>
  <c r="N101" i="50"/>
  <c r="N100" i="50"/>
  <c r="N99" i="50"/>
  <c r="N98" i="50"/>
  <c r="N97" i="50"/>
  <c r="N96" i="50"/>
  <c r="N95" i="50"/>
  <c r="N94" i="50"/>
  <c r="N93" i="50"/>
  <c r="N92" i="50"/>
  <c r="N91" i="50"/>
  <c r="N90" i="50"/>
  <c r="N89" i="50"/>
  <c r="N88" i="50"/>
  <c r="N87" i="50"/>
  <c r="N85" i="50"/>
  <c r="N84" i="50"/>
  <c r="N83" i="50"/>
  <c r="N82" i="50"/>
  <c r="N81" i="50"/>
  <c r="N80" i="50"/>
  <c r="N76" i="50"/>
  <c r="C76" i="50"/>
  <c r="N75" i="50"/>
  <c r="C75" i="50"/>
  <c r="N74" i="50"/>
  <c r="C74" i="50"/>
  <c r="Q71" i="50"/>
  <c r="F38" i="50"/>
  <c r="F34" i="50"/>
  <c r="C27" i="50"/>
  <c r="C25" i="50"/>
  <c r="C24" i="50"/>
  <c r="C16" i="50"/>
  <c r="C15" i="50"/>
  <c r="C14" i="50"/>
  <c r="C12" i="50"/>
  <c r="C10" i="50"/>
  <c r="C9" i="50"/>
  <c r="C8" i="50"/>
  <c r="C7" i="50"/>
  <c r="P239" i="49"/>
  <c r="B64" i="49"/>
  <c r="J239" i="49"/>
  <c r="F3" i="36"/>
  <c r="F5" i="36"/>
  <c r="F239" i="49"/>
  <c r="N238" i="49"/>
  <c r="N237" i="49"/>
  <c r="N236" i="49"/>
  <c r="N235" i="49"/>
  <c r="N234" i="49"/>
  <c r="N233" i="49"/>
  <c r="N232" i="49"/>
  <c r="N231" i="49"/>
  <c r="N230" i="49"/>
  <c r="N229" i="49"/>
  <c r="N228" i="49"/>
  <c r="N227" i="49"/>
  <c r="N226" i="49"/>
  <c r="N225" i="49"/>
  <c r="N224" i="49"/>
  <c r="N223" i="49"/>
  <c r="N222" i="49"/>
  <c r="N221" i="49"/>
  <c r="N220" i="49"/>
  <c r="N219" i="49"/>
  <c r="N218" i="49"/>
  <c r="N217" i="49"/>
  <c r="N216" i="49"/>
  <c r="N215" i="49"/>
  <c r="N214" i="49"/>
  <c r="N213" i="49"/>
  <c r="N212" i="49"/>
  <c r="N211" i="49"/>
  <c r="N210" i="49"/>
  <c r="N209" i="49"/>
  <c r="N208" i="49"/>
  <c r="N207" i="49"/>
  <c r="N206" i="49"/>
  <c r="N205" i="49"/>
  <c r="N204" i="49"/>
  <c r="N203" i="49"/>
  <c r="N202" i="49"/>
  <c r="N201" i="49"/>
  <c r="N200" i="49"/>
  <c r="N199" i="49"/>
  <c r="N198" i="49"/>
  <c r="N197" i="49"/>
  <c r="N196" i="49"/>
  <c r="N195" i="49"/>
  <c r="N194" i="49"/>
  <c r="N193" i="49"/>
  <c r="N192" i="49"/>
  <c r="N191" i="49"/>
  <c r="N190" i="49"/>
  <c r="N189" i="49"/>
  <c r="N188" i="49"/>
  <c r="N187" i="49"/>
  <c r="N186" i="49"/>
  <c r="N185" i="49"/>
  <c r="N184" i="49"/>
  <c r="N183" i="49"/>
  <c r="N182" i="49"/>
  <c r="N181" i="49"/>
  <c r="N180" i="49"/>
  <c r="N179" i="49"/>
  <c r="N178" i="49"/>
  <c r="N177" i="49"/>
  <c r="N176" i="49"/>
  <c r="N175" i="49"/>
  <c r="N174" i="49"/>
  <c r="N173" i="49"/>
  <c r="N172" i="49"/>
  <c r="N171" i="49"/>
  <c r="N170" i="49"/>
  <c r="N169" i="49"/>
  <c r="N168" i="49"/>
  <c r="N167" i="49"/>
  <c r="N166" i="49"/>
  <c r="N165" i="49"/>
  <c r="N164" i="49"/>
  <c r="N163" i="49"/>
  <c r="N162" i="49"/>
  <c r="N161" i="49"/>
  <c r="N160" i="49"/>
  <c r="N159" i="49"/>
  <c r="N158" i="49"/>
  <c r="N157" i="49"/>
  <c r="N156" i="49"/>
  <c r="N155" i="49"/>
  <c r="N154" i="49"/>
  <c r="N153" i="49"/>
  <c r="N152" i="49"/>
  <c r="N151" i="49"/>
  <c r="N150" i="49"/>
  <c r="N149" i="49"/>
  <c r="N148" i="49"/>
  <c r="N147" i="49"/>
  <c r="N146" i="49"/>
  <c r="N145" i="49"/>
  <c r="N144" i="49"/>
  <c r="N143" i="49"/>
  <c r="N142" i="49"/>
  <c r="N141" i="49"/>
  <c r="N140" i="49"/>
  <c r="N139" i="49"/>
  <c r="N138" i="49"/>
  <c r="N137" i="49"/>
  <c r="N136" i="49"/>
  <c r="N135" i="49"/>
  <c r="N134" i="49"/>
  <c r="N133" i="49"/>
  <c r="N132" i="49"/>
  <c r="N131" i="49"/>
  <c r="N130" i="49"/>
  <c r="N129" i="49"/>
  <c r="N128" i="49"/>
  <c r="N127" i="49"/>
  <c r="N126" i="49"/>
  <c r="N125" i="49"/>
  <c r="N124" i="49"/>
  <c r="N123" i="49"/>
  <c r="N122" i="49"/>
  <c r="N121" i="49"/>
  <c r="N120" i="49"/>
  <c r="N119" i="49"/>
  <c r="N118" i="49"/>
  <c r="N117" i="49"/>
  <c r="N116" i="49"/>
  <c r="N115" i="49"/>
  <c r="N114" i="49"/>
  <c r="N113" i="49"/>
  <c r="N112" i="49"/>
  <c r="N111" i="49"/>
  <c r="N110" i="49"/>
  <c r="N109" i="49"/>
  <c r="N108" i="49"/>
  <c r="N107" i="49"/>
  <c r="N106" i="49"/>
  <c r="N105" i="49"/>
  <c r="N104" i="49"/>
  <c r="N103" i="49"/>
  <c r="N102" i="49"/>
  <c r="N101" i="49"/>
  <c r="N100" i="49"/>
  <c r="N99" i="49"/>
  <c r="N98" i="49"/>
  <c r="N97" i="49"/>
  <c r="N96" i="49"/>
  <c r="N95" i="49"/>
  <c r="N94" i="49"/>
  <c r="N93" i="49"/>
  <c r="N92" i="49"/>
  <c r="N91" i="49"/>
  <c r="N90" i="49"/>
  <c r="N89" i="49"/>
  <c r="N88" i="49"/>
  <c r="N87" i="49"/>
  <c r="N85" i="49"/>
  <c r="N84" i="49"/>
  <c r="N83" i="49"/>
  <c r="N82" i="49"/>
  <c r="N81" i="49"/>
  <c r="N80" i="49"/>
  <c r="N76" i="49"/>
  <c r="C76" i="49"/>
  <c r="N75" i="49"/>
  <c r="C75" i="49"/>
  <c r="N74" i="49"/>
  <c r="C74" i="49"/>
  <c r="Q71" i="49"/>
  <c r="F34" i="49"/>
  <c r="C27" i="49"/>
  <c r="C25" i="49"/>
  <c r="C24" i="49"/>
  <c r="C16" i="49"/>
  <c r="C15" i="49"/>
  <c r="C14" i="49"/>
  <c r="C12" i="49"/>
  <c r="C10" i="49"/>
  <c r="C9" i="49"/>
  <c r="C8" i="49"/>
  <c r="C7" i="49"/>
  <c r="P239" i="40"/>
  <c r="J239" i="40"/>
  <c r="E3" i="36"/>
  <c r="E5" i="36"/>
  <c r="F239" i="40"/>
  <c r="D3" i="36"/>
  <c r="D5" i="36"/>
  <c r="H239" i="2"/>
  <c r="P239" i="2"/>
  <c r="O239" i="2"/>
  <c r="B63" i="2"/>
  <c r="J239" i="2"/>
  <c r="P239" i="38"/>
  <c r="F44" i="52"/>
  <c r="F44" i="49"/>
  <c r="J3" i="36"/>
  <c r="J5" i="36"/>
  <c r="F44" i="53"/>
  <c r="N239" i="51"/>
  <c r="B65" i="51"/>
  <c r="N239" i="53"/>
  <c r="B65" i="53"/>
  <c r="N239" i="52"/>
  <c r="B65" i="52" s="1"/>
  <c r="F44" i="51"/>
  <c r="N239" i="50"/>
  <c r="B65" i="50"/>
  <c r="G3" i="36"/>
  <c r="G5" i="36"/>
  <c r="N239" i="54"/>
  <c r="F57" i="54" s="1"/>
  <c r="F38" i="49"/>
  <c r="N239" i="49"/>
  <c r="F239" i="2"/>
  <c r="E239" i="2"/>
  <c r="B4" i="36" s="1"/>
  <c r="F239" i="38"/>
  <c r="B64" i="38"/>
  <c r="E49" i="52"/>
  <c r="F57" i="52"/>
  <c r="F57" i="51"/>
  <c r="E49" i="51"/>
  <c r="F57" i="53"/>
  <c r="E49" i="53"/>
  <c r="E49" i="50"/>
  <c r="F57" i="50"/>
  <c r="E49" i="54"/>
  <c r="B65" i="54"/>
  <c r="F57" i="49"/>
  <c r="E49" i="49"/>
  <c r="B65" i="49"/>
  <c r="O238" i="38"/>
  <c r="O238" i="40"/>
  <c r="O238" i="49"/>
  <c r="O238" i="50"/>
  <c r="O238" i="51"/>
  <c r="O238" i="52"/>
  <c r="O238" i="53"/>
  <c r="O238" i="54"/>
  <c r="O82" i="38"/>
  <c r="O82" i="40"/>
  <c r="O82" i="49"/>
  <c r="O82" i="50"/>
  <c r="O82" i="51"/>
  <c r="O82" i="52"/>
  <c r="O82" i="53"/>
  <c r="O82" i="54"/>
  <c r="O83" i="38"/>
  <c r="O83" i="40"/>
  <c r="O83" i="49"/>
  <c r="O83" i="50"/>
  <c r="O83" i="51"/>
  <c r="O83" i="52"/>
  <c r="O83" i="53"/>
  <c r="O83" i="54"/>
  <c r="O84" i="38"/>
  <c r="O84" i="40"/>
  <c r="O84" i="49"/>
  <c r="O84" i="50"/>
  <c r="O84" i="51"/>
  <c r="O84" i="52"/>
  <c r="O84" i="53"/>
  <c r="O84" i="54"/>
  <c r="O85" i="38"/>
  <c r="O85" i="40"/>
  <c r="O85" i="49"/>
  <c r="O85" i="50"/>
  <c r="O85" i="51"/>
  <c r="O85" i="52"/>
  <c r="O85" i="53"/>
  <c r="O85" i="54"/>
  <c r="O87" i="38"/>
  <c r="O87" i="40"/>
  <c r="O87" i="49"/>
  <c r="O87" i="50"/>
  <c r="O87" i="51"/>
  <c r="O87" i="52"/>
  <c r="O87" i="53"/>
  <c r="O87" i="54"/>
  <c r="O88" i="38"/>
  <c r="O88" i="40"/>
  <c r="O88" i="49"/>
  <c r="O88" i="50"/>
  <c r="O88" i="51"/>
  <c r="O88" i="52"/>
  <c r="O88" i="53"/>
  <c r="O88" i="54"/>
  <c r="O89" i="38"/>
  <c r="O89" i="40"/>
  <c r="O89" i="49"/>
  <c r="O89" i="50"/>
  <c r="O89" i="51"/>
  <c r="O89" i="52"/>
  <c r="O89" i="53"/>
  <c r="O89" i="54"/>
  <c r="O90" i="38"/>
  <c r="O90" i="40"/>
  <c r="O90" i="49"/>
  <c r="O90" i="50"/>
  <c r="O90" i="51"/>
  <c r="O90" i="52"/>
  <c r="O90" i="53"/>
  <c r="O90" i="54"/>
  <c r="O91" i="38"/>
  <c r="O91" i="40"/>
  <c r="O91" i="49"/>
  <c r="O91" i="50"/>
  <c r="O91" i="51"/>
  <c r="O91" i="52"/>
  <c r="O91" i="53"/>
  <c r="O91" i="54"/>
  <c r="O92" i="38"/>
  <c r="O92" i="40"/>
  <c r="O92" i="49"/>
  <c r="O92" i="50"/>
  <c r="O92" i="51"/>
  <c r="O92" i="52"/>
  <c r="O92" i="53"/>
  <c r="O92" i="54"/>
  <c r="O93" i="38"/>
  <c r="O93" i="40"/>
  <c r="O93" i="49"/>
  <c r="O93" i="50"/>
  <c r="O93" i="51"/>
  <c r="O93" i="52"/>
  <c r="O93" i="53"/>
  <c r="O93" i="54"/>
  <c r="O94" i="38"/>
  <c r="O94" i="40"/>
  <c r="O94" i="49"/>
  <c r="O94" i="50"/>
  <c r="O94" i="51"/>
  <c r="O94" i="52"/>
  <c r="O94" i="53"/>
  <c r="O94" i="54"/>
  <c r="O95" i="38"/>
  <c r="O95" i="40"/>
  <c r="O95" i="49"/>
  <c r="O95" i="50"/>
  <c r="O95" i="51"/>
  <c r="O95" i="52"/>
  <c r="O95" i="53"/>
  <c r="O95" i="54"/>
  <c r="O96" i="38"/>
  <c r="O96" i="40"/>
  <c r="O96" i="49"/>
  <c r="O96" i="50"/>
  <c r="O96" i="51"/>
  <c r="O96" i="52"/>
  <c r="O96" i="53"/>
  <c r="O96" i="54"/>
  <c r="O97" i="38"/>
  <c r="O97" i="40"/>
  <c r="O97" i="49"/>
  <c r="O97" i="50"/>
  <c r="O97" i="51"/>
  <c r="O97" i="52"/>
  <c r="O97" i="53"/>
  <c r="O97" i="54"/>
  <c r="O98" i="38"/>
  <c r="O98" i="40"/>
  <c r="O98" i="49"/>
  <c r="O98" i="50"/>
  <c r="O98" i="51"/>
  <c r="O98" i="52"/>
  <c r="O98" i="53"/>
  <c r="O98" i="54"/>
  <c r="O99" i="38"/>
  <c r="O99" i="40"/>
  <c r="O99" i="49"/>
  <c r="O99" i="50"/>
  <c r="O99" i="51"/>
  <c r="O99" i="52"/>
  <c r="O99" i="53"/>
  <c r="O99" i="54"/>
  <c r="O100" i="38"/>
  <c r="O100" i="40"/>
  <c r="O100" i="49"/>
  <c r="O100" i="50"/>
  <c r="O100" i="51"/>
  <c r="O100" i="52"/>
  <c r="O100" i="53"/>
  <c r="O100" i="54"/>
  <c r="O101" i="38"/>
  <c r="O101" i="40"/>
  <c r="O101" i="49"/>
  <c r="O101" i="50"/>
  <c r="O101" i="51"/>
  <c r="O101" i="52"/>
  <c r="O101" i="53"/>
  <c r="O101" i="54"/>
  <c r="O102" i="38"/>
  <c r="O102" i="40"/>
  <c r="O102" i="49"/>
  <c r="O102" i="50"/>
  <c r="O102" i="51"/>
  <c r="O102" i="52"/>
  <c r="O102" i="53"/>
  <c r="O102" i="54"/>
  <c r="O103" i="38"/>
  <c r="O103" i="40"/>
  <c r="O103" i="49"/>
  <c r="O103" i="50"/>
  <c r="O103" i="51"/>
  <c r="O103" i="52"/>
  <c r="O103" i="53"/>
  <c r="O103" i="54"/>
  <c r="O104" i="38"/>
  <c r="O104" i="40"/>
  <c r="O104" i="49"/>
  <c r="O104" i="50"/>
  <c r="O104" i="51"/>
  <c r="O104" i="52"/>
  <c r="O104" i="53"/>
  <c r="O104" i="54"/>
  <c r="O105" i="38"/>
  <c r="O105" i="40"/>
  <c r="O105" i="49"/>
  <c r="O105" i="50"/>
  <c r="O105" i="51"/>
  <c r="O105" i="52"/>
  <c r="O105" i="53"/>
  <c r="O105" i="54"/>
  <c r="O106" i="38"/>
  <c r="O106" i="40"/>
  <c r="O106" i="49"/>
  <c r="O106" i="50"/>
  <c r="O106" i="51"/>
  <c r="O106" i="52"/>
  <c r="O106" i="53"/>
  <c r="O106" i="54"/>
  <c r="O107" i="38"/>
  <c r="O107" i="40"/>
  <c r="O107" i="49"/>
  <c r="O107" i="50"/>
  <c r="O107" i="51"/>
  <c r="O107" i="52"/>
  <c r="O107" i="53"/>
  <c r="O107" i="54"/>
  <c r="O108" i="38"/>
  <c r="O108" i="40"/>
  <c r="O108" i="49"/>
  <c r="O108" i="50"/>
  <c r="O108" i="51"/>
  <c r="O108" i="52"/>
  <c r="O108" i="53"/>
  <c r="O108" i="54"/>
  <c r="O109" i="38"/>
  <c r="O109" i="40"/>
  <c r="O109" i="49"/>
  <c r="O109" i="50"/>
  <c r="O109" i="51"/>
  <c r="O109" i="52"/>
  <c r="O109" i="53"/>
  <c r="O109" i="54"/>
  <c r="O110" i="38"/>
  <c r="O110" i="40"/>
  <c r="O110" i="49"/>
  <c r="O110" i="50"/>
  <c r="O110" i="51"/>
  <c r="O110" i="52"/>
  <c r="O110" i="53"/>
  <c r="O110" i="54"/>
  <c r="O111" i="38"/>
  <c r="O111" i="40"/>
  <c r="O111" i="49"/>
  <c r="O111" i="50"/>
  <c r="O111" i="51"/>
  <c r="O111" i="52"/>
  <c r="O111" i="53"/>
  <c r="O111" i="54"/>
  <c r="O112" i="38"/>
  <c r="O112" i="40"/>
  <c r="O112" i="49"/>
  <c r="O112" i="50"/>
  <c r="O112" i="51"/>
  <c r="O112" i="52"/>
  <c r="O112" i="53"/>
  <c r="O112" i="54"/>
  <c r="O113" i="38"/>
  <c r="O113" i="40"/>
  <c r="O113" i="49"/>
  <c r="O113" i="50"/>
  <c r="O113" i="51"/>
  <c r="O113" i="52"/>
  <c r="O113" i="53"/>
  <c r="O113" i="54"/>
  <c r="O114" i="38"/>
  <c r="O114" i="40"/>
  <c r="O114" i="49"/>
  <c r="O114" i="50"/>
  <c r="O114" i="51"/>
  <c r="O114" i="52"/>
  <c r="O114" i="53"/>
  <c r="O114" i="54"/>
  <c r="O115" i="38"/>
  <c r="O115" i="40"/>
  <c r="O115" i="49"/>
  <c r="O115" i="50"/>
  <c r="O115" i="51"/>
  <c r="O115" i="52"/>
  <c r="O115" i="53"/>
  <c r="O115" i="54"/>
  <c r="O116" i="38"/>
  <c r="O116" i="40"/>
  <c r="O116" i="49"/>
  <c r="O116" i="50"/>
  <c r="O116" i="51"/>
  <c r="O116" i="52"/>
  <c r="O116" i="53"/>
  <c r="O116" i="54"/>
  <c r="O117" i="38"/>
  <c r="O117" i="40"/>
  <c r="O117" i="49"/>
  <c r="O117" i="50"/>
  <c r="O117" i="51"/>
  <c r="O117" i="52"/>
  <c r="O117" i="53"/>
  <c r="O117" i="54"/>
  <c r="O118" i="38"/>
  <c r="O118" i="40"/>
  <c r="O118" i="49"/>
  <c r="O118" i="50"/>
  <c r="O118" i="51"/>
  <c r="O118" i="52"/>
  <c r="O118" i="53"/>
  <c r="O118" i="54"/>
  <c r="O119" i="38"/>
  <c r="O119" i="40"/>
  <c r="O119" i="49"/>
  <c r="O119" i="50"/>
  <c r="O119" i="51"/>
  <c r="O119" i="52"/>
  <c r="O119" i="53"/>
  <c r="O119" i="54"/>
  <c r="O120" i="38"/>
  <c r="O120" i="40"/>
  <c r="O120" i="49"/>
  <c r="O120" i="50"/>
  <c r="O120" i="51"/>
  <c r="O120" i="52"/>
  <c r="O120" i="53"/>
  <c r="O120" i="54"/>
  <c r="O121" i="38"/>
  <c r="O121" i="40"/>
  <c r="O121" i="49"/>
  <c r="O121" i="50"/>
  <c r="O121" i="51"/>
  <c r="O121" i="52"/>
  <c r="O121" i="53"/>
  <c r="O121" i="54"/>
  <c r="O122" i="38"/>
  <c r="O122" i="40"/>
  <c r="O122" i="49"/>
  <c r="O122" i="50"/>
  <c r="O122" i="51"/>
  <c r="O122" i="52"/>
  <c r="O122" i="53"/>
  <c r="O122" i="54"/>
  <c r="O123" i="38"/>
  <c r="O123" i="40"/>
  <c r="O123" i="49"/>
  <c r="O123" i="50"/>
  <c r="O123" i="51"/>
  <c r="O123" i="52"/>
  <c r="O123" i="53"/>
  <c r="O123" i="54"/>
  <c r="O124" i="38"/>
  <c r="O124" i="40"/>
  <c r="O124" i="49"/>
  <c r="O124" i="50"/>
  <c r="O124" i="51"/>
  <c r="O124" i="52"/>
  <c r="O124" i="53"/>
  <c r="O124" i="54"/>
  <c r="O125" i="38"/>
  <c r="O125" i="40"/>
  <c r="O125" i="49"/>
  <c r="O125" i="50"/>
  <c r="O125" i="51"/>
  <c r="O125" i="52"/>
  <c r="O125" i="53"/>
  <c r="O125" i="54"/>
  <c r="O126" i="38"/>
  <c r="O126" i="40"/>
  <c r="O126" i="49"/>
  <c r="O126" i="50"/>
  <c r="O126" i="51"/>
  <c r="O126" i="52"/>
  <c r="O126" i="53"/>
  <c r="O126" i="54"/>
  <c r="O127" i="38"/>
  <c r="O127" i="40"/>
  <c r="O127" i="49"/>
  <c r="O127" i="50"/>
  <c r="O127" i="51"/>
  <c r="O127" i="52"/>
  <c r="O127" i="53"/>
  <c r="O127" i="54"/>
  <c r="O128" i="38"/>
  <c r="O128" i="40"/>
  <c r="O128" i="49"/>
  <c r="O128" i="50"/>
  <c r="O128" i="51"/>
  <c r="O128" i="52"/>
  <c r="O128" i="53"/>
  <c r="O128" i="54"/>
  <c r="O129" i="38"/>
  <c r="O129" i="40"/>
  <c r="O129" i="49"/>
  <c r="O129" i="50"/>
  <c r="O129" i="51"/>
  <c r="O129" i="52"/>
  <c r="O129" i="53"/>
  <c r="O129" i="54"/>
  <c r="O130" i="38"/>
  <c r="O130" i="40"/>
  <c r="O130" i="49"/>
  <c r="O130" i="50"/>
  <c r="O130" i="51"/>
  <c r="O130" i="52"/>
  <c r="O130" i="53"/>
  <c r="O130" i="54"/>
  <c r="O131" i="38"/>
  <c r="O131" i="40"/>
  <c r="O131" i="49"/>
  <c r="O131" i="50"/>
  <c r="O131" i="51"/>
  <c r="O131" i="52"/>
  <c r="O131" i="53"/>
  <c r="O131" i="54"/>
  <c r="O132" i="38"/>
  <c r="O132" i="40"/>
  <c r="O132" i="49"/>
  <c r="O132" i="50"/>
  <c r="O132" i="51"/>
  <c r="O132" i="52"/>
  <c r="O132" i="53"/>
  <c r="O132" i="54"/>
  <c r="O133" i="38"/>
  <c r="O133" i="40"/>
  <c r="O133" i="49"/>
  <c r="O133" i="50"/>
  <c r="O133" i="51"/>
  <c r="O133" i="52"/>
  <c r="O133" i="53"/>
  <c r="O133" i="54"/>
  <c r="O134" i="38"/>
  <c r="O134" i="40"/>
  <c r="O134" i="49"/>
  <c r="O134" i="50"/>
  <c r="O134" i="51"/>
  <c r="O134" i="52"/>
  <c r="O134" i="53"/>
  <c r="O134" i="54"/>
  <c r="O135" i="38"/>
  <c r="O135" i="40"/>
  <c r="O135" i="49"/>
  <c r="O135" i="50"/>
  <c r="O135" i="51"/>
  <c r="O135" i="52"/>
  <c r="O135" i="53"/>
  <c r="O135" i="54"/>
  <c r="O136" i="38"/>
  <c r="O136" i="40"/>
  <c r="O136" i="49"/>
  <c r="O136" i="50"/>
  <c r="O136" i="51"/>
  <c r="O136" i="52"/>
  <c r="O136" i="53"/>
  <c r="O136" i="54"/>
  <c r="O137" i="38"/>
  <c r="O137" i="40"/>
  <c r="O137" i="49"/>
  <c r="O137" i="50"/>
  <c r="O137" i="51"/>
  <c r="O137" i="52"/>
  <c r="O137" i="53"/>
  <c r="O137" i="54"/>
  <c r="O138" i="38"/>
  <c r="O138" i="40"/>
  <c r="O138" i="49"/>
  <c r="O138" i="50"/>
  <c r="O138" i="51"/>
  <c r="O138" i="52"/>
  <c r="O138" i="53"/>
  <c r="O138" i="54"/>
  <c r="O139" i="38"/>
  <c r="O139" i="40"/>
  <c r="O139" i="49"/>
  <c r="O139" i="50"/>
  <c r="O139" i="51"/>
  <c r="O139" i="52"/>
  <c r="O139" i="53"/>
  <c r="O139" i="54"/>
  <c r="O140" i="38"/>
  <c r="O140" i="40"/>
  <c r="O140" i="49"/>
  <c r="O140" i="50"/>
  <c r="O140" i="51"/>
  <c r="O140" i="52"/>
  <c r="O140" i="53"/>
  <c r="O140" i="54"/>
  <c r="O141" i="38"/>
  <c r="O141" i="40"/>
  <c r="O141" i="49"/>
  <c r="O141" i="50"/>
  <c r="O141" i="51"/>
  <c r="O141" i="52"/>
  <c r="O141" i="53"/>
  <c r="O141" i="54"/>
  <c r="O142" i="38"/>
  <c r="O142" i="40"/>
  <c r="O142" i="49"/>
  <c r="O142" i="50"/>
  <c r="O142" i="51"/>
  <c r="O142" i="52"/>
  <c r="O142" i="53"/>
  <c r="O142" i="54"/>
  <c r="O143" i="38"/>
  <c r="O143" i="40"/>
  <c r="O143" i="49"/>
  <c r="O143" i="50"/>
  <c r="O143" i="51"/>
  <c r="O143" i="52"/>
  <c r="O143" i="53"/>
  <c r="O143" i="54"/>
  <c r="O144" i="38"/>
  <c r="O144" i="40"/>
  <c r="O144" i="49"/>
  <c r="O144" i="50"/>
  <c r="O144" i="51"/>
  <c r="O144" i="52"/>
  <c r="O144" i="53"/>
  <c r="O144" i="54"/>
  <c r="O145" i="38"/>
  <c r="O145" i="40"/>
  <c r="O145" i="49"/>
  <c r="O145" i="50"/>
  <c r="O145" i="51"/>
  <c r="O145" i="52"/>
  <c r="O145" i="53"/>
  <c r="O145" i="54"/>
  <c r="O146" i="38"/>
  <c r="O146" i="40"/>
  <c r="O146" i="49"/>
  <c r="O146" i="50"/>
  <c r="O146" i="51"/>
  <c r="O146" i="52"/>
  <c r="O146" i="53"/>
  <c r="O146" i="54"/>
  <c r="O147" i="38"/>
  <c r="O147" i="40"/>
  <c r="O147" i="49"/>
  <c r="O147" i="50"/>
  <c r="O147" i="51"/>
  <c r="O147" i="52"/>
  <c r="O147" i="53"/>
  <c r="O147" i="54"/>
  <c r="O148" i="38"/>
  <c r="O148" i="40"/>
  <c r="O148" i="49"/>
  <c r="O148" i="50"/>
  <c r="O148" i="51"/>
  <c r="O148" i="52"/>
  <c r="O148" i="53"/>
  <c r="O148" i="54"/>
  <c r="O149" i="38"/>
  <c r="O149" i="40"/>
  <c r="O149" i="49"/>
  <c r="O149" i="50"/>
  <c r="O149" i="51"/>
  <c r="O149" i="52"/>
  <c r="O149" i="53"/>
  <c r="O149" i="54"/>
  <c r="O150" i="38"/>
  <c r="O150" i="40"/>
  <c r="O150" i="49"/>
  <c r="O150" i="50"/>
  <c r="O150" i="51"/>
  <c r="O150" i="52"/>
  <c r="O150" i="53"/>
  <c r="O150" i="54"/>
  <c r="O151" i="38"/>
  <c r="O151" i="40"/>
  <c r="O151" i="49"/>
  <c r="O151" i="50"/>
  <c r="O151" i="51"/>
  <c r="O151" i="52"/>
  <c r="O151" i="53"/>
  <c r="O151" i="54"/>
  <c r="O152" i="38"/>
  <c r="O152" i="40"/>
  <c r="O152" i="49"/>
  <c r="O152" i="50"/>
  <c r="O152" i="51"/>
  <c r="O152" i="52"/>
  <c r="O152" i="53"/>
  <c r="O152" i="54"/>
  <c r="O153" i="38"/>
  <c r="O153" i="40"/>
  <c r="O153" i="49"/>
  <c r="O153" i="50"/>
  <c r="O153" i="51"/>
  <c r="O153" i="52"/>
  <c r="O153" i="53"/>
  <c r="O153" i="54"/>
  <c r="O154" i="38"/>
  <c r="O154" i="40"/>
  <c r="O154" i="49"/>
  <c r="O154" i="50"/>
  <c r="O154" i="51"/>
  <c r="O154" i="52"/>
  <c r="O154" i="53"/>
  <c r="O154" i="54"/>
  <c r="O155" i="38"/>
  <c r="O155" i="40"/>
  <c r="O155" i="49"/>
  <c r="O155" i="50"/>
  <c r="O155" i="51"/>
  <c r="O155" i="52"/>
  <c r="O155" i="53"/>
  <c r="O155" i="54"/>
  <c r="O156" i="38"/>
  <c r="O156" i="40"/>
  <c r="O156" i="49"/>
  <c r="O156" i="50"/>
  <c r="O156" i="51"/>
  <c r="O156" i="52"/>
  <c r="O156" i="53"/>
  <c r="O156" i="54"/>
  <c r="O157" i="38"/>
  <c r="O157" i="40"/>
  <c r="O157" i="49"/>
  <c r="O157" i="50"/>
  <c r="O157" i="51"/>
  <c r="O157" i="52"/>
  <c r="O157" i="53"/>
  <c r="O157" i="54"/>
  <c r="O158" i="38"/>
  <c r="O158" i="40"/>
  <c r="O158" i="49"/>
  <c r="O158" i="50"/>
  <c r="O158" i="51"/>
  <c r="O158" i="52"/>
  <c r="O158" i="53"/>
  <c r="O158" i="54"/>
  <c r="O159" i="38"/>
  <c r="O159" i="40"/>
  <c r="O159" i="49"/>
  <c r="O159" i="50"/>
  <c r="O159" i="51"/>
  <c r="O159" i="52"/>
  <c r="O159" i="53"/>
  <c r="O159" i="54"/>
  <c r="O160" i="38"/>
  <c r="O160" i="40"/>
  <c r="O160" i="49"/>
  <c r="O160" i="50"/>
  <c r="O160" i="51"/>
  <c r="O160" i="52"/>
  <c r="O160" i="53"/>
  <c r="O160" i="54"/>
  <c r="O161" i="38"/>
  <c r="O161" i="40"/>
  <c r="O161" i="49"/>
  <c r="O161" i="50"/>
  <c r="O161" i="51"/>
  <c r="O161" i="52"/>
  <c r="O161" i="53"/>
  <c r="O161" i="54"/>
  <c r="O162" i="38"/>
  <c r="O162" i="40"/>
  <c r="O162" i="49"/>
  <c r="O162" i="50"/>
  <c r="O162" i="51"/>
  <c r="O162" i="52"/>
  <c r="O162" i="53"/>
  <c r="O162" i="54"/>
  <c r="O163" i="38"/>
  <c r="O163" i="40"/>
  <c r="O163" i="49"/>
  <c r="O163" i="50"/>
  <c r="O163" i="51"/>
  <c r="O163" i="52"/>
  <c r="O163" i="53"/>
  <c r="O163" i="54"/>
  <c r="O164" i="38"/>
  <c r="O164" i="40"/>
  <c r="O164" i="49"/>
  <c r="O164" i="50"/>
  <c r="O164" i="51"/>
  <c r="O164" i="52"/>
  <c r="O164" i="53"/>
  <c r="O164" i="54"/>
  <c r="O165" i="38"/>
  <c r="O165" i="40"/>
  <c r="O165" i="49"/>
  <c r="O165" i="50"/>
  <c r="O165" i="51"/>
  <c r="O165" i="52"/>
  <c r="O165" i="53"/>
  <c r="O165" i="54"/>
  <c r="O166" i="38"/>
  <c r="O166" i="40"/>
  <c r="O166" i="49"/>
  <c r="O166" i="50"/>
  <c r="O166" i="51"/>
  <c r="O166" i="52"/>
  <c r="O166" i="53"/>
  <c r="O166" i="54"/>
  <c r="O167" i="38"/>
  <c r="O167" i="40"/>
  <c r="O167" i="49"/>
  <c r="O167" i="50"/>
  <c r="O167" i="51"/>
  <c r="O167" i="52"/>
  <c r="O167" i="53"/>
  <c r="O167" i="54"/>
  <c r="O168" i="38"/>
  <c r="O168" i="40"/>
  <c r="O168" i="49"/>
  <c r="O168" i="50"/>
  <c r="O168" i="51"/>
  <c r="O168" i="52"/>
  <c r="O168" i="53"/>
  <c r="O168" i="54"/>
  <c r="O169" i="38"/>
  <c r="O169" i="40"/>
  <c r="O169" i="49"/>
  <c r="O169" i="50"/>
  <c r="O169" i="51"/>
  <c r="O169" i="52"/>
  <c r="O169" i="53"/>
  <c r="O169" i="54"/>
  <c r="O170" i="38"/>
  <c r="O170" i="40"/>
  <c r="O170" i="49"/>
  <c r="O170" i="50"/>
  <c r="O170" i="51"/>
  <c r="O170" i="52"/>
  <c r="O170" i="53"/>
  <c r="O170" i="54"/>
  <c r="O171" i="38"/>
  <c r="O171" i="40"/>
  <c r="O171" i="49"/>
  <c r="O171" i="50"/>
  <c r="O171" i="51"/>
  <c r="O171" i="52"/>
  <c r="O171" i="53"/>
  <c r="O171" i="54"/>
  <c r="O172" i="38"/>
  <c r="O172" i="40"/>
  <c r="O172" i="49"/>
  <c r="O172" i="50"/>
  <c r="O172" i="51"/>
  <c r="O172" i="52"/>
  <c r="O172" i="53"/>
  <c r="O172" i="54"/>
  <c r="O173" i="38"/>
  <c r="O173" i="40"/>
  <c r="O173" i="49"/>
  <c r="O173" i="50"/>
  <c r="O173" i="51"/>
  <c r="O173" i="52"/>
  <c r="O173" i="53"/>
  <c r="O173" i="54"/>
  <c r="O174" i="38"/>
  <c r="O174" i="40"/>
  <c r="O174" i="49"/>
  <c r="O174" i="50"/>
  <c r="O174" i="51"/>
  <c r="O174" i="52"/>
  <c r="O174" i="53"/>
  <c r="O174" i="54"/>
  <c r="O175" i="38"/>
  <c r="O175" i="40"/>
  <c r="O175" i="49"/>
  <c r="O175" i="50"/>
  <c r="O175" i="51"/>
  <c r="O175" i="52"/>
  <c r="O175" i="53"/>
  <c r="O175" i="54"/>
  <c r="O176" i="38"/>
  <c r="O176" i="40"/>
  <c r="O176" i="49"/>
  <c r="O176" i="50"/>
  <c r="O176" i="51"/>
  <c r="O176" i="52"/>
  <c r="O176" i="53"/>
  <c r="O176" i="54"/>
  <c r="O177" i="38"/>
  <c r="O177" i="40"/>
  <c r="O177" i="49"/>
  <c r="O177" i="50"/>
  <c r="O177" i="51"/>
  <c r="O177" i="52"/>
  <c r="O177" i="53"/>
  <c r="O177" i="54"/>
  <c r="O178" i="38"/>
  <c r="O178" i="40"/>
  <c r="O178" i="49"/>
  <c r="O178" i="50"/>
  <c r="O178" i="51"/>
  <c r="O178" i="52"/>
  <c r="O178" i="53"/>
  <c r="O178" i="54"/>
  <c r="O179" i="38"/>
  <c r="O179" i="40"/>
  <c r="O179" i="49"/>
  <c r="O179" i="50"/>
  <c r="O179" i="51"/>
  <c r="O179" i="52"/>
  <c r="O179" i="53"/>
  <c r="O179" i="54"/>
  <c r="O180" i="38"/>
  <c r="O180" i="40"/>
  <c r="O180" i="49"/>
  <c r="O180" i="50"/>
  <c r="O180" i="51"/>
  <c r="O180" i="52"/>
  <c r="O180" i="53"/>
  <c r="O180" i="54"/>
  <c r="O181" i="38"/>
  <c r="O181" i="40"/>
  <c r="O181" i="49"/>
  <c r="O181" i="50"/>
  <c r="O181" i="51"/>
  <c r="O181" i="52"/>
  <c r="O181" i="53"/>
  <c r="O181" i="54"/>
  <c r="O182" i="38"/>
  <c r="O182" i="40"/>
  <c r="O182" i="49"/>
  <c r="O182" i="50"/>
  <c r="O182" i="51"/>
  <c r="O182" i="52"/>
  <c r="O182" i="53"/>
  <c r="O182" i="54"/>
  <c r="O183" i="38"/>
  <c r="O183" i="40"/>
  <c r="O183" i="49"/>
  <c r="O183" i="50"/>
  <c r="O183" i="51"/>
  <c r="O183" i="52"/>
  <c r="O183" i="53"/>
  <c r="O183" i="54"/>
  <c r="O184" i="38"/>
  <c r="O184" i="40"/>
  <c r="O184" i="49"/>
  <c r="O184" i="50"/>
  <c r="O184" i="51"/>
  <c r="O184" i="52"/>
  <c r="O184" i="53"/>
  <c r="O184" i="54"/>
  <c r="O185" i="38"/>
  <c r="O185" i="40"/>
  <c r="O185" i="49"/>
  <c r="O185" i="50"/>
  <c r="O185" i="51"/>
  <c r="O185" i="52"/>
  <c r="O185" i="53"/>
  <c r="O185" i="54"/>
  <c r="O186" i="38"/>
  <c r="O186" i="40"/>
  <c r="O186" i="49"/>
  <c r="O186" i="50"/>
  <c r="O186" i="51"/>
  <c r="O186" i="52"/>
  <c r="O186" i="53"/>
  <c r="O186" i="54"/>
  <c r="O187" i="38"/>
  <c r="O187" i="40"/>
  <c r="O187" i="49"/>
  <c r="O187" i="50"/>
  <c r="O187" i="51"/>
  <c r="O187" i="52"/>
  <c r="O187" i="53"/>
  <c r="O187" i="54"/>
  <c r="O188" i="38"/>
  <c r="O188" i="40"/>
  <c r="O188" i="49"/>
  <c r="O188" i="50"/>
  <c r="O188" i="51"/>
  <c r="O188" i="52"/>
  <c r="O188" i="53"/>
  <c r="O188" i="54"/>
  <c r="O189" i="38"/>
  <c r="O189" i="40"/>
  <c r="O189" i="49"/>
  <c r="O189" i="50"/>
  <c r="O189" i="51"/>
  <c r="O189" i="52"/>
  <c r="O189" i="53"/>
  <c r="O189" i="54"/>
  <c r="O190" i="38"/>
  <c r="O190" i="40"/>
  <c r="O190" i="49"/>
  <c r="O190" i="50"/>
  <c r="O190" i="51"/>
  <c r="O190" i="52"/>
  <c r="O190" i="53"/>
  <c r="O190" i="54"/>
  <c r="O191" i="38"/>
  <c r="O191" i="40"/>
  <c r="O191" i="49"/>
  <c r="O191" i="50"/>
  <c r="O191" i="51"/>
  <c r="O191" i="52"/>
  <c r="O191" i="53"/>
  <c r="O191" i="54"/>
  <c r="O192" i="38"/>
  <c r="O192" i="40"/>
  <c r="O192" i="49"/>
  <c r="O192" i="50"/>
  <c r="O192" i="51"/>
  <c r="O192" i="52"/>
  <c r="O192" i="53"/>
  <c r="O192" i="54"/>
  <c r="O193" i="38"/>
  <c r="O193" i="40"/>
  <c r="O193" i="49"/>
  <c r="O193" i="50"/>
  <c r="O193" i="51"/>
  <c r="O193" i="52"/>
  <c r="O193" i="53"/>
  <c r="O193" i="54"/>
  <c r="O194" i="38"/>
  <c r="O194" i="40"/>
  <c r="O194" i="49"/>
  <c r="O194" i="50"/>
  <c r="O194" i="51"/>
  <c r="O194" i="52"/>
  <c r="O194" i="53"/>
  <c r="O194" i="54"/>
  <c r="O195" i="38"/>
  <c r="O195" i="40"/>
  <c r="O195" i="49"/>
  <c r="O195" i="50"/>
  <c r="O195" i="51"/>
  <c r="O195" i="52"/>
  <c r="O195" i="53"/>
  <c r="O195" i="54"/>
  <c r="O196" i="38"/>
  <c r="O196" i="40"/>
  <c r="O196" i="49"/>
  <c r="O196" i="50"/>
  <c r="O196" i="51"/>
  <c r="O196" i="52"/>
  <c r="O196" i="53"/>
  <c r="O196" i="54"/>
  <c r="O197" i="38"/>
  <c r="O197" i="40"/>
  <c r="O197" i="49"/>
  <c r="O197" i="50"/>
  <c r="O197" i="51"/>
  <c r="O197" i="52"/>
  <c r="O197" i="53"/>
  <c r="O197" i="54"/>
  <c r="O198" i="38"/>
  <c r="O198" i="40"/>
  <c r="O198" i="49"/>
  <c r="O198" i="50"/>
  <c r="O198" i="51"/>
  <c r="O198" i="52"/>
  <c r="O198" i="53"/>
  <c r="O198" i="54"/>
  <c r="O199" i="38"/>
  <c r="O199" i="40"/>
  <c r="O199" i="49"/>
  <c r="O199" i="50"/>
  <c r="O199" i="51"/>
  <c r="O199" i="52"/>
  <c r="O199" i="53"/>
  <c r="O199" i="54"/>
  <c r="O200" i="38"/>
  <c r="O200" i="40"/>
  <c r="O200" i="49"/>
  <c r="O200" i="50"/>
  <c r="O200" i="51"/>
  <c r="O200" i="52"/>
  <c r="O200" i="53"/>
  <c r="O200" i="54"/>
  <c r="O201" i="38"/>
  <c r="O201" i="40"/>
  <c r="O201" i="49"/>
  <c r="O201" i="50"/>
  <c r="O201" i="51"/>
  <c r="O201" i="52"/>
  <c r="O201" i="53"/>
  <c r="O201" i="54"/>
  <c r="O202" i="38"/>
  <c r="O202" i="40"/>
  <c r="O202" i="49"/>
  <c r="O202" i="50"/>
  <c r="O202" i="51"/>
  <c r="O202" i="52"/>
  <c r="O202" i="53"/>
  <c r="O202" i="54"/>
  <c r="O203" i="38"/>
  <c r="O203" i="40"/>
  <c r="O203" i="49"/>
  <c r="O203" i="50"/>
  <c r="O203" i="51"/>
  <c r="O203" i="52"/>
  <c r="O203" i="53"/>
  <c r="O203" i="54"/>
  <c r="O204" i="38"/>
  <c r="O204" i="40"/>
  <c r="O204" i="49"/>
  <c r="O204" i="50"/>
  <c r="O204" i="51"/>
  <c r="O204" i="52"/>
  <c r="O204" i="53"/>
  <c r="O204" i="54"/>
  <c r="O205" i="38"/>
  <c r="O205" i="40"/>
  <c r="O205" i="49"/>
  <c r="O205" i="50"/>
  <c r="O205" i="51"/>
  <c r="O205" i="52"/>
  <c r="O205" i="53"/>
  <c r="O205" i="54"/>
  <c r="O206" i="38"/>
  <c r="O206" i="40"/>
  <c r="O206" i="49"/>
  <c r="O206" i="50"/>
  <c r="O206" i="51"/>
  <c r="O206" i="52"/>
  <c r="O206" i="53"/>
  <c r="O206" i="54"/>
  <c r="O207" i="38"/>
  <c r="O207" i="40"/>
  <c r="O207" i="49"/>
  <c r="O207" i="50"/>
  <c r="O207" i="51"/>
  <c r="O207" i="52"/>
  <c r="O207" i="53"/>
  <c r="O207" i="54"/>
  <c r="O208" i="38"/>
  <c r="O208" i="40"/>
  <c r="O208" i="49"/>
  <c r="O208" i="50"/>
  <c r="O208" i="51"/>
  <c r="O208" i="52"/>
  <c r="O208" i="53"/>
  <c r="O208" i="54"/>
  <c r="O209" i="38"/>
  <c r="O209" i="40"/>
  <c r="O209" i="49"/>
  <c r="O209" i="50"/>
  <c r="O209" i="51"/>
  <c r="O209" i="52"/>
  <c r="O209" i="53"/>
  <c r="O209" i="54"/>
  <c r="O210" i="38"/>
  <c r="O210" i="40"/>
  <c r="O210" i="49"/>
  <c r="O210" i="50"/>
  <c r="O210" i="51"/>
  <c r="O210" i="52"/>
  <c r="O210" i="53"/>
  <c r="O210" i="54"/>
  <c r="O211" i="38"/>
  <c r="O211" i="40"/>
  <c r="O211" i="49"/>
  <c r="O211" i="50"/>
  <c r="O211" i="51"/>
  <c r="O211" i="52"/>
  <c r="O211" i="53"/>
  <c r="O211" i="54"/>
  <c r="O212" i="38"/>
  <c r="O212" i="40"/>
  <c r="O212" i="49"/>
  <c r="O212" i="50"/>
  <c r="O212" i="51"/>
  <c r="O212" i="52"/>
  <c r="O212" i="53"/>
  <c r="O212" i="54"/>
  <c r="O213" i="38"/>
  <c r="O213" i="40"/>
  <c r="O213" i="49"/>
  <c r="O213" i="50"/>
  <c r="O213" i="51"/>
  <c r="O213" i="52"/>
  <c r="O213" i="53"/>
  <c r="O213" i="54"/>
  <c r="O214" i="38"/>
  <c r="O214" i="40"/>
  <c r="O214" i="49"/>
  <c r="O214" i="50"/>
  <c r="O214" i="51"/>
  <c r="O214" i="52"/>
  <c r="O214" i="53"/>
  <c r="O214" i="54"/>
  <c r="O215" i="38"/>
  <c r="O215" i="40"/>
  <c r="O215" i="49"/>
  <c r="O215" i="50"/>
  <c r="O215" i="51"/>
  <c r="O215" i="52"/>
  <c r="O215" i="53"/>
  <c r="O215" i="54"/>
  <c r="O216" i="38"/>
  <c r="O216" i="40"/>
  <c r="O216" i="49"/>
  <c r="O216" i="50"/>
  <c r="O216" i="51"/>
  <c r="O216" i="52"/>
  <c r="O216" i="53"/>
  <c r="O216" i="54"/>
  <c r="O217" i="38"/>
  <c r="O217" i="40"/>
  <c r="O217" i="49"/>
  <c r="O217" i="50"/>
  <c r="O217" i="51"/>
  <c r="O217" i="52"/>
  <c r="O217" i="53"/>
  <c r="O217" i="54"/>
  <c r="O218" i="38"/>
  <c r="O218" i="40"/>
  <c r="O218" i="49"/>
  <c r="O218" i="50"/>
  <c r="O218" i="51"/>
  <c r="O218" i="52"/>
  <c r="O218" i="53"/>
  <c r="O218" i="54"/>
  <c r="O219" i="38"/>
  <c r="O219" i="40"/>
  <c r="O219" i="49"/>
  <c r="O219" i="50"/>
  <c r="O219" i="51"/>
  <c r="O219" i="52"/>
  <c r="O219" i="53"/>
  <c r="O219" i="54"/>
  <c r="O220" i="38"/>
  <c r="O220" i="40"/>
  <c r="O220" i="49"/>
  <c r="O220" i="50"/>
  <c r="O220" i="51"/>
  <c r="O220" i="52"/>
  <c r="O220" i="53"/>
  <c r="O220" i="54"/>
  <c r="O221" i="38"/>
  <c r="O221" i="40"/>
  <c r="O221" i="49"/>
  <c r="O221" i="50"/>
  <c r="O221" i="51"/>
  <c r="O221" i="52"/>
  <c r="O221" i="53"/>
  <c r="O221" i="54"/>
  <c r="O222" i="38"/>
  <c r="O222" i="40"/>
  <c r="O222" i="49"/>
  <c r="O222" i="50"/>
  <c r="O222" i="51"/>
  <c r="O222" i="52"/>
  <c r="O222" i="53"/>
  <c r="O222" i="54"/>
  <c r="O223" i="38"/>
  <c r="O223" i="40"/>
  <c r="O223" i="49"/>
  <c r="O223" i="50"/>
  <c r="O223" i="51"/>
  <c r="O223" i="52"/>
  <c r="O223" i="53"/>
  <c r="O223" i="54"/>
  <c r="O224" i="38"/>
  <c r="O224" i="40"/>
  <c r="O224" i="49"/>
  <c r="O224" i="50"/>
  <c r="O224" i="51"/>
  <c r="O224" i="52"/>
  <c r="O224" i="53"/>
  <c r="O224" i="54"/>
  <c r="O225" i="38"/>
  <c r="O225" i="40"/>
  <c r="O225" i="49"/>
  <c r="O225" i="50"/>
  <c r="O225" i="51"/>
  <c r="O225" i="52"/>
  <c r="O225" i="53"/>
  <c r="O225" i="54"/>
  <c r="O226" i="38"/>
  <c r="O226" i="40"/>
  <c r="O226" i="49"/>
  <c r="O226" i="50"/>
  <c r="O226" i="51"/>
  <c r="O226" i="52"/>
  <c r="O226" i="53"/>
  <c r="O226" i="54"/>
  <c r="O227" i="38"/>
  <c r="O227" i="40"/>
  <c r="O227" i="49"/>
  <c r="O227" i="50"/>
  <c r="O227" i="51"/>
  <c r="O227" i="52"/>
  <c r="O227" i="53"/>
  <c r="O227" i="54"/>
  <c r="O228" i="38"/>
  <c r="O228" i="40"/>
  <c r="O228" i="49"/>
  <c r="O228" i="50"/>
  <c r="O228" i="51"/>
  <c r="O228" i="52"/>
  <c r="O228" i="53"/>
  <c r="O228" i="54"/>
  <c r="O229" i="38"/>
  <c r="O229" i="40"/>
  <c r="O229" i="49"/>
  <c r="O229" i="50"/>
  <c r="O229" i="51"/>
  <c r="O229" i="52"/>
  <c r="O229" i="53"/>
  <c r="O229" i="54"/>
  <c r="O230" i="38"/>
  <c r="O230" i="40"/>
  <c r="O230" i="49"/>
  <c r="O230" i="50"/>
  <c r="O230" i="51"/>
  <c r="O230" i="52"/>
  <c r="O230" i="53"/>
  <c r="O230" i="54"/>
  <c r="O231" i="38"/>
  <c r="O231" i="40"/>
  <c r="O231" i="49"/>
  <c r="O231" i="50"/>
  <c r="O231" i="51"/>
  <c r="O231" i="52"/>
  <c r="O231" i="53"/>
  <c r="O231" i="54"/>
  <c r="O232" i="38"/>
  <c r="O232" i="40"/>
  <c r="O232" i="49"/>
  <c r="O232" i="50"/>
  <c r="O232" i="51"/>
  <c r="O232" i="52"/>
  <c r="O232" i="53"/>
  <c r="O232" i="54"/>
  <c r="O233" i="38"/>
  <c r="O233" i="40"/>
  <c r="O233" i="49"/>
  <c r="O233" i="50"/>
  <c r="O233" i="51"/>
  <c r="O233" i="52"/>
  <c r="O233" i="53"/>
  <c r="O233" i="54"/>
  <c r="O234" i="38"/>
  <c r="O234" i="40"/>
  <c r="O234" i="49"/>
  <c r="O234" i="50"/>
  <c r="O234" i="51"/>
  <c r="O234" i="52"/>
  <c r="O234" i="53"/>
  <c r="O234" i="54"/>
  <c r="O235" i="38"/>
  <c r="O235" i="40"/>
  <c r="O235" i="49"/>
  <c r="O235" i="50"/>
  <c r="O235" i="51"/>
  <c r="O235" i="52"/>
  <c r="O235" i="53"/>
  <c r="O235" i="54"/>
  <c r="O236" i="38"/>
  <c r="O236" i="40"/>
  <c r="O236" i="49"/>
  <c r="O236" i="50"/>
  <c r="O236" i="51"/>
  <c r="O236" i="52"/>
  <c r="O236" i="53"/>
  <c r="O236" i="54"/>
  <c r="O237" i="38"/>
  <c r="O237" i="40"/>
  <c r="O237" i="49"/>
  <c r="O237" i="50"/>
  <c r="O237" i="51"/>
  <c r="O237" i="52"/>
  <c r="O237" i="53"/>
  <c r="O237" i="54"/>
  <c r="O81" i="38"/>
  <c r="O80" i="38"/>
  <c r="O81" i="40"/>
  <c r="O81" i="49"/>
  <c r="O81" i="50"/>
  <c r="O81" i="51"/>
  <c r="O81" i="52"/>
  <c r="O81" i="53"/>
  <c r="O81" i="54"/>
  <c r="O239" i="38"/>
  <c r="B63" i="38"/>
  <c r="O80" i="40"/>
  <c r="B64" i="40"/>
  <c r="Q71" i="40"/>
  <c r="Q71" i="38"/>
  <c r="O80" i="49"/>
  <c r="O239" i="40"/>
  <c r="B63" i="40"/>
  <c r="N238" i="40"/>
  <c r="N237" i="40"/>
  <c r="N236" i="40"/>
  <c r="N235" i="40"/>
  <c r="N234" i="40"/>
  <c r="N233" i="40"/>
  <c r="N232" i="40"/>
  <c r="N231" i="40"/>
  <c r="N230" i="40"/>
  <c r="N229" i="40"/>
  <c r="N228" i="40"/>
  <c r="N227" i="40"/>
  <c r="N226" i="40"/>
  <c r="N225" i="40"/>
  <c r="N224" i="40"/>
  <c r="N223" i="40"/>
  <c r="N222" i="40"/>
  <c r="N221" i="40"/>
  <c r="N220" i="40"/>
  <c r="N219" i="40"/>
  <c r="N218" i="40"/>
  <c r="N217" i="40"/>
  <c r="N216" i="40"/>
  <c r="N215" i="40"/>
  <c r="N214" i="40"/>
  <c r="N213" i="40"/>
  <c r="N212" i="40"/>
  <c r="N211" i="40"/>
  <c r="N210" i="40"/>
  <c r="N209" i="40"/>
  <c r="N208" i="40"/>
  <c r="N207" i="40"/>
  <c r="N206" i="40"/>
  <c r="N205" i="40"/>
  <c r="N204" i="40"/>
  <c r="N203" i="40"/>
  <c r="N202" i="40"/>
  <c r="N201" i="40"/>
  <c r="N200" i="40"/>
  <c r="N199" i="40"/>
  <c r="N198" i="40"/>
  <c r="N197" i="40"/>
  <c r="N196" i="40"/>
  <c r="N195" i="40"/>
  <c r="N194" i="40"/>
  <c r="N193" i="40"/>
  <c r="N192" i="40"/>
  <c r="N191" i="40"/>
  <c r="N190" i="40"/>
  <c r="N189" i="40"/>
  <c r="N188" i="40"/>
  <c r="N187" i="40"/>
  <c r="N186" i="40"/>
  <c r="N185" i="40"/>
  <c r="N184" i="40"/>
  <c r="N183" i="40"/>
  <c r="N182" i="40"/>
  <c r="N181" i="40"/>
  <c r="N180" i="40"/>
  <c r="N179" i="40"/>
  <c r="N178" i="40"/>
  <c r="N177" i="40"/>
  <c r="N176" i="40"/>
  <c r="N175" i="40"/>
  <c r="N174" i="40"/>
  <c r="N173" i="40"/>
  <c r="N172" i="40"/>
  <c r="N171" i="40"/>
  <c r="N170" i="40"/>
  <c r="N169" i="40"/>
  <c r="N168" i="40"/>
  <c r="N167" i="40"/>
  <c r="N166" i="40"/>
  <c r="N165" i="40"/>
  <c r="N164" i="40"/>
  <c r="N163" i="40"/>
  <c r="N162" i="40"/>
  <c r="N161" i="40"/>
  <c r="N160" i="40"/>
  <c r="N159" i="40"/>
  <c r="N158" i="40"/>
  <c r="N157" i="40"/>
  <c r="N156" i="40"/>
  <c r="N155" i="40"/>
  <c r="N154" i="40"/>
  <c r="N153" i="40"/>
  <c r="N152" i="40"/>
  <c r="N151" i="40"/>
  <c r="N150" i="40"/>
  <c r="N149" i="40"/>
  <c r="N148" i="40"/>
  <c r="N147" i="40"/>
  <c r="N146" i="40"/>
  <c r="N145" i="40"/>
  <c r="N144" i="40"/>
  <c r="N143" i="40"/>
  <c r="N142" i="40"/>
  <c r="N141" i="40"/>
  <c r="N140" i="40"/>
  <c r="N139" i="40"/>
  <c r="N138" i="40"/>
  <c r="N137" i="40"/>
  <c r="N136" i="40"/>
  <c r="N135" i="40"/>
  <c r="N134" i="40"/>
  <c r="N133" i="40"/>
  <c r="N132" i="40"/>
  <c r="N131" i="40"/>
  <c r="N130" i="40"/>
  <c r="N129" i="40"/>
  <c r="N128" i="40"/>
  <c r="N127" i="40"/>
  <c r="N126" i="40"/>
  <c r="N125" i="40"/>
  <c r="N124" i="40"/>
  <c r="N123" i="40"/>
  <c r="N122" i="40"/>
  <c r="N121" i="40"/>
  <c r="N120" i="40"/>
  <c r="N119" i="40"/>
  <c r="N118" i="40"/>
  <c r="N117" i="40"/>
  <c r="N116" i="40"/>
  <c r="N115" i="40"/>
  <c r="N114" i="40"/>
  <c r="N113" i="40"/>
  <c r="N112" i="40"/>
  <c r="N111" i="40"/>
  <c r="N110" i="40"/>
  <c r="N109" i="40"/>
  <c r="N108" i="40"/>
  <c r="N107" i="40"/>
  <c r="N106" i="40"/>
  <c r="N105" i="40"/>
  <c r="N104" i="40"/>
  <c r="N103" i="40"/>
  <c r="N102" i="40"/>
  <c r="N101" i="40"/>
  <c r="N100" i="40"/>
  <c r="N99" i="40"/>
  <c r="N98" i="40"/>
  <c r="N97" i="40"/>
  <c r="N96" i="40"/>
  <c r="N95" i="40"/>
  <c r="N94" i="40"/>
  <c r="N93" i="40"/>
  <c r="N92" i="40"/>
  <c r="N91" i="40"/>
  <c r="N90" i="40"/>
  <c r="N89" i="40"/>
  <c r="N88" i="40"/>
  <c r="N87" i="40"/>
  <c r="N85" i="40"/>
  <c r="N84" i="40"/>
  <c r="N83" i="40"/>
  <c r="N82" i="40"/>
  <c r="N81" i="40"/>
  <c r="N80" i="40"/>
  <c r="N76" i="40"/>
  <c r="C76" i="40"/>
  <c r="N75" i="40"/>
  <c r="C75" i="40"/>
  <c r="N74" i="40"/>
  <c r="C74" i="40"/>
  <c r="F44" i="40"/>
  <c r="F38" i="40"/>
  <c r="F34" i="40"/>
  <c r="C27" i="40"/>
  <c r="C25" i="40"/>
  <c r="C24" i="40"/>
  <c r="C16" i="40"/>
  <c r="C15" i="40"/>
  <c r="C14" i="40"/>
  <c r="C12" i="40"/>
  <c r="C10" i="40"/>
  <c r="C9" i="40"/>
  <c r="C8" i="40"/>
  <c r="C7" i="40"/>
  <c r="F38" i="38"/>
  <c r="F36" i="38"/>
  <c r="F36" i="40" s="1"/>
  <c r="E82" i="38"/>
  <c r="E82" i="40"/>
  <c r="E82" i="49"/>
  <c r="E83" i="38"/>
  <c r="E83" i="40"/>
  <c r="E83" i="49"/>
  <c r="E83" i="50"/>
  <c r="E83" i="51"/>
  <c r="E83" i="52"/>
  <c r="E83" i="53"/>
  <c r="E83" i="54"/>
  <c r="E84" i="38"/>
  <c r="E84" i="40"/>
  <c r="E84" i="49"/>
  <c r="E84" i="50"/>
  <c r="E84" i="51"/>
  <c r="E84" i="52"/>
  <c r="E84" i="53"/>
  <c r="E84" i="54"/>
  <c r="E85" i="38"/>
  <c r="E87" i="38"/>
  <c r="E87" i="40"/>
  <c r="E87" i="49"/>
  <c r="E87" i="50"/>
  <c r="E87" i="51"/>
  <c r="E87" i="52"/>
  <c r="E87" i="53"/>
  <c r="E87" i="54"/>
  <c r="E88" i="38"/>
  <c r="E88" i="40"/>
  <c r="E88" i="49"/>
  <c r="E88" i="50"/>
  <c r="E88" i="51"/>
  <c r="E88" i="52"/>
  <c r="E88" i="53"/>
  <c r="E88" i="54"/>
  <c r="E89" i="38"/>
  <c r="E89" i="40"/>
  <c r="E89" i="49"/>
  <c r="E89" i="50"/>
  <c r="E89" i="51"/>
  <c r="E89" i="52"/>
  <c r="E89" i="53"/>
  <c r="E89" i="54"/>
  <c r="E90" i="38"/>
  <c r="E90" i="40"/>
  <c r="E90" i="49"/>
  <c r="E90" i="50"/>
  <c r="E90" i="51"/>
  <c r="E90" i="52"/>
  <c r="E90" i="53"/>
  <c r="E90" i="54"/>
  <c r="E91" i="38"/>
  <c r="E91" i="40"/>
  <c r="E91" i="49"/>
  <c r="E91" i="50"/>
  <c r="E91" i="51"/>
  <c r="E91" i="52"/>
  <c r="E91" i="53"/>
  <c r="E91" i="54"/>
  <c r="E92" i="38"/>
  <c r="E92" i="40"/>
  <c r="E92" i="49"/>
  <c r="E92" i="50"/>
  <c r="E92" i="51"/>
  <c r="E92" i="52"/>
  <c r="E92" i="53"/>
  <c r="E92" i="54"/>
  <c r="E93" i="38"/>
  <c r="E93" i="40"/>
  <c r="E93" i="49"/>
  <c r="E93" i="50"/>
  <c r="E93" i="51"/>
  <c r="E93" i="52"/>
  <c r="E93" i="53"/>
  <c r="E93" i="54"/>
  <c r="E94" i="38"/>
  <c r="E95" i="38"/>
  <c r="E95" i="40"/>
  <c r="E95" i="49"/>
  <c r="E95" i="50"/>
  <c r="E95" i="51"/>
  <c r="E95" i="52"/>
  <c r="E95" i="53"/>
  <c r="E95" i="54"/>
  <c r="E96" i="38"/>
  <c r="E96" i="40"/>
  <c r="E96" i="49"/>
  <c r="E96" i="50"/>
  <c r="E96" i="51"/>
  <c r="E96" i="52"/>
  <c r="E96" i="53"/>
  <c r="E96" i="54"/>
  <c r="E97" i="38"/>
  <c r="E97" i="40"/>
  <c r="E97" i="49"/>
  <c r="E97" i="50"/>
  <c r="E97" i="51"/>
  <c r="E97" i="52"/>
  <c r="E97" i="53"/>
  <c r="E97" i="54"/>
  <c r="E98" i="38"/>
  <c r="E98" i="40"/>
  <c r="E98" i="49"/>
  <c r="E98" i="50"/>
  <c r="E98" i="51"/>
  <c r="E98" i="52"/>
  <c r="E98" i="53"/>
  <c r="E98" i="54"/>
  <c r="E99" i="38"/>
  <c r="E99" i="40"/>
  <c r="E99" i="49"/>
  <c r="E99" i="50"/>
  <c r="E99" i="51"/>
  <c r="E99" i="52"/>
  <c r="E99" i="53"/>
  <c r="E99" i="54"/>
  <c r="E100" i="38"/>
  <c r="E100" i="40"/>
  <c r="E100" i="49"/>
  <c r="E100" i="50"/>
  <c r="E100" i="51"/>
  <c r="E100" i="52"/>
  <c r="E100" i="53"/>
  <c r="E100" i="54"/>
  <c r="E101" i="38"/>
  <c r="E101" i="40"/>
  <c r="E101" i="49"/>
  <c r="E101" i="50"/>
  <c r="E101" i="51"/>
  <c r="E101" i="52"/>
  <c r="E101" i="53"/>
  <c r="E101" i="54"/>
  <c r="E102" i="38"/>
  <c r="E103" i="38"/>
  <c r="E103" i="40"/>
  <c r="E103" i="49"/>
  <c r="E103" i="50"/>
  <c r="E103" i="51"/>
  <c r="E103" i="52"/>
  <c r="E103" i="53"/>
  <c r="E103" i="54"/>
  <c r="E104" i="38"/>
  <c r="E104" i="40"/>
  <c r="E104" i="49"/>
  <c r="E104" i="50"/>
  <c r="E104" i="51"/>
  <c r="E104" i="52"/>
  <c r="E104" i="53"/>
  <c r="E104" i="54"/>
  <c r="E105" i="38"/>
  <c r="E105" i="40"/>
  <c r="E105" i="49"/>
  <c r="E105" i="50"/>
  <c r="E105" i="51"/>
  <c r="E105" i="52"/>
  <c r="E105" i="53"/>
  <c r="E105" i="54"/>
  <c r="E106" i="38"/>
  <c r="E106" i="40"/>
  <c r="E106" i="49" s="1"/>
  <c r="E107" i="38"/>
  <c r="E107" i="40"/>
  <c r="E107" i="49"/>
  <c r="E107" i="50"/>
  <c r="E107" i="51"/>
  <c r="E107" i="52"/>
  <c r="E107" i="53"/>
  <c r="E107" i="54"/>
  <c r="E108" i="38"/>
  <c r="E108" i="40"/>
  <c r="E108" i="49"/>
  <c r="E108" i="50"/>
  <c r="E108" i="51"/>
  <c r="E108" i="52"/>
  <c r="E108" i="53"/>
  <c r="E108" i="54"/>
  <c r="E109" i="38"/>
  <c r="E109" i="40"/>
  <c r="E109" i="49"/>
  <c r="E109" i="50"/>
  <c r="E109" i="51"/>
  <c r="E109" i="52"/>
  <c r="E109" i="53"/>
  <c r="E109" i="54"/>
  <c r="E110" i="38"/>
  <c r="E111" i="38"/>
  <c r="E111" i="40"/>
  <c r="E111" i="49"/>
  <c r="E111" i="50"/>
  <c r="E111" i="51"/>
  <c r="E111" i="52"/>
  <c r="E111" i="53"/>
  <c r="E111" i="54"/>
  <c r="E112" i="38"/>
  <c r="E112" i="40"/>
  <c r="E112" i="49"/>
  <c r="E112" i="50"/>
  <c r="E112" i="51"/>
  <c r="E112" i="52"/>
  <c r="E112" i="53"/>
  <c r="E112" i="54"/>
  <c r="E113" i="38"/>
  <c r="E113" i="40"/>
  <c r="E113" i="49"/>
  <c r="E113" i="50"/>
  <c r="E113" i="51"/>
  <c r="E113" i="52"/>
  <c r="E113" i="53"/>
  <c r="E113" i="54"/>
  <c r="E114" i="38"/>
  <c r="E115" i="38"/>
  <c r="E115" i="40"/>
  <c r="E115" i="49"/>
  <c r="E115" i="50"/>
  <c r="E115" i="51"/>
  <c r="E115" i="52"/>
  <c r="E115" i="53"/>
  <c r="E115" i="54"/>
  <c r="E116" i="38"/>
  <c r="E116" i="40"/>
  <c r="E116" i="49"/>
  <c r="E116" i="50"/>
  <c r="E116" i="51"/>
  <c r="E116" i="52"/>
  <c r="E116" i="53"/>
  <c r="E116" i="54"/>
  <c r="E117" i="38"/>
  <c r="E117" i="40"/>
  <c r="E117" i="49"/>
  <c r="E117" i="50"/>
  <c r="E117" i="51"/>
  <c r="E117" i="52"/>
  <c r="E117" i="53"/>
  <c r="E117" i="54"/>
  <c r="E118" i="38"/>
  <c r="E118" i="40"/>
  <c r="E118" i="49"/>
  <c r="E118" i="50"/>
  <c r="E118" i="51"/>
  <c r="E118" i="52"/>
  <c r="E118" i="53"/>
  <c r="E118" i="54"/>
  <c r="E119" i="38"/>
  <c r="E119" i="40"/>
  <c r="E119" i="49"/>
  <c r="E119" i="50"/>
  <c r="E119" i="51"/>
  <c r="E119" i="52"/>
  <c r="E119" i="53"/>
  <c r="E119" i="54"/>
  <c r="E120" i="38"/>
  <c r="E120" i="40"/>
  <c r="E120" i="49"/>
  <c r="E120" i="50"/>
  <c r="E120" i="51"/>
  <c r="E120" i="52"/>
  <c r="E120" i="53"/>
  <c r="E120" i="54"/>
  <c r="E121" i="38"/>
  <c r="E121" i="40"/>
  <c r="E121" i="49"/>
  <c r="E121" i="50"/>
  <c r="E121" i="51"/>
  <c r="E121" i="52"/>
  <c r="E121" i="53"/>
  <c r="E121" i="54"/>
  <c r="E122" i="38"/>
  <c r="E123" i="38"/>
  <c r="E123" i="40"/>
  <c r="E123" i="49"/>
  <c r="E123" i="50"/>
  <c r="E123" i="51"/>
  <c r="E123" i="52"/>
  <c r="E123" i="53"/>
  <c r="E123" i="54"/>
  <c r="E124" i="38"/>
  <c r="E124" i="40"/>
  <c r="E124" i="49"/>
  <c r="E124" i="50"/>
  <c r="E124" i="51"/>
  <c r="E124" i="52"/>
  <c r="E124" i="53"/>
  <c r="E124" i="54"/>
  <c r="E125" i="38"/>
  <c r="E125" i="40"/>
  <c r="E125" i="49"/>
  <c r="E125" i="50"/>
  <c r="E125" i="51"/>
  <c r="E125" i="52"/>
  <c r="E125" i="53"/>
  <c r="E125" i="54"/>
  <c r="E126" i="38"/>
  <c r="E127" i="38"/>
  <c r="E127" i="40"/>
  <c r="E127" i="49"/>
  <c r="E127" i="50"/>
  <c r="E127" i="51"/>
  <c r="E127" i="52"/>
  <c r="E127" i="53"/>
  <c r="E127" i="54"/>
  <c r="E128" i="38"/>
  <c r="E128" i="40"/>
  <c r="E128" i="49"/>
  <c r="E128" i="50"/>
  <c r="E128" i="51"/>
  <c r="E128" i="52"/>
  <c r="E128" i="53"/>
  <c r="E128" i="54"/>
  <c r="E129" i="38"/>
  <c r="E129" i="40"/>
  <c r="E129" i="49"/>
  <c r="E129" i="50"/>
  <c r="E129" i="51"/>
  <c r="E129" i="52"/>
  <c r="E129" i="53"/>
  <c r="E129" i="54"/>
  <c r="E130" i="38"/>
  <c r="E131" i="38"/>
  <c r="E131" i="40"/>
  <c r="E131" i="49"/>
  <c r="E131" i="50"/>
  <c r="E131" i="51"/>
  <c r="E131" i="52"/>
  <c r="E131" i="53"/>
  <c r="E131" i="54"/>
  <c r="E132" i="38"/>
  <c r="E132" i="40"/>
  <c r="E132" i="49"/>
  <c r="E132" i="50"/>
  <c r="E132" i="51"/>
  <c r="E132" i="52"/>
  <c r="E132" i="53"/>
  <c r="E132" i="54"/>
  <c r="E133" i="38"/>
  <c r="E133" i="40"/>
  <c r="E133" i="49"/>
  <c r="E133" i="50"/>
  <c r="E133" i="51"/>
  <c r="E133" i="52"/>
  <c r="E133" i="53"/>
  <c r="E133" i="54"/>
  <c r="E134" i="38"/>
  <c r="E135" i="38"/>
  <c r="E135" i="40"/>
  <c r="E135" i="49"/>
  <c r="E135" i="50"/>
  <c r="E135" i="51"/>
  <c r="E135" i="52"/>
  <c r="E135" i="53"/>
  <c r="E135" i="54"/>
  <c r="E136" i="38"/>
  <c r="E136" i="40"/>
  <c r="E136" i="49"/>
  <c r="E136" i="50"/>
  <c r="E136" i="51"/>
  <c r="E136" i="52"/>
  <c r="E136" i="53"/>
  <c r="E136" i="54"/>
  <c r="E137" i="38"/>
  <c r="E137" i="40"/>
  <c r="E137" i="49"/>
  <c r="E137" i="50"/>
  <c r="E137" i="51"/>
  <c r="E137" i="52"/>
  <c r="E137" i="53"/>
  <c r="E137" i="54"/>
  <c r="E138" i="38"/>
  <c r="E138" i="40"/>
  <c r="E138" i="49"/>
  <c r="E138" i="50"/>
  <c r="E138" i="51"/>
  <c r="E138" i="52"/>
  <c r="E138" i="53"/>
  <c r="E138" i="54"/>
  <c r="E139" i="38"/>
  <c r="E139" i="40"/>
  <c r="E139" i="49"/>
  <c r="E139" i="50"/>
  <c r="E139" i="51"/>
  <c r="E139" i="52"/>
  <c r="E139" i="53"/>
  <c r="E139" i="54"/>
  <c r="E140" i="38"/>
  <c r="E140" i="40"/>
  <c r="E140" i="49"/>
  <c r="E140" i="50"/>
  <c r="E140" i="51"/>
  <c r="E140" i="52"/>
  <c r="E140" i="53"/>
  <c r="E140" i="54"/>
  <c r="E141" i="38"/>
  <c r="E141" i="40"/>
  <c r="E141" i="49"/>
  <c r="E141" i="50"/>
  <c r="E141" i="51"/>
  <c r="E141" i="52"/>
  <c r="E141" i="53"/>
  <c r="E141" i="54"/>
  <c r="E142" i="38"/>
  <c r="E143" i="38"/>
  <c r="E143" i="40"/>
  <c r="E143" i="49"/>
  <c r="E143" i="50"/>
  <c r="E143" i="51"/>
  <c r="E143" i="52"/>
  <c r="E143" i="53"/>
  <c r="E143" i="54"/>
  <c r="E144" i="38"/>
  <c r="E144" i="40"/>
  <c r="E144" i="49"/>
  <c r="E144" i="50"/>
  <c r="E144" i="51"/>
  <c r="E144" i="52"/>
  <c r="E144" i="53"/>
  <c r="E144" i="54"/>
  <c r="E145" i="38"/>
  <c r="E145" i="40"/>
  <c r="E145" i="49"/>
  <c r="E145" i="50"/>
  <c r="E145" i="51"/>
  <c r="E145" i="52"/>
  <c r="E145" i="53"/>
  <c r="E145" i="54"/>
  <c r="E146" i="38"/>
  <c r="E147" i="38"/>
  <c r="E147" i="40"/>
  <c r="E147" i="49"/>
  <c r="E147" i="50"/>
  <c r="E147" i="51"/>
  <c r="E147" i="52"/>
  <c r="E147" i="53"/>
  <c r="E147" i="54"/>
  <c r="E148" i="38"/>
  <c r="E148" i="40"/>
  <c r="E148" i="49"/>
  <c r="E148" i="50"/>
  <c r="E148" i="51"/>
  <c r="E148" i="52"/>
  <c r="E148" i="53"/>
  <c r="E148" i="54"/>
  <c r="E149" i="38"/>
  <c r="E149" i="40"/>
  <c r="E149" i="49"/>
  <c r="E149" i="50"/>
  <c r="E149" i="51"/>
  <c r="E149" i="52"/>
  <c r="E149" i="53"/>
  <c r="E149" i="54"/>
  <c r="E150" i="38"/>
  <c r="E150" i="40"/>
  <c r="E150" i="49"/>
  <c r="E150" i="50"/>
  <c r="E150" i="51"/>
  <c r="E150" i="52"/>
  <c r="E150" i="53"/>
  <c r="E150" i="54"/>
  <c r="E151" i="38"/>
  <c r="E151" i="40"/>
  <c r="E151" i="49"/>
  <c r="E151" i="50"/>
  <c r="E151" i="51"/>
  <c r="E151" i="52"/>
  <c r="E151" i="53"/>
  <c r="E151" i="54"/>
  <c r="E152" i="38"/>
  <c r="E152" i="40"/>
  <c r="E152" i="49"/>
  <c r="E152" i="50"/>
  <c r="E152" i="51"/>
  <c r="E152" i="52"/>
  <c r="E152" i="53"/>
  <c r="E152" i="54"/>
  <c r="E153" i="38"/>
  <c r="E153" i="40"/>
  <c r="E153" i="49"/>
  <c r="E153" i="50"/>
  <c r="E153" i="51"/>
  <c r="E153" i="52"/>
  <c r="E153" i="53"/>
  <c r="E153" i="54"/>
  <c r="E154" i="38"/>
  <c r="E155" i="38"/>
  <c r="E155" i="40"/>
  <c r="E155" i="49"/>
  <c r="E155" i="50"/>
  <c r="E155" i="51"/>
  <c r="E155" i="52"/>
  <c r="E155" i="53"/>
  <c r="E155" i="54"/>
  <c r="E156" i="38"/>
  <c r="E156" i="40"/>
  <c r="E156" i="49"/>
  <c r="E156" i="50"/>
  <c r="E156" i="51"/>
  <c r="E156" i="52"/>
  <c r="E156" i="53"/>
  <c r="E156" i="54"/>
  <c r="E157" i="38"/>
  <c r="E157" i="40"/>
  <c r="E157" i="49"/>
  <c r="E157" i="50"/>
  <c r="E157" i="51"/>
  <c r="E157" i="52"/>
  <c r="E157" i="53"/>
  <c r="E157" i="54"/>
  <c r="E158" i="38"/>
  <c r="E158" i="40"/>
  <c r="E158" i="49"/>
  <c r="E158" i="50"/>
  <c r="E158" i="51"/>
  <c r="E158" i="52"/>
  <c r="E158" i="53"/>
  <c r="E158" i="54"/>
  <c r="E159" i="38"/>
  <c r="E159" i="40"/>
  <c r="E159" i="49"/>
  <c r="E159" i="50"/>
  <c r="E159" i="51"/>
  <c r="E159" i="52"/>
  <c r="E159" i="53"/>
  <c r="E159" i="54"/>
  <c r="E160" i="38"/>
  <c r="E160" i="40"/>
  <c r="E160" i="49"/>
  <c r="E160" i="50"/>
  <c r="E160" i="51"/>
  <c r="E160" i="52"/>
  <c r="E160" i="53"/>
  <c r="E160" i="54"/>
  <c r="E161" i="38"/>
  <c r="E161" i="40"/>
  <c r="E161" i="49"/>
  <c r="E161" i="50"/>
  <c r="E161" i="51"/>
  <c r="E161" i="52"/>
  <c r="E161" i="53"/>
  <c r="E161" i="54"/>
  <c r="E162" i="38"/>
  <c r="E162" i="40"/>
  <c r="E162" i="49"/>
  <c r="E162" i="50"/>
  <c r="E162" i="51"/>
  <c r="E162" i="52"/>
  <c r="E162" i="53"/>
  <c r="E162" i="54"/>
  <c r="E163" i="38"/>
  <c r="E163" i="40"/>
  <c r="E163" i="49"/>
  <c r="E163" i="50"/>
  <c r="E163" i="51"/>
  <c r="E163" i="52"/>
  <c r="E163" i="53"/>
  <c r="E163" i="54"/>
  <c r="E164" i="38"/>
  <c r="E164" i="40"/>
  <c r="E164" i="49"/>
  <c r="E164" i="50"/>
  <c r="E164" i="51"/>
  <c r="E164" i="52"/>
  <c r="E164" i="53"/>
  <c r="E164" i="54"/>
  <c r="E165" i="38"/>
  <c r="E165" i="40"/>
  <c r="E165" i="49"/>
  <c r="E165" i="50"/>
  <c r="E165" i="51"/>
  <c r="E165" i="52"/>
  <c r="E165" i="53"/>
  <c r="E165" i="54"/>
  <c r="E166" i="38"/>
  <c r="E166" i="40"/>
  <c r="E166" i="49"/>
  <c r="E166" i="50"/>
  <c r="E166" i="51"/>
  <c r="E166" i="52"/>
  <c r="E166" i="53"/>
  <c r="E166" i="54"/>
  <c r="E167" i="38"/>
  <c r="E167" i="40"/>
  <c r="E167" i="49"/>
  <c r="E167" i="50"/>
  <c r="E167" i="51"/>
  <c r="E167" i="52"/>
  <c r="E167" i="53"/>
  <c r="E167" i="54"/>
  <c r="E168" i="38"/>
  <c r="E168" i="40"/>
  <c r="E168" i="49"/>
  <c r="E168" i="50"/>
  <c r="E168" i="51"/>
  <c r="E168" i="52"/>
  <c r="E168" i="53"/>
  <c r="E168" i="54"/>
  <c r="E169" i="38"/>
  <c r="E169" i="40"/>
  <c r="E169" i="49"/>
  <c r="E169" i="50"/>
  <c r="E169" i="51"/>
  <c r="E169" i="52"/>
  <c r="E169" i="53"/>
  <c r="E169" i="54"/>
  <c r="E170" i="38"/>
  <c r="E170" i="40"/>
  <c r="E170" i="49"/>
  <c r="E170" i="50"/>
  <c r="E170" i="51"/>
  <c r="E170" i="52"/>
  <c r="E170" i="53"/>
  <c r="E170" i="54"/>
  <c r="E171" i="38"/>
  <c r="E171" i="40"/>
  <c r="E171" i="49"/>
  <c r="E171" i="50"/>
  <c r="E171" i="51"/>
  <c r="E171" i="52"/>
  <c r="E171" i="53"/>
  <c r="E171" i="54"/>
  <c r="E172" i="38"/>
  <c r="E172" i="40"/>
  <c r="E172" i="49"/>
  <c r="E172" i="50"/>
  <c r="E172" i="51"/>
  <c r="E172" i="52"/>
  <c r="E172" i="53"/>
  <c r="E172" i="54"/>
  <c r="E173" i="38"/>
  <c r="E173" i="40"/>
  <c r="E173" i="49"/>
  <c r="E173" i="50"/>
  <c r="E173" i="51"/>
  <c r="E173" i="52"/>
  <c r="E173" i="53"/>
  <c r="E173" i="54"/>
  <c r="E174" i="38"/>
  <c r="E174" i="40"/>
  <c r="E174" i="49"/>
  <c r="E174" i="50"/>
  <c r="E174" i="51"/>
  <c r="E174" i="52"/>
  <c r="E174" i="53"/>
  <c r="E174" i="54"/>
  <c r="E175" i="38"/>
  <c r="E175" i="40"/>
  <c r="E175" i="49"/>
  <c r="E175" i="50"/>
  <c r="E175" i="51"/>
  <c r="E175" i="52"/>
  <c r="E175" i="53"/>
  <c r="E175" i="54"/>
  <c r="E176" i="38"/>
  <c r="E176" i="40"/>
  <c r="E176" i="49"/>
  <c r="E176" i="50"/>
  <c r="E176" i="51"/>
  <c r="E176" i="52"/>
  <c r="E176" i="53"/>
  <c r="E176" i="54"/>
  <c r="E177" i="38"/>
  <c r="E177" i="40"/>
  <c r="E177" i="49"/>
  <c r="E177" i="50"/>
  <c r="E177" i="51"/>
  <c r="E177" i="52"/>
  <c r="E177" i="53"/>
  <c r="E177" i="54"/>
  <c r="E178" i="38"/>
  <c r="E178" i="40"/>
  <c r="E178" i="49"/>
  <c r="E178" i="50"/>
  <c r="E178" i="51"/>
  <c r="E178" i="52"/>
  <c r="E178" i="53"/>
  <c r="E178" i="54"/>
  <c r="E179" i="38"/>
  <c r="E179" i="40"/>
  <c r="E179" i="49"/>
  <c r="E179" i="50"/>
  <c r="E179" i="51"/>
  <c r="E179" i="52"/>
  <c r="E179" i="53"/>
  <c r="E179" i="54"/>
  <c r="E180" i="38"/>
  <c r="E180" i="40"/>
  <c r="E180" i="49"/>
  <c r="E180" i="50"/>
  <c r="E180" i="51"/>
  <c r="E180" i="52"/>
  <c r="E180" i="53"/>
  <c r="E180" i="54"/>
  <c r="E181" i="38"/>
  <c r="E181" i="40"/>
  <c r="E181" i="49"/>
  <c r="E181" i="50"/>
  <c r="E181" i="51"/>
  <c r="E181" i="52"/>
  <c r="E181" i="53"/>
  <c r="E181" i="54"/>
  <c r="E182" i="38"/>
  <c r="E182" i="40"/>
  <c r="E182" i="49"/>
  <c r="E182" i="50"/>
  <c r="E182" i="51"/>
  <c r="E182" i="52"/>
  <c r="E182" i="53"/>
  <c r="E182" i="54"/>
  <c r="E183" i="38"/>
  <c r="E183" i="40"/>
  <c r="E183" i="49"/>
  <c r="E183" i="50"/>
  <c r="E183" i="51"/>
  <c r="E183" i="52"/>
  <c r="E183" i="53"/>
  <c r="E183" i="54"/>
  <c r="E184" i="38"/>
  <c r="E184" i="40"/>
  <c r="E184" i="49"/>
  <c r="E184" i="50"/>
  <c r="E184" i="51"/>
  <c r="E184" i="52"/>
  <c r="E184" i="53"/>
  <c r="E184" i="54"/>
  <c r="E185" i="38"/>
  <c r="E185" i="40"/>
  <c r="E185" i="49"/>
  <c r="E185" i="50"/>
  <c r="E185" i="51"/>
  <c r="E185" i="52"/>
  <c r="E185" i="53"/>
  <c r="E185" i="54"/>
  <c r="E186" i="38"/>
  <c r="E186" i="40"/>
  <c r="E186" i="49"/>
  <c r="E186" i="50"/>
  <c r="E186" i="51"/>
  <c r="E186" i="52"/>
  <c r="E186" i="53"/>
  <c r="E186" i="54"/>
  <c r="E187" i="38"/>
  <c r="E187" i="40"/>
  <c r="E187" i="49"/>
  <c r="E187" i="50"/>
  <c r="E187" i="51"/>
  <c r="E187" i="52"/>
  <c r="E187" i="53"/>
  <c r="E187" i="54"/>
  <c r="E188" i="38"/>
  <c r="E188" i="40"/>
  <c r="E188" i="49"/>
  <c r="E188" i="50"/>
  <c r="E188" i="51"/>
  <c r="E188" i="52"/>
  <c r="E188" i="53"/>
  <c r="E188" i="54"/>
  <c r="E189" i="38"/>
  <c r="E189" i="40"/>
  <c r="E189" i="49"/>
  <c r="E189" i="50"/>
  <c r="E189" i="51"/>
  <c r="E189" i="52"/>
  <c r="E189" i="53"/>
  <c r="E189" i="54"/>
  <c r="E190" i="38"/>
  <c r="E190" i="40"/>
  <c r="E190" i="49"/>
  <c r="E190" i="50"/>
  <c r="E190" i="51"/>
  <c r="E190" i="52"/>
  <c r="E190" i="53"/>
  <c r="E190" i="54"/>
  <c r="E191" i="38"/>
  <c r="E191" i="40"/>
  <c r="E191" i="49"/>
  <c r="E191" i="50"/>
  <c r="E191" i="51"/>
  <c r="E191" i="52"/>
  <c r="E191" i="53"/>
  <c r="E191" i="54"/>
  <c r="E192" i="38"/>
  <c r="E192" i="40"/>
  <c r="E192" i="49"/>
  <c r="E192" i="50"/>
  <c r="E192" i="51"/>
  <c r="E192" i="52"/>
  <c r="E192" i="53"/>
  <c r="E192" i="54"/>
  <c r="E193" i="38"/>
  <c r="E193" i="40"/>
  <c r="E193" i="49"/>
  <c r="E193" i="50"/>
  <c r="E193" i="51"/>
  <c r="E193" i="52"/>
  <c r="E193" i="53"/>
  <c r="E193" i="54"/>
  <c r="E194" i="38"/>
  <c r="E194" i="40"/>
  <c r="E194" i="49"/>
  <c r="E194" i="50"/>
  <c r="E194" i="51"/>
  <c r="E194" i="52"/>
  <c r="E194" i="53"/>
  <c r="E194" i="54"/>
  <c r="E195" i="38"/>
  <c r="E195" i="40"/>
  <c r="E195" i="49"/>
  <c r="E195" i="50"/>
  <c r="E195" i="51"/>
  <c r="E195" i="52"/>
  <c r="E195" i="53"/>
  <c r="E195" i="54"/>
  <c r="E196" i="38"/>
  <c r="E196" i="40"/>
  <c r="E196" i="49"/>
  <c r="E196" i="50"/>
  <c r="E196" i="51"/>
  <c r="E196" i="52"/>
  <c r="E196" i="53"/>
  <c r="E196" i="54"/>
  <c r="E197" i="38"/>
  <c r="E197" i="40"/>
  <c r="E197" i="49"/>
  <c r="E197" i="50"/>
  <c r="E197" i="51"/>
  <c r="E197" i="52"/>
  <c r="E197" i="53"/>
  <c r="E197" i="54"/>
  <c r="E198" i="38"/>
  <c r="E198" i="40"/>
  <c r="E198" i="49"/>
  <c r="E198" i="50"/>
  <c r="E198" i="51"/>
  <c r="E198" i="52"/>
  <c r="E198" i="53"/>
  <c r="E198" i="54"/>
  <c r="E199" i="38"/>
  <c r="E199" i="40"/>
  <c r="E199" i="49"/>
  <c r="E199" i="50"/>
  <c r="E199" i="51"/>
  <c r="E199" i="52"/>
  <c r="E199" i="53"/>
  <c r="E199" i="54"/>
  <c r="E200" i="38"/>
  <c r="E200" i="40"/>
  <c r="E200" i="49"/>
  <c r="E200" i="50"/>
  <c r="E200" i="51"/>
  <c r="E200" i="52"/>
  <c r="E200" i="53"/>
  <c r="E200" i="54"/>
  <c r="E201" i="38"/>
  <c r="E201" i="40"/>
  <c r="E201" i="49"/>
  <c r="E201" i="50"/>
  <c r="E201" i="51"/>
  <c r="E201" i="52"/>
  <c r="E201" i="53"/>
  <c r="E201" i="54"/>
  <c r="E202" i="38"/>
  <c r="E202" i="40"/>
  <c r="E202" i="49"/>
  <c r="E202" i="50"/>
  <c r="E202" i="51"/>
  <c r="E202" i="52"/>
  <c r="E202" i="53"/>
  <c r="E202" i="54"/>
  <c r="E203" i="38"/>
  <c r="E203" i="40"/>
  <c r="E203" i="49"/>
  <c r="E203" i="50"/>
  <c r="E203" i="51"/>
  <c r="E203" i="52"/>
  <c r="E203" i="53"/>
  <c r="E203" i="54"/>
  <c r="E204" i="38"/>
  <c r="E204" i="40"/>
  <c r="E204" i="49"/>
  <c r="E204" i="50"/>
  <c r="E204" i="51"/>
  <c r="E204" i="52"/>
  <c r="E204" i="53"/>
  <c r="E204" i="54"/>
  <c r="E205" i="38"/>
  <c r="E205" i="40"/>
  <c r="E205" i="49"/>
  <c r="E205" i="50"/>
  <c r="E205" i="51"/>
  <c r="E205" i="52"/>
  <c r="E205" i="53"/>
  <c r="E205" i="54"/>
  <c r="E206" i="38"/>
  <c r="E206" i="40"/>
  <c r="E206" i="49"/>
  <c r="E206" i="50"/>
  <c r="E206" i="51"/>
  <c r="E206" i="52"/>
  <c r="E206" i="53"/>
  <c r="E206" i="54"/>
  <c r="E207" i="38"/>
  <c r="E207" i="40"/>
  <c r="E207" i="49"/>
  <c r="E207" i="50"/>
  <c r="E207" i="51"/>
  <c r="E207" i="52"/>
  <c r="E207" i="53"/>
  <c r="E207" i="54"/>
  <c r="E208" i="38"/>
  <c r="E208" i="40"/>
  <c r="E208" i="49"/>
  <c r="E208" i="50"/>
  <c r="E208" i="51"/>
  <c r="E208" i="52"/>
  <c r="E208" i="53"/>
  <c r="E208" i="54"/>
  <c r="E209" i="38"/>
  <c r="E209" i="40"/>
  <c r="E209" i="49"/>
  <c r="E209" i="50"/>
  <c r="E209" i="51"/>
  <c r="E209" i="52"/>
  <c r="E209" i="53"/>
  <c r="E209" i="54"/>
  <c r="E210" i="38"/>
  <c r="E210" i="40"/>
  <c r="E210" i="49"/>
  <c r="E210" i="50"/>
  <c r="E210" i="51"/>
  <c r="E210" i="52"/>
  <c r="E210" i="53"/>
  <c r="E210" i="54"/>
  <c r="E211" i="38"/>
  <c r="E211" i="40"/>
  <c r="E211" i="49"/>
  <c r="E211" i="50"/>
  <c r="E211" i="51"/>
  <c r="E211" i="52"/>
  <c r="E211" i="53"/>
  <c r="E211" i="54"/>
  <c r="E212" i="38"/>
  <c r="E212" i="40"/>
  <c r="E212" i="49"/>
  <c r="E212" i="50"/>
  <c r="E212" i="51"/>
  <c r="E212" i="52"/>
  <c r="E212" i="53"/>
  <c r="E212" i="54"/>
  <c r="E213" i="38"/>
  <c r="E213" i="40"/>
  <c r="E213" i="49"/>
  <c r="E213" i="50"/>
  <c r="E213" i="51"/>
  <c r="E213" i="52"/>
  <c r="E213" i="53"/>
  <c r="E213" i="54"/>
  <c r="E214" i="38"/>
  <c r="E214" i="40"/>
  <c r="E214" i="49"/>
  <c r="E214" i="50"/>
  <c r="E214" i="51"/>
  <c r="E214" i="52"/>
  <c r="E214" i="53"/>
  <c r="E214" i="54"/>
  <c r="E215" i="38"/>
  <c r="E215" i="40"/>
  <c r="E215" i="49"/>
  <c r="E215" i="50"/>
  <c r="E215" i="51"/>
  <c r="E215" i="52"/>
  <c r="E215" i="53"/>
  <c r="E215" i="54"/>
  <c r="E216" i="38"/>
  <c r="E216" i="40"/>
  <c r="E216" i="49"/>
  <c r="E216" i="50"/>
  <c r="E216" i="51"/>
  <c r="E216" i="52"/>
  <c r="E216" i="53"/>
  <c r="E216" i="54"/>
  <c r="E217" i="38"/>
  <c r="E217" i="40"/>
  <c r="E217" i="49"/>
  <c r="E217" i="50"/>
  <c r="E217" i="51"/>
  <c r="E217" i="52"/>
  <c r="E217" i="53"/>
  <c r="E217" i="54"/>
  <c r="E218" i="38"/>
  <c r="E218" i="40"/>
  <c r="E218" i="49"/>
  <c r="E218" i="50"/>
  <c r="E218" i="51"/>
  <c r="E218" i="52"/>
  <c r="E218" i="53"/>
  <c r="E218" i="54"/>
  <c r="E219" i="38"/>
  <c r="E219" i="40"/>
  <c r="E219" i="49"/>
  <c r="E219" i="50"/>
  <c r="E219" i="51"/>
  <c r="E219" i="52"/>
  <c r="E219" i="53"/>
  <c r="E219" i="54"/>
  <c r="E220" i="38"/>
  <c r="E220" i="40"/>
  <c r="E220" i="49"/>
  <c r="E220" i="50"/>
  <c r="E220" i="51"/>
  <c r="E220" i="52"/>
  <c r="E220" i="53"/>
  <c r="E220" i="54"/>
  <c r="E221" i="38"/>
  <c r="E221" i="40"/>
  <c r="E221" i="49"/>
  <c r="E221" i="50"/>
  <c r="E221" i="51"/>
  <c r="E221" i="52"/>
  <c r="E221" i="53"/>
  <c r="E221" i="54"/>
  <c r="E222" i="38"/>
  <c r="E223" i="38"/>
  <c r="E223" i="40"/>
  <c r="E223" i="49"/>
  <c r="E223" i="50"/>
  <c r="E223" i="51"/>
  <c r="E223" i="52"/>
  <c r="E223" i="53"/>
  <c r="E223" i="54"/>
  <c r="E224" i="38"/>
  <c r="E224" i="40"/>
  <c r="E224" i="49"/>
  <c r="E224" i="50"/>
  <c r="E224" i="51"/>
  <c r="E224" i="52"/>
  <c r="E224" i="53"/>
  <c r="E224" i="54"/>
  <c r="E225" i="38"/>
  <c r="E225" i="40"/>
  <c r="E225" i="49"/>
  <c r="E225" i="50"/>
  <c r="E225" i="51"/>
  <c r="E225" i="52"/>
  <c r="E225" i="53"/>
  <c r="E225" i="54"/>
  <c r="E226" i="38"/>
  <c r="E227" i="38"/>
  <c r="E227" i="40"/>
  <c r="E227" i="49"/>
  <c r="E227" i="50"/>
  <c r="E227" i="51"/>
  <c r="E227" i="52"/>
  <c r="E227" i="53"/>
  <c r="E227" i="54"/>
  <c r="E228" i="38"/>
  <c r="E228" i="40"/>
  <c r="E228" i="49"/>
  <c r="E228" i="50"/>
  <c r="E228" i="51"/>
  <c r="E228" i="52"/>
  <c r="E228" i="53"/>
  <c r="E228" i="54"/>
  <c r="E229" i="38"/>
  <c r="E229" i="40"/>
  <c r="E229" i="49"/>
  <c r="E229" i="50"/>
  <c r="E229" i="51"/>
  <c r="E229" i="52"/>
  <c r="E229" i="53"/>
  <c r="E229" i="54"/>
  <c r="E230" i="38"/>
  <c r="E231" i="38"/>
  <c r="E231" i="40"/>
  <c r="E231" i="49"/>
  <c r="E231" i="50"/>
  <c r="E231" i="51"/>
  <c r="E231" i="52"/>
  <c r="E231" i="53"/>
  <c r="E231" i="54"/>
  <c r="E232" i="38"/>
  <c r="E232" i="40"/>
  <c r="E232" i="49"/>
  <c r="E232" i="50"/>
  <c r="E232" i="51"/>
  <c r="E232" i="52"/>
  <c r="E232" i="53"/>
  <c r="E232" i="54"/>
  <c r="E233" i="38"/>
  <c r="E233" i="40"/>
  <c r="E233" i="49"/>
  <c r="E233" i="50"/>
  <c r="E233" i="51"/>
  <c r="E233" i="52"/>
  <c r="E233" i="53"/>
  <c r="E233" i="54"/>
  <c r="E234" i="38"/>
  <c r="E235" i="38"/>
  <c r="E235" i="40"/>
  <c r="E235" i="49"/>
  <c r="E235" i="50"/>
  <c r="E235" i="51"/>
  <c r="E235" i="52"/>
  <c r="E235" i="53"/>
  <c r="E235" i="54"/>
  <c r="E236" i="38"/>
  <c r="E236" i="40"/>
  <c r="E236" i="49"/>
  <c r="E236" i="50"/>
  <c r="E236" i="51"/>
  <c r="E236" i="52"/>
  <c r="E236" i="53"/>
  <c r="E236" i="54"/>
  <c r="E237" i="38"/>
  <c r="E237" i="40"/>
  <c r="E237" i="49"/>
  <c r="E237" i="50"/>
  <c r="E237" i="51"/>
  <c r="E237" i="52"/>
  <c r="E237" i="53"/>
  <c r="E237" i="54"/>
  <c r="E238" i="38"/>
  <c r="E81" i="38"/>
  <c r="E81" i="40"/>
  <c r="E81" i="49"/>
  <c r="E81" i="50"/>
  <c r="E81" i="51"/>
  <c r="E81" i="52"/>
  <c r="E81" i="53"/>
  <c r="E81" i="54"/>
  <c r="K81" i="2"/>
  <c r="H81" i="38"/>
  <c r="E80" i="38"/>
  <c r="F44" i="38"/>
  <c r="N238" i="38"/>
  <c r="N237" i="38"/>
  <c r="N236" i="38"/>
  <c r="N235" i="38"/>
  <c r="N234" i="38"/>
  <c r="N233" i="38"/>
  <c r="N232" i="38"/>
  <c r="N231" i="38"/>
  <c r="N230" i="38"/>
  <c r="N229" i="38"/>
  <c r="N228" i="38"/>
  <c r="N227" i="38"/>
  <c r="N226" i="38"/>
  <c r="N225" i="38"/>
  <c r="N224" i="38"/>
  <c r="N223" i="38"/>
  <c r="N222" i="38"/>
  <c r="N221" i="38"/>
  <c r="N220" i="38"/>
  <c r="N219" i="38"/>
  <c r="N218" i="38"/>
  <c r="N217" i="38"/>
  <c r="N216" i="38"/>
  <c r="N215" i="38"/>
  <c r="N214" i="38"/>
  <c r="N213" i="38"/>
  <c r="N212" i="38"/>
  <c r="N211" i="38"/>
  <c r="N210" i="38"/>
  <c r="N209" i="38"/>
  <c r="N208" i="38"/>
  <c r="N207" i="38"/>
  <c r="N206" i="38"/>
  <c r="N205" i="38"/>
  <c r="N204" i="38"/>
  <c r="N203" i="38"/>
  <c r="N202" i="38"/>
  <c r="N201" i="38"/>
  <c r="N200" i="38"/>
  <c r="N199" i="38"/>
  <c r="N198" i="38"/>
  <c r="N197" i="38"/>
  <c r="N196" i="38"/>
  <c r="N195" i="38"/>
  <c r="N194" i="38"/>
  <c r="N193" i="38"/>
  <c r="N192" i="38"/>
  <c r="N191" i="38"/>
  <c r="N190" i="38"/>
  <c r="N189" i="38"/>
  <c r="N188" i="38"/>
  <c r="N187" i="38"/>
  <c r="N186" i="38"/>
  <c r="N185" i="38"/>
  <c r="N184" i="38"/>
  <c r="N183" i="38"/>
  <c r="N182" i="38"/>
  <c r="N181" i="38"/>
  <c r="N180" i="38"/>
  <c r="N179" i="38"/>
  <c r="N178" i="38"/>
  <c r="N177" i="38"/>
  <c r="N176" i="38"/>
  <c r="N175" i="38"/>
  <c r="N174" i="38"/>
  <c r="N173" i="38"/>
  <c r="N172" i="38"/>
  <c r="N171" i="38"/>
  <c r="N170" i="38"/>
  <c r="N169" i="38"/>
  <c r="N168" i="38"/>
  <c r="N167" i="38"/>
  <c r="N166" i="38"/>
  <c r="N165" i="38"/>
  <c r="N164" i="38"/>
  <c r="N163" i="38"/>
  <c r="N162" i="38"/>
  <c r="N161" i="38"/>
  <c r="N160" i="38"/>
  <c r="N159" i="38"/>
  <c r="N158" i="38"/>
  <c r="N157" i="38"/>
  <c r="N156" i="38"/>
  <c r="N155" i="38"/>
  <c r="N154" i="38"/>
  <c r="N153" i="38"/>
  <c r="N152" i="38"/>
  <c r="N151" i="38"/>
  <c r="N150" i="38"/>
  <c r="N149" i="38"/>
  <c r="N148" i="38"/>
  <c r="N147" i="38"/>
  <c r="N146" i="38"/>
  <c r="N145" i="38"/>
  <c r="N144" i="38"/>
  <c r="N143" i="38"/>
  <c r="N142" i="38"/>
  <c r="N141" i="38"/>
  <c r="N140" i="38"/>
  <c r="N139" i="38"/>
  <c r="N138" i="38"/>
  <c r="N137" i="38"/>
  <c r="N136" i="38"/>
  <c r="N135" i="38"/>
  <c r="N134" i="38"/>
  <c r="N133" i="38"/>
  <c r="N132" i="38"/>
  <c r="N131" i="38"/>
  <c r="N130" i="38"/>
  <c r="N129" i="38"/>
  <c r="N128" i="38"/>
  <c r="N127" i="38"/>
  <c r="N126" i="38"/>
  <c r="N125" i="38"/>
  <c r="N124" i="38"/>
  <c r="N123" i="38"/>
  <c r="N122" i="38"/>
  <c r="N121" i="38"/>
  <c r="N120" i="38"/>
  <c r="N119" i="38"/>
  <c r="N118" i="38"/>
  <c r="N117" i="38"/>
  <c r="N116" i="38"/>
  <c r="N115" i="38"/>
  <c r="N114" i="38"/>
  <c r="N113" i="38"/>
  <c r="N112" i="38"/>
  <c r="N111" i="38"/>
  <c r="N110" i="38"/>
  <c r="N109" i="38"/>
  <c r="N108" i="38"/>
  <c r="N107" i="38"/>
  <c r="N106" i="38"/>
  <c r="N105" i="38"/>
  <c r="N104" i="38"/>
  <c r="N103" i="38"/>
  <c r="N102" i="38"/>
  <c r="N101" i="38"/>
  <c r="N100" i="38"/>
  <c r="N99" i="38"/>
  <c r="N98" i="38"/>
  <c r="N97" i="38"/>
  <c r="N96" i="38"/>
  <c r="N95" i="38"/>
  <c r="N94" i="38"/>
  <c r="N93" i="38"/>
  <c r="N92" i="38"/>
  <c r="N91" i="38"/>
  <c r="N83" i="38"/>
  <c r="N82" i="38"/>
  <c r="N81" i="38"/>
  <c r="N80" i="38"/>
  <c r="N76" i="38"/>
  <c r="C76" i="38"/>
  <c r="N75" i="38"/>
  <c r="C75" i="38"/>
  <c r="N74" i="38"/>
  <c r="C74" i="38"/>
  <c r="F34" i="38"/>
  <c r="C27" i="38"/>
  <c r="C25" i="38"/>
  <c r="C24" i="38"/>
  <c r="C16" i="38"/>
  <c r="C15" i="38"/>
  <c r="C14" i="38"/>
  <c r="C12" i="38"/>
  <c r="C10" i="38"/>
  <c r="C9" i="38"/>
  <c r="C8" i="38"/>
  <c r="C7" i="38"/>
  <c r="E80" i="40"/>
  <c r="E239" i="38"/>
  <c r="E82" i="50"/>
  <c r="E82" i="51"/>
  <c r="E82" i="52"/>
  <c r="E82" i="53"/>
  <c r="E82" i="54"/>
  <c r="O80" i="50"/>
  <c r="O239" i="49"/>
  <c r="B63" i="49"/>
  <c r="N239" i="40"/>
  <c r="B65" i="40"/>
  <c r="B65" i="38"/>
  <c r="E238" i="40"/>
  <c r="E238" i="49"/>
  <c r="E238" i="50"/>
  <c r="E238" i="51"/>
  <c r="E238" i="52"/>
  <c r="E238" i="53"/>
  <c r="E238" i="54"/>
  <c r="E234" i="40"/>
  <c r="E234" i="49"/>
  <c r="E234" i="50"/>
  <c r="E234" i="51"/>
  <c r="E234" i="52"/>
  <c r="E234" i="53"/>
  <c r="E234" i="54"/>
  <c r="E230" i="40"/>
  <c r="E230" i="49"/>
  <c r="E230" i="50"/>
  <c r="E230" i="51"/>
  <c r="E230" i="52"/>
  <c r="E230" i="53"/>
  <c r="E230" i="54"/>
  <c r="E226" i="40"/>
  <c r="E226" i="49"/>
  <c r="E226" i="50"/>
  <c r="E226" i="51"/>
  <c r="E226" i="52"/>
  <c r="E226" i="53"/>
  <c r="E226" i="54"/>
  <c r="E222" i="40"/>
  <c r="E222" i="49"/>
  <c r="E222" i="50"/>
  <c r="E222" i="51"/>
  <c r="E222" i="52"/>
  <c r="E222" i="53"/>
  <c r="E222" i="54"/>
  <c r="E154" i="40"/>
  <c r="E154" i="49"/>
  <c r="E154" i="50"/>
  <c r="E154" i="51"/>
  <c r="E154" i="52"/>
  <c r="E154" i="53"/>
  <c r="E154" i="54"/>
  <c r="E146" i="40"/>
  <c r="E146" i="49"/>
  <c r="E146" i="50"/>
  <c r="E146" i="51"/>
  <c r="E146" i="52"/>
  <c r="E146" i="53"/>
  <c r="E146" i="54"/>
  <c r="E142" i="40"/>
  <c r="E142" i="49"/>
  <c r="E142" i="50"/>
  <c r="E142" i="51"/>
  <c r="E142" i="52"/>
  <c r="E142" i="53"/>
  <c r="E142" i="54"/>
  <c r="E134" i="40"/>
  <c r="E134" i="49"/>
  <c r="E134" i="50"/>
  <c r="E134" i="51"/>
  <c r="E134" i="52"/>
  <c r="E134" i="53"/>
  <c r="E134" i="54"/>
  <c r="E130" i="40"/>
  <c r="E130" i="49"/>
  <c r="E130" i="50"/>
  <c r="E130" i="51"/>
  <c r="E130" i="52"/>
  <c r="E130" i="53"/>
  <c r="E130" i="54"/>
  <c r="E126" i="40"/>
  <c r="E126" i="49"/>
  <c r="E126" i="50"/>
  <c r="E126" i="51"/>
  <c r="E126" i="52"/>
  <c r="E126" i="53"/>
  <c r="E126" i="54"/>
  <c r="E122" i="40"/>
  <c r="E122" i="49"/>
  <c r="E122" i="50"/>
  <c r="E122" i="51"/>
  <c r="E122" i="52"/>
  <c r="E122" i="53"/>
  <c r="E122" i="54"/>
  <c r="E114" i="40"/>
  <c r="E114" i="49"/>
  <c r="E114" i="50"/>
  <c r="E114" i="51"/>
  <c r="E114" i="52"/>
  <c r="E114" i="53"/>
  <c r="E114" i="54"/>
  <c r="E110" i="40"/>
  <c r="E110" i="49"/>
  <c r="E110" i="50"/>
  <c r="E110" i="51"/>
  <c r="E110" i="52"/>
  <c r="E110" i="53"/>
  <c r="E110" i="54"/>
  <c r="E102" i="40"/>
  <c r="E102" i="49"/>
  <c r="E102" i="50"/>
  <c r="E102" i="51"/>
  <c r="E102" i="52"/>
  <c r="E102" i="53"/>
  <c r="E102" i="54"/>
  <c r="E94" i="40"/>
  <c r="E94" i="49"/>
  <c r="E94" i="50"/>
  <c r="E94" i="51"/>
  <c r="E94" i="52"/>
  <c r="E94" i="53"/>
  <c r="E94" i="54"/>
  <c r="E85" i="40"/>
  <c r="E85" i="49"/>
  <c r="E85" i="50"/>
  <c r="E85" i="51"/>
  <c r="E85" i="52"/>
  <c r="E85" i="53"/>
  <c r="E85" i="54"/>
  <c r="F40" i="38"/>
  <c r="N237" i="2"/>
  <c r="Q237" i="2" s="1"/>
  <c r="Q237" i="38" s="1"/>
  <c r="Q237" i="40" s="1"/>
  <c r="Q237" i="49" s="1"/>
  <c r="Q237" i="50" s="1"/>
  <c r="Q237" i="51" s="1"/>
  <c r="Q237" i="52" s="1"/>
  <c r="Q237" i="53" s="1"/>
  <c r="Q237" i="54" s="1"/>
  <c r="Q237" i="78" s="1"/>
  <c r="Q237" i="79" s="1"/>
  <c r="Q237" i="80" s="1"/>
  <c r="Q237" i="81" s="1"/>
  <c r="Q237" i="82" s="1"/>
  <c r="Q237" i="83" s="1"/>
  <c r="Q237" i="84" s="1"/>
  <c r="Q237" i="85" s="1"/>
  <c r="Q237" i="86" s="1"/>
  <c r="Q237" i="87" s="1"/>
  <c r="Q237" i="88" s="1"/>
  <c r="Q237" i="90" s="1"/>
  <c r="Q237" i="91" s="1"/>
  <c r="Q237" i="92" s="1"/>
  <c r="Q237" i="93" s="1"/>
  <c r="Q237" i="94" s="1"/>
  <c r="Q237" i="95" s="1"/>
  <c r="Q237" i="96" s="1"/>
  <c r="Q237" i="97" s="1"/>
  <c r="Q237" i="98" s="1"/>
  <c r="Q237" i="99" s="1"/>
  <c r="Q237" i="100" s="1"/>
  <c r="Q237" i="101" s="1"/>
  <c r="K237" i="2"/>
  <c r="H237" i="38" s="1"/>
  <c r="K237" i="38" s="1"/>
  <c r="H237" i="40" s="1"/>
  <c r="K237" i="40" s="1"/>
  <c r="H237" i="49" s="1"/>
  <c r="K237" i="49" s="1"/>
  <c r="H237" i="50" s="1"/>
  <c r="K237" i="50" s="1"/>
  <c r="H237" i="51" s="1"/>
  <c r="K237" i="51" s="1"/>
  <c r="H237" i="52" s="1"/>
  <c r="K237" i="52" s="1"/>
  <c r="H237" i="53" s="1"/>
  <c r="K237" i="53" s="1"/>
  <c r="H237" i="54" s="1"/>
  <c r="K237" i="54" s="1"/>
  <c r="H237" i="78" s="1"/>
  <c r="K237" i="78" s="1"/>
  <c r="H237" i="79" s="1"/>
  <c r="K237" i="79" s="1"/>
  <c r="H237" i="80" s="1"/>
  <c r="K237" i="80" s="1"/>
  <c r="H237" i="81" s="1"/>
  <c r="K237" i="81" s="1"/>
  <c r="H237" i="82" s="1"/>
  <c r="K237" i="82" s="1"/>
  <c r="H237" i="83" s="1"/>
  <c r="K237" i="83" s="1"/>
  <c r="H237" i="84" s="1"/>
  <c r="K237" i="84" s="1"/>
  <c r="H237" i="85" s="1"/>
  <c r="K237" i="85" s="1"/>
  <c r="H237" i="86" s="1"/>
  <c r="K237" i="86" s="1"/>
  <c r="H237" i="87" s="1"/>
  <c r="K237" i="87" s="1"/>
  <c r="H237" i="88" s="1"/>
  <c r="K237" i="88" s="1"/>
  <c r="H237" i="90" s="1"/>
  <c r="K237" i="90" s="1"/>
  <c r="H237" i="91" s="1"/>
  <c r="K237" i="91" s="1"/>
  <c r="H237" i="92" s="1"/>
  <c r="K237" i="92" s="1"/>
  <c r="H237" i="93" s="1"/>
  <c r="K237" i="93" s="1"/>
  <c r="H237" i="94" s="1"/>
  <c r="K237" i="94" s="1"/>
  <c r="H237" i="95" s="1"/>
  <c r="K237" i="95" s="1"/>
  <c r="H237" i="96" s="1"/>
  <c r="K237" i="96" s="1"/>
  <c r="H237" i="97" s="1"/>
  <c r="K237" i="97" s="1"/>
  <c r="H237" i="98" s="1"/>
  <c r="K237" i="98" s="1"/>
  <c r="H237" i="99" s="1"/>
  <c r="K237" i="99" s="1"/>
  <c r="H237" i="100" s="1"/>
  <c r="K237" i="100" s="1"/>
  <c r="H237" i="101" s="1"/>
  <c r="K237" i="101" s="1"/>
  <c r="G237" i="2"/>
  <c r="G237" i="38" s="1"/>
  <c r="C27" i="2"/>
  <c r="C25" i="2"/>
  <c r="C24" i="2"/>
  <c r="E80" i="49"/>
  <c r="E239" i="40"/>
  <c r="O80" i="51"/>
  <c r="O239" i="50"/>
  <c r="B63" i="50"/>
  <c r="E49" i="40"/>
  <c r="F57" i="40"/>
  <c r="M237" i="2"/>
  <c r="L237" i="2"/>
  <c r="N106" i="2"/>
  <c r="Q106" i="2"/>
  <c r="Q106" i="38" s="1"/>
  <c r="Q106" i="40" s="1"/>
  <c r="Q106" i="49" s="1"/>
  <c r="Q106" i="50" s="1"/>
  <c r="Q106" i="51" s="1"/>
  <c r="Q106" i="52" s="1"/>
  <c r="Q106" i="53" s="1"/>
  <c r="Q106" i="54" s="1"/>
  <c r="Q106" i="78" s="1"/>
  <c r="Q106" i="79" s="1"/>
  <c r="Q106" i="80" s="1"/>
  <c r="Q106" i="81" s="1"/>
  <c r="Q106" i="82" s="1"/>
  <c r="Q106" i="83" s="1"/>
  <c r="Q106" i="84" s="1"/>
  <c r="Q106" i="85" s="1"/>
  <c r="Q106" i="86" s="1"/>
  <c r="Q106" i="87" s="1"/>
  <c r="Q106" i="88" s="1"/>
  <c r="Q106" i="90" s="1"/>
  <c r="Q106" i="91" s="1"/>
  <c r="Q106" i="92" s="1"/>
  <c r="Q106" i="93" s="1"/>
  <c r="Q106" i="94" s="1"/>
  <c r="Q106" i="95" s="1"/>
  <c r="Q106" i="96" s="1"/>
  <c r="Q106" i="97" s="1"/>
  <c r="Q106" i="98" s="1"/>
  <c r="Q106" i="99" s="1"/>
  <c r="Q106" i="100" s="1"/>
  <c r="Q106" i="101" s="1"/>
  <c r="K106" i="2"/>
  <c r="H106" i="38"/>
  <c r="K106" i="38" s="1"/>
  <c r="G106" i="2"/>
  <c r="N85" i="2"/>
  <c r="Q85" i="2" s="1"/>
  <c r="Q85" i="38" s="1"/>
  <c r="Q85" i="40" s="1"/>
  <c r="Q85" i="49" s="1"/>
  <c r="Q85" i="50" s="1"/>
  <c r="Q85" i="51" s="1"/>
  <c r="Q85" i="52" s="1"/>
  <c r="Q85" i="53" s="1"/>
  <c r="Q85" i="54" s="1"/>
  <c r="Q85" i="78" s="1"/>
  <c r="Q85" i="79" s="1"/>
  <c r="Q85" i="80" s="1"/>
  <c r="Q85" i="81" s="1"/>
  <c r="Q85" i="82" s="1"/>
  <c r="Q85" i="83" s="1"/>
  <c r="Q85" i="84" s="1"/>
  <c r="Q85" i="85" s="1"/>
  <c r="Q85" i="86" s="1"/>
  <c r="Q85" i="87" s="1"/>
  <c r="Q85" i="88" s="1"/>
  <c r="Q85" i="90" s="1"/>
  <c r="Q85" i="91" s="1"/>
  <c r="Q85" i="92" s="1"/>
  <c r="Q85" i="93" s="1"/>
  <c r="Q85" i="94" s="1"/>
  <c r="Q85" i="95" s="1"/>
  <c r="Q85" i="96" s="1"/>
  <c r="Q85" i="97" s="1"/>
  <c r="Q85" i="98" s="1"/>
  <c r="Q85" i="99" s="1"/>
  <c r="Q85" i="100" s="1"/>
  <c r="Q85" i="101" s="1"/>
  <c r="K85" i="2"/>
  <c r="H85" i="38" s="1"/>
  <c r="K85" i="38" s="1"/>
  <c r="G85" i="2"/>
  <c r="N84" i="2"/>
  <c r="Q84" i="2" s="1"/>
  <c r="Q84" i="38" s="1"/>
  <c r="Q84" i="40" s="1"/>
  <c r="Q84" i="49" s="1"/>
  <c r="Q84" i="50" s="1"/>
  <c r="Q84" i="51" s="1"/>
  <c r="Q84" i="52" s="1"/>
  <c r="Q84" i="53" s="1"/>
  <c r="Q84" i="54" s="1"/>
  <c r="Q84" i="78" s="1"/>
  <c r="Q84" i="79" s="1"/>
  <c r="Q84" i="80" s="1"/>
  <c r="Q84" i="81" s="1"/>
  <c r="Q84" i="82" s="1"/>
  <c r="Q84" i="83" s="1"/>
  <c r="Q84" i="84" s="1"/>
  <c r="Q84" i="85" s="1"/>
  <c r="Q84" i="86" s="1"/>
  <c r="Q84" i="87" s="1"/>
  <c r="Q84" i="88" s="1"/>
  <c r="Q84" i="90" s="1"/>
  <c r="Q84" i="91" s="1"/>
  <c r="Q84" i="92" s="1"/>
  <c r="Q84" i="93" s="1"/>
  <c r="Q84" i="94" s="1"/>
  <c r="Q84" i="95" s="1"/>
  <c r="Q84" i="96" s="1"/>
  <c r="Q84" i="97" s="1"/>
  <c r="Q84" i="98" s="1"/>
  <c r="Q84" i="99" s="1"/>
  <c r="Q84" i="100" s="1"/>
  <c r="Q84" i="101" s="1"/>
  <c r="K84" i="2"/>
  <c r="H84" i="38" s="1"/>
  <c r="K84" i="38" s="1"/>
  <c r="H84" i="40" s="1"/>
  <c r="K84" i="40" s="1"/>
  <c r="H84" i="49" s="1"/>
  <c r="K84" i="49" s="1"/>
  <c r="H84" i="50" s="1"/>
  <c r="K84" i="50" s="1"/>
  <c r="H84" i="51" s="1"/>
  <c r="K84" i="51" s="1"/>
  <c r="H84" i="52" s="1"/>
  <c r="K84" i="52" s="1"/>
  <c r="H84" i="53" s="1"/>
  <c r="K84" i="53" s="1"/>
  <c r="H84" i="54" s="1"/>
  <c r="K84" i="54" s="1"/>
  <c r="H84" i="78" s="1"/>
  <c r="K84" i="78" s="1"/>
  <c r="H84" i="79" s="1"/>
  <c r="K84" i="79" s="1"/>
  <c r="H84" i="80" s="1"/>
  <c r="K84" i="80" s="1"/>
  <c r="H84" i="81" s="1"/>
  <c r="K84" i="81" s="1"/>
  <c r="H84" i="82" s="1"/>
  <c r="K84" i="82" s="1"/>
  <c r="H84" i="83" s="1"/>
  <c r="K84" i="83" s="1"/>
  <c r="H84" i="84" s="1"/>
  <c r="K84" i="84" s="1"/>
  <c r="H84" i="85" s="1"/>
  <c r="K84" i="85" s="1"/>
  <c r="H84" i="86" s="1"/>
  <c r="K84" i="86" s="1"/>
  <c r="H84" i="87" s="1"/>
  <c r="K84" i="87" s="1"/>
  <c r="H84" i="88" s="1"/>
  <c r="K84" i="88" s="1"/>
  <c r="H84" i="90" s="1"/>
  <c r="K84" i="90" s="1"/>
  <c r="H84" i="91" s="1"/>
  <c r="K84" i="91" s="1"/>
  <c r="H84" i="92" s="1"/>
  <c r="K84" i="92" s="1"/>
  <c r="H84" i="93" s="1"/>
  <c r="K84" i="93" s="1"/>
  <c r="H84" i="94" s="1"/>
  <c r="K84" i="94" s="1"/>
  <c r="H84" i="95" s="1"/>
  <c r="K84" i="95" s="1"/>
  <c r="H84" i="96" s="1"/>
  <c r="K84" i="96" s="1"/>
  <c r="H84" i="97" s="1"/>
  <c r="K84" i="97" s="1"/>
  <c r="H84" i="98" s="1"/>
  <c r="K84" i="98" s="1"/>
  <c r="H84" i="99" s="1"/>
  <c r="K84" i="99" s="1"/>
  <c r="H84" i="100" s="1"/>
  <c r="K84" i="100" s="1"/>
  <c r="H84" i="101" s="1"/>
  <c r="K84" i="101" s="1"/>
  <c r="G84" i="2"/>
  <c r="G84" i="38" s="1"/>
  <c r="N83" i="2"/>
  <c r="Q83" i="2" s="1"/>
  <c r="Q83" i="38" s="1"/>
  <c r="Q83" i="40" s="1"/>
  <c r="Q83" i="49" s="1"/>
  <c r="Q83" i="50" s="1"/>
  <c r="Q83" i="51" s="1"/>
  <c r="Q83" i="52" s="1"/>
  <c r="Q83" i="53" s="1"/>
  <c r="Q83" i="54" s="1"/>
  <c r="Q83" i="78" s="1"/>
  <c r="K83" i="2"/>
  <c r="H83" i="38" s="1"/>
  <c r="K83" i="38" s="1"/>
  <c r="G83" i="2"/>
  <c r="G83" i="38"/>
  <c r="G83" i="40" s="1"/>
  <c r="N87" i="2"/>
  <c r="Q87" i="2" s="1"/>
  <c r="Q87" i="38" s="1"/>
  <c r="Q87" i="40" s="1"/>
  <c r="Q87" i="49" s="1"/>
  <c r="Q87" i="50" s="1"/>
  <c r="Q87" i="51" s="1"/>
  <c r="Q87" i="52" s="1"/>
  <c r="Q87" i="53" s="1"/>
  <c r="Q87" i="54" s="1"/>
  <c r="Q87" i="78" s="1"/>
  <c r="Q87" i="79" s="1"/>
  <c r="Q87" i="80" s="1"/>
  <c r="Q87" i="81" s="1"/>
  <c r="Q87" i="82" s="1"/>
  <c r="Q87" i="83" s="1"/>
  <c r="Q87" i="84" s="1"/>
  <c r="Q87" i="85" s="1"/>
  <c r="Q87" i="86" s="1"/>
  <c r="Q87" i="87" s="1"/>
  <c r="Q87" i="88" s="1"/>
  <c r="Q87" i="90" s="1"/>
  <c r="Q87" i="91" s="1"/>
  <c r="Q87" i="92" s="1"/>
  <c r="Q87" i="93" s="1"/>
  <c r="Q87" i="94" s="1"/>
  <c r="Q87" i="95" s="1"/>
  <c r="Q87" i="96" s="1"/>
  <c r="Q87" i="97" s="1"/>
  <c r="Q87" i="98" s="1"/>
  <c r="Q87" i="99" s="1"/>
  <c r="Q87" i="100" s="1"/>
  <c r="Q87" i="101" s="1"/>
  <c r="K87" i="2"/>
  <c r="H87" i="38" s="1"/>
  <c r="K87" i="38" s="1"/>
  <c r="G87" i="2"/>
  <c r="G87" i="38"/>
  <c r="G87" i="40" s="1"/>
  <c r="G106" i="38"/>
  <c r="G106" i="40"/>
  <c r="G106" i="49" s="1"/>
  <c r="E80" i="50"/>
  <c r="O80" i="52"/>
  <c r="O239" i="51"/>
  <c r="B63" i="51"/>
  <c r="M85" i="2"/>
  <c r="G85" i="38"/>
  <c r="G85" i="40"/>
  <c r="G85" i="49" s="1"/>
  <c r="L106" i="2"/>
  <c r="L84" i="2"/>
  <c r="M87" i="2"/>
  <c r="M106" i="2"/>
  <c r="M84" i="2"/>
  <c r="L85" i="2"/>
  <c r="L83" i="2"/>
  <c r="L87" i="2"/>
  <c r="M83" i="2"/>
  <c r="N234" i="2"/>
  <c r="Q234" i="2" s="1"/>
  <c r="Q234" i="38" s="1"/>
  <c r="Q234" i="40" s="1"/>
  <c r="Q234" i="49" s="1"/>
  <c r="Q234" i="50" s="1"/>
  <c r="Q234" i="51" s="1"/>
  <c r="Q234" i="52" s="1"/>
  <c r="Q234" i="53" s="1"/>
  <c r="Q234" i="54" s="1"/>
  <c r="Q234" i="78" s="1"/>
  <c r="Q234" i="79" s="1"/>
  <c r="Q234" i="80" s="1"/>
  <c r="Q234" i="81" s="1"/>
  <c r="Q234" i="82" s="1"/>
  <c r="Q234" i="83" s="1"/>
  <c r="Q234" i="84" s="1"/>
  <c r="Q234" i="85" s="1"/>
  <c r="Q234" i="86" s="1"/>
  <c r="Q234" i="87" s="1"/>
  <c r="Q234" i="88" s="1"/>
  <c r="Q234" i="90" s="1"/>
  <c r="Q234" i="91" s="1"/>
  <c r="Q234" i="92" s="1"/>
  <c r="Q234" i="93" s="1"/>
  <c r="Q234" i="94" s="1"/>
  <c r="Q234" i="95" s="1"/>
  <c r="Q234" i="96" s="1"/>
  <c r="Q234" i="97" s="1"/>
  <c r="Q234" i="98" s="1"/>
  <c r="Q234" i="99" s="1"/>
  <c r="Q234" i="100" s="1"/>
  <c r="Q234" i="101" s="1"/>
  <c r="K234" i="2"/>
  <c r="H234" i="38" s="1"/>
  <c r="K234" i="38" s="1"/>
  <c r="H234" i="40" s="1"/>
  <c r="K234" i="40" s="1"/>
  <c r="H234" i="49" s="1"/>
  <c r="K234" i="49" s="1"/>
  <c r="H234" i="50" s="1"/>
  <c r="K234" i="50" s="1"/>
  <c r="H234" i="51" s="1"/>
  <c r="K234" i="51" s="1"/>
  <c r="H234" i="52" s="1"/>
  <c r="K234" i="52" s="1"/>
  <c r="H234" i="53" s="1"/>
  <c r="K234" i="53" s="1"/>
  <c r="H234" i="54" s="1"/>
  <c r="K234" i="54" s="1"/>
  <c r="H234" i="78" s="1"/>
  <c r="K234" i="78" s="1"/>
  <c r="H234" i="79" s="1"/>
  <c r="K234" i="79" s="1"/>
  <c r="H234" i="80" s="1"/>
  <c r="K234" i="80" s="1"/>
  <c r="H234" i="81" s="1"/>
  <c r="K234" i="81" s="1"/>
  <c r="H234" i="82" s="1"/>
  <c r="K234" i="82" s="1"/>
  <c r="H234" i="83" s="1"/>
  <c r="K234" i="83" s="1"/>
  <c r="H234" i="84" s="1"/>
  <c r="K234" i="84" s="1"/>
  <c r="H234" i="85" s="1"/>
  <c r="K234" i="85" s="1"/>
  <c r="H234" i="86" s="1"/>
  <c r="K234" i="86" s="1"/>
  <c r="H234" i="87" s="1"/>
  <c r="K234" i="87" s="1"/>
  <c r="H234" i="88" s="1"/>
  <c r="K234" i="88" s="1"/>
  <c r="H234" i="90" s="1"/>
  <c r="K234" i="90" s="1"/>
  <c r="H234" i="91" s="1"/>
  <c r="K234" i="91" s="1"/>
  <c r="H234" i="92" s="1"/>
  <c r="K234" i="92" s="1"/>
  <c r="H234" i="93" s="1"/>
  <c r="K234" i="93" s="1"/>
  <c r="H234" i="94" s="1"/>
  <c r="K234" i="94" s="1"/>
  <c r="H234" i="95" s="1"/>
  <c r="K234" i="95" s="1"/>
  <c r="H234" i="96" s="1"/>
  <c r="K234" i="96" s="1"/>
  <c r="H234" i="97" s="1"/>
  <c r="K234" i="97" s="1"/>
  <c r="H234" i="98" s="1"/>
  <c r="K234" i="98" s="1"/>
  <c r="H234" i="99" s="1"/>
  <c r="K234" i="99" s="1"/>
  <c r="H234" i="100" s="1"/>
  <c r="K234" i="100" s="1"/>
  <c r="H234" i="101" s="1"/>
  <c r="K234" i="101" s="1"/>
  <c r="G234" i="2"/>
  <c r="G234" i="38" s="1"/>
  <c r="N238" i="2"/>
  <c r="Q238" i="2" s="1"/>
  <c r="Q238" i="38" s="1"/>
  <c r="Q238" i="40" s="1"/>
  <c r="Q238" i="49" s="1"/>
  <c r="Q238" i="50" s="1"/>
  <c r="Q238" i="51" s="1"/>
  <c r="Q238" i="52" s="1"/>
  <c r="Q238" i="53" s="1"/>
  <c r="Q238" i="54" s="1"/>
  <c r="Q238" i="78" s="1"/>
  <c r="Q238" i="79" s="1"/>
  <c r="Q238" i="80" s="1"/>
  <c r="Q238" i="81" s="1"/>
  <c r="Q238" i="82" s="1"/>
  <c r="Q238" i="83" s="1"/>
  <c r="Q238" i="84" s="1"/>
  <c r="Q238" i="85" s="1"/>
  <c r="Q238" i="86" s="1"/>
  <c r="Q238" i="87" s="1"/>
  <c r="Q238" i="88" s="1"/>
  <c r="Q238" i="90" s="1"/>
  <c r="Q238" i="91" s="1"/>
  <c r="Q238" i="92" s="1"/>
  <c r="Q238" i="93" s="1"/>
  <c r="Q238" i="94" s="1"/>
  <c r="Q238" i="95" s="1"/>
  <c r="Q238" i="96" s="1"/>
  <c r="Q238" i="97" s="1"/>
  <c r="Q238" i="98" s="1"/>
  <c r="Q238" i="99" s="1"/>
  <c r="Q238" i="100" s="1"/>
  <c r="Q238" i="101" s="1"/>
  <c r="K238" i="2"/>
  <c r="H238" i="38" s="1"/>
  <c r="K238" i="38" s="1"/>
  <c r="H238" i="40" s="1"/>
  <c r="K238" i="40" s="1"/>
  <c r="H238" i="49" s="1"/>
  <c r="K238" i="49" s="1"/>
  <c r="H238" i="50" s="1"/>
  <c r="K238" i="50" s="1"/>
  <c r="H238" i="51" s="1"/>
  <c r="K238" i="51" s="1"/>
  <c r="H238" i="52" s="1"/>
  <c r="K238" i="52" s="1"/>
  <c r="H238" i="53" s="1"/>
  <c r="K238" i="53" s="1"/>
  <c r="H238" i="54" s="1"/>
  <c r="K238" i="54" s="1"/>
  <c r="H238" i="78" s="1"/>
  <c r="K238" i="78" s="1"/>
  <c r="H238" i="79" s="1"/>
  <c r="K238" i="79" s="1"/>
  <c r="H238" i="80" s="1"/>
  <c r="K238" i="80" s="1"/>
  <c r="H238" i="81" s="1"/>
  <c r="K238" i="81" s="1"/>
  <c r="H238" i="82" s="1"/>
  <c r="K238" i="82" s="1"/>
  <c r="H238" i="83" s="1"/>
  <c r="K238" i="83" s="1"/>
  <c r="H238" i="84" s="1"/>
  <c r="K238" i="84" s="1"/>
  <c r="H238" i="85" s="1"/>
  <c r="K238" i="85" s="1"/>
  <c r="H238" i="86" s="1"/>
  <c r="K238" i="86" s="1"/>
  <c r="H238" i="87" s="1"/>
  <c r="K238" i="87" s="1"/>
  <c r="H238" i="88" s="1"/>
  <c r="K238" i="88" s="1"/>
  <c r="H238" i="90" s="1"/>
  <c r="K238" i="90" s="1"/>
  <c r="H238" i="91" s="1"/>
  <c r="K238" i="91" s="1"/>
  <c r="H238" i="92" s="1"/>
  <c r="K238" i="92" s="1"/>
  <c r="H238" i="93" s="1"/>
  <c r="K238" i="93" s="1"/>
  <c r="H238" i="94" s="1"/>
  <c r="K238" i="94" s="1"/>
  <c r="H238" i="95" s="1"/>
  <c r="K238" i="95" s="1"/>
  <c r="H238" i="96" s="1"/>
  <c r="K238" i="96" s="1"/>
  <c r="H238" i="97" s="1"/>
  <c r="K238" i="97" s="1"/>
  <c r="H238" i="98" s="1"/>
  <c r="K238" i="98" s="1"/>
  <c r="H238" i="99" s="1"/>
  <c r="K238" i="99" s="1"/>
  <c r="H238" i="100" s="1"/>
  <c r="K238" i="100" s="1"/>
  <c r="H238" i="101" s="1"/>
  <c r="K238" i="101" s="1"/>
  <c r="G238" i="2"/>
  <c r="N227" i="2"/>
  <c r="Q227" i="2" s="1"/>
  <c r="Q227" i="38" s="1"/>
  <c r="Q227" i="40" s="1"/>
  <c r="Q227" i="49" s="1"/>
  <c r="Q227" i="50" s="1"/>
  <c r="Q227" i="51" s="1"/>
  <c r="Q227" i="52" s="1"/>
  <c r="Q227" i="53" s="1"/>
  <c r="Q227" i="54" s="1"/>
  <c r="Q227" i="78" s="1"/>
  <c r="Q227" i="79" s="1"/>
  <c r="Q227" i="80" s="1"/>
  <c r="Q227" i="81" s="1"/>
  <c r="Q227" i="82" s="1"/>
  <c r="Q227" i="83" s="1"/>
  <c r="Q227" i="84" s="1"/>
  <c r="Q227" i="85" s="1"/>
  <c r="Q227" i="86" s="1"/>
  <c r="Q227" i="87" s="1"/>
  <c r="Q227" i="88" s="1"/>
  <c r="Q227" i="90" s="1"/>
  <c r="Q227" i="91" s="1"/>
  <c r="Q227" i="92" s="1"/>
  <c r="Q227" i="93" s="1"/>
  <c r="Q227" i="94" s="1"/>
  <c r="Q227" i="95" s="1"/>
  <c r="Q227" i="96" s="1"/>
  <c r="Q227" i="97" s="1"/>
  <c r="Q227" i="98" s="1"/>
  <c r="Q227" i="99" s="1"/>
  <c r="Q227" i="100" s="1"/>
  <c r="Q227" i="101" s="1"/>
  <c r="K227" i="2"/>
  <c r="H227" i="38" s="1"/>
  <c r="K227" i="38" s="1"/>
  <c r="G227" i="2"/>
  <c r="G227" i="38"/>
  <c r="G227" i="40" s="1"/>
  <c r="N224" i="2"/>
  <c r="Q224" i="2"/>
  <c r="Q224" i="38" s="1"/>
  <c r="Q224" i="40" s="1"/>
  <c r="Q224" i="49" s="1"/>
  <c r="Q224" i="50" s="1"/>
  <c r="Q224" i="51" s="1"/>
  <c r="Q224" i="52" s="1"/>
  <c r="Q224" i="53" s="1"/>
  <c r="Q224" i="54" s="1"/>
  <c r="Q224" i="78" s="1"/>
  <c r="Q224" i="79" s="1"/>
  <c r="Q224" i="80" s="1"/>
  <c r="Q224" i="81" s="1"/>
  <c r="Q224" i="82" s="1"/>
  <c r="Q224" i="83" s="1"/>
  <c r="Q224" i="84" s="1"/>
  <c r="Q224" i="85" s="1"/>
  <c r="Q224" i="86" s="1"/>
  <c r="Q224" i="87" s="1"/>
  <c r="Q224" i="88" s="1"/>
  <c r="Q224" i="90" s="1"/>
  <c r="Q224" i="91" s="1"/>
  <c r="Q224" i="92" s="1"/>
  <c r="Q224" i="93" s="1"/>
  <c r="Q224" i="94" s="1"/>
  <c r="Q224" i="95" s="1"/>
  <c r="Q224" i="96" s="1"/>
  <c r="Q224" i="97" s="1"/>
  <c r="Q224" i="98" s="1"/>
  <c r="Q224" i="99" s="1"/>
  <c r="Q224" i="100" s="1"/>
  <c r="Q224" i="101" s="1"/>
  <c r="K224" i="2"/>
  <c r="H224" i="38"/>
  <c r="K224" i="38" s="1"/>
  <c r="G224" i="2"/>
  <c r="G224" i="38" s="1"/>
  <c r="N223" i="2"/>
  <c r="Q223" i="2" s="1"/>
  <c r="Q223" i="38" s="1"/>
  <c r="Q223" i="40" s="1"/>
  <c r="Q223" i="49" s="1"/>
  <c r="Q223" i="50" s="1"/>
  <c r="Q223" i="51" s="1"/>
  <c r="Q223" i="52" s="1"/>
  <c r="Q223" i="53" s="1"/>
  <c r="Q223" i="54" s="1"/>
  <c r="Q223" i="78" s="1"/>
  <c r="Q223" i="79" s="1"/>
  <c r="Q223" i="80" s="1"/>
  <c r="Q223" i="81" s="1"/>
  <c r="Q223" i="82" s="1"/>
  <c r="Q223" i="83" s="1"/>
  <c r="Q223" i="84" s="1"/>
  <c r="Q223" i="85" s="1"/>
  <c r="Q223" i="86" s="1"/>
  <c r="Q223" i="87" s="1"/>
  <c r="Q223" i="88" s="1"/>
  <c r="Q223" i="90" s="1"/>
  <c r="Q223" i="91" s="1"/>
  <c r="Q223" i="92" s="1"/>
  <c r="Q223" i="93" s="1"/>
  <c r="Q223" i="94" s="1"/>
  <c r="Q223" i="95" s="1"/>
  <c r="Q223" i="96" s="1"/>
  <c r="Q223" i="97" s="1"/>
  <c r="Q223" i="98" s="1"/>
  <c r="Q223" i="99" s="1"/>
  <c r="Q223" i="100" s="1"/>
  <c r="Q223" i="101" s="1"/>
  <c r="K223" i="2"/>
  <c r="H223" i="38"/>
  <c r="K223" i="38" s="1"/>
  <c r="G223" i="2"/>
  <c r="G223" i="38"/>
  <c r="G223" i="40" s="1"/>
  <c r="N222" i="2"/>
  <c r="Q222" i="2" s="1"/>
  <c r="Q222" i="38" s="1"/>
  <c r="Q222" i="40" s="1"/>
  <c r="Q222" i="49" s="1"/>
  <c r="Q222" i="50" s="1"/>
  <c r="Q222" i="51" s="1"/>
  <c r="Q222" i="52" s="1"/>
  <c r="Q222" i="53" s="1"/>
  <c r="Q222" i="54" s="1"/>
  <c r="Q222" i="78" s="1"/>
  <c r="Q222" i="79" s="1"/>
  <c r="Q222" i="80" s="1"/>
  <c r="Q222" i="81" s="1"/>
  <c r="Q222" i="82" s="1"/>
  <c r="Q222" i="83" s="1"/>
  <c r="Q222" i="84" s="1"/>
  <c r="Q222" i="85" s="1"/>
  <c r="Q222" i="86" s="1"/>
  <c r="Q222" i="87" s="1"/>
  <c r="Q222" i="88" s="1"/>
  <c r="Q222" i="90" s="1"/>
  <c r="Q222" i="91" s="1"/>
  <c r="Q222" i="92" s="1"/>
  <c r="Q222" i="93" s="1"/>
  <c r="Q222" i="94" s="1"/>
  <c r="Q222" i="95" s="1"/>
  <c r="Q222" i="96" s="1"/>
  <c r="Q222" i="97" s="1"/>
  <c r="Q222" i="98" s="1"/>
  <c r="Q222" i="99" s="1"/>
  <c r="Q222" i="100" s="1"/>
  <c r="Q222" i="101" s="1"/>
  <c r="K222" i="2"/>
  <c r="H222" i="38" s="1"/>
  <c r="K222" i="38" s="1"/>
  <c r="G222" i="2"/>
  <c r="G222" i="38" s="1"/>
  <c r="E80" i="51"/>
  <c r="O80" i="53"/>
  <c r="O239" i="52"/>
  <c r="B63" i="52"/>
  <c r="G238" i="38"/>
  <c r="G238" i="40"/>
  <c r="G238" i="49" s="1"/>
  <c r="L238" i="2"/>
  <c r="H227" i="40"/>
  <c r="K227" i="40"/>
  <c r="H227" i="49"/>
  <c r="K227" i="49" s="1"/>
  <c r="H227" i="50" s="1"/>
  <c r="K227" i="50" s="1"/>
  <c r="H227" i="51" s="1"/>
  <c r="K227" i="51" s="1"/>
  <c r="H227" i="52" s="1"/>
  <c r="K227" i="52" s="1"/>
  <c r="H227" i="53" s="1"/>
  <c r="K227" i="53" s="1"/>
  <c r="H227" i="54" s="1"/>
  <c r="K227" i="54" s="1"/>
  <c r="H227" i="78" s="1"/>
  <c r="K227" i="78" s="1"/>
  <c r="H227" i="79" s="1"/>
  <c r="K227" i="79" s="1"/>
  <c r="H227" i="80" s="1"/>
  <c r="K227" i="80" s="1"/>
  <c r="H227" i="81" s="1"/>
  <c r="K227" i="81" s="1"/>
  <c r="H227" i="82" s="1"/>
  <c r="K227" i="82" s="1"/>
  <c r="H227" i="83" s="1"/>
  <c r="K227" i="83" s="1"/>
  <c r="H227" i="84" s="1"/>
  <c r="K227" i="84" s="1"/>
  <c r="H227" i="85" s="1"/>
  <c r="K227" i="85" s="1"/>
  <c r="H227" i="86" s="1"/>
  <c r="K227" i="86" s="1"/>
  <c r="H227" i="87" s="1"/>
  <c r="K227" i="87" s="1"/>
  <c r="H227" i="88" s="1"/>
  <c r="K227" i="88" s="1"/>
  <c r="H227" i="90" s="1"/>
  <c r="K227" i="90" s="1"/>
  <c r="H227" i="91" s="1"/>
  <c r="K227" i="91" s="1"/>
  <c r="H227" i="92" s="1"/>
  <c r="K227" i="92" s="1"/>
  <c r="H227" i="93" s="1"/>
  <c r="K227" i="93" s="1"/>
  <c r="H227" i="94" s="1"/>
  <c r="K227" i="94" s="1"/>
  <c r="H227" i="95" s="1"/>
  <c r="K227" i="95" s="1"/>
  <c r="H227" i="96" s="1"/>
  <c r="K227" i="96" s="1"/>
  <c r="H227" i="97" s="1"/>
  <c r="K227" i="97" s="1"/>
  <c r="H227" i="98" s="1"/>
  <c r="K227" i="98" s="1"/>
  <c r="H227" i="99" s="1"/>
  <c r="K227" i="99" s="1"/>
  <c r="H227" i="100" s="1"/>
  <c r="K227" i="100" s="1"/>
  <c r="H227" i="101" s="1"/>
  <c r="K227" i="101" s="1"/>
  <c r="L227" i="38"/>
  <c r="M227" i="38"/>
  <c r="H224" i="40"/>
  <c r="K224" i="40"/>
  <c r="H224" i="49"/>
  <c r="K224" i="49" s="1"/>
  <c r="H224" i="50" s="1"/>
  <c r="K224" i="50" s="1"/>
  <c r="H224" i="51" s="1"/>
  <c r="K224" i="51" s="1"/>
  <c r="H224" i="52" s="1"/>
  <c r="K224" i="52" s="1"/>
  <c r="H224" i="53" s="1"/>
  <c r="K224" i="53" s="1"/>
  <c r="H224" i="54" s="1"/>
  <c r="K224" i="54" s="1"/>
  <c r="H224" i="78" s="1"/>
  <c r="K224" i="78" s="1"/>
  <c r="H224" i="79" s="1"/>
  <c r="K224" i="79" s="1"/>
  <c r="H224" i="80" s="1"/>
  <c r="K224" i="80" s="1"/>
  <c r="H224" i="81" s="1"/>
  <c r="K224" i="81" s="1"/>
  <c r="H224" i="82" s="1"/>
  <c r="K224" i="82" s="1"/>
  <c r="H224" i="83" s="1"/>
  <c r="K224" i="83" s="1"/>
  <c r="H224" i="84" s="1"/>
  <c r="K224" i="84" s="1"/>
  <c r="H224" i="85" s="1"/>
  <c r="K224" i="85" s="1"/>
  <c r="H224" i="86" s="1"/>
  <c r="K224" i="86" s="1"/>
  <c r="H224" i="87" s="1"/>
  <c r="K224" i="87" s="1"/>
  <c r="H224" i="88" s="1"/>
  <c r="K224" i="88" s="1"/>
  <c r="H224" i="90" s="1"/>
  <c r="K224" i="90" s="1"/>
  <c r="H224" i="91" s="1"/>
  <c r="K224" i="91" s="1"/>
  <c r="H224" i="92" s="1"/>
  <c r="K224" i="92" s="1"/>
  <c r="H224" i="93" s="1"/>
  <c r="K224" i="93" s="1"/>
  <c r="H224" i="94" s="1"/>
  <c r="K224" i="94" s="1"/>
  <c r="H224" i="95" s="1"/>
  <c r="K224" i="95" s="1"/>
  <c r="H224" i="96" s="1"/>
  <c r="K224" i="96" s="1"/>
  <c r="H224" i="97" s="1"/>
  <c r="K224" i="97" s="1"/>
  <c r="H224" i="98" s="1"/>
  <c r="K224" i="98" s="1"/>
  <c r="H224" i="99" s="1"/>
  <c r="K224" i="99" s="1"/>
  <c r="H224" i="100" s="1"/>
  <c r="K224" i="100" s="1"/>
  <c r="H224" i="101" s="1"/>
  <c r="K224" i="101" s="1"/>
  <c r="H223" i="40"/>
  <c r="K223" i="40" s="1"/>
  <c r="H223" i="49" s="1"/>
  <c r="K223" i="49" s="1"/>
  <c r="H223" i="50" s="1"/>
  <c r="K223" i="50" s="1"/>
  <c r="H223" i="51" s="1"/>
  <c r="K223" i="51" s="1"/>
  <c r="H223" i="52" s="1"/>
  <c r="K223" i="52" s="1"/>
  <c r="H223" i="53" s="1"/>
  <c r="K223" i="53" s="1"/>
  <c r="H223" i="54" s="1"/>
  <c r="K223" i="54" s="1"/>
  <c r="H223" i="78" s="1"/>
  <c r="K223" i="78" s="1"/>
  <c r="H223" i="79" s="1"/>
  <c r="K223" i="79" s="1"/>
  <c r="H223" i="80" s="1"/>
  <c r="K223" i="80" s="1"/>
  <c r="H223" i="81" s="1"/>
  <c r="K223" i="81" s="1"/>
  <c r="H223" i="82" s="1"/>
  <c r="K223" i="82" s="1"/>
  <c r="H223" i="83" s="1"/>
  <c r="K223" i="83" s="1"/>
  <c r="H223" i="84" s="1"/>
  <c r="K223" i="84" s="1"/>
  <c r="H223" i="85" s="1"/>
  <c r="K223" i="85" s="1"/>
  <c r="H223" i="86" s="1"/>
  <c r="K223" i="86" s="1"/>
  <c r="H223" i="87" s="1"/>
  <c r="K223" i="87" s="1"/>
  <c r="H223" i="88" s="1"/>
  <c r="K223" i="88" s="1"/>
  <c r="H223" i="90" s="1"/>
  <c r="K223" i="90" s="1"/>
  <c r="H223" i="91" s="1"/>
  <c r="K223" i="91" s="1"/>
  <c r="H223" i="92" s="1"/>
  <c r="K223" i="92" s="1"/>
  <c r="H223" i="93" s="1"/>
  <c r="K223" i="93" s="1"/>
  <c r="H223" i="94" s="1"/>
  <c r="K223" i="94" s="1"/>
  <c r="H223" i="95" s="1"/>
  <c r="K223" i="95" s="1"/>
  <c r="H223" i="96" s="1"/>
  <c r="K223" i="96" s="1"/>
  <c r="H223" i="97" s="1"/>
  <c r="K223" i="97" s="1"/>
  <c r="H223" i="98" s="1"/>
  <c r="K223" i="98" s="1"/>
  <c r="H223" i="99" s="1"/>
  <c r="K223" i="99" s="1"/>
  <c r="H223" i="100" s="1"/>
  <c r="K223" i="100" s="1"/>
  <c r="H223" i="101" s="1"/>
  <c r="K223" i="101" s="1"/>
  <c r="L223" i="38"/>
  <c r="M223" i="38"/>
  <c r="M223" i="2"/>
  <c r="H222" i="40"/>
  <c r="K222" i="40"/>
  <c r="H222" i="49"/>
  <c r="K222" i="49"/>
  <c r="H222" i="50" s="1"/>
  <c r="K222" i="50" s="1"/>
  <c r="H222" i="51" s="1"/>
  <c r="K222" i="51" s="1"/>
  <c r="H222" i="52" s="1"/>
  <c r="K222" i="52" s="1"/>
  <c r="H222" i="53" s="1"/>
  <c r="K222" i="53" s="1"/>
  <c r="H222" i="54" s="1"/>
  <c r="K222" i="54" s="1"/>
  <c r="H222" i="78" s="1"/>
  <c r="K222" i="78" s="1"/>
  <c r="H222" i="79" s="1"/>
  <c r="K222" i="79" s="1"/>
  <c r="H222" i="80" s="1"/>
  <c r="K222" i="80" s="1"/>
  <c r="H222" i="81" s="1"/>
  <c r="K222" i="81" s="1"/>
  <c r="H222" i="82" s="1"/>
  <c r="K222" i="82" s="1"/>
  <c r="H222" i="83" s="1"/>
  <c r="K222" i="83" s="1"/>
  <c r="H222" i="84" s="1"/>
  <c r="K222" i="84" s="1"/>
  <c r="H222" i="85" s="1"/>
  <c r="K222" i="85" s="1"/>
  <c r="H222" i="86" s="1"/>
  <c r="K222" i="86" s="1"/>
  <c r="H222" i="87" s="1"/>
  <c r="K222" i="87" s="1"/>
  <c r="H222" i="88" s="1"/>
  <c r="K222" i="88" s="1"/>
  <c r="H222" i="90" s="1"/>
  <c r="K222" i="90" s="1"/>
  <c r="H222" i="91" s="1"/>
  <c r="K222" i="91" s="1"/>
  <c r="H222" i="92" s="1"/>
  <c r="K222" i="92" s="1"/>
  <c r="H222" i="93" s="1"/>
  <c r="K222" i="93" s="1"/>
  <c r="H222" i="94" s="1"/>
  <c r="K222" i="94" s="1"/>
  <c r="H222" i="95" s="1"/>
  <c r="K222" i="95" s="1"/>
  <c r="H222" i="96" s="1"/>
  <c r="K222" i="96" s="1"/>
  <c r="H222" i="97" s="1"/>
  <c r="K222" i="97" s="1"/>
  <c r="H222" i="98" s="1"/>
  <c r="K222" i="98" s="1"/>
  <c r="H222" i="99" s="1"/>
  <c r="K222" i="99" s="1"/>
  <c r="H222" i="100" s="1"/>
  <c r="K222" i="100" s="1"/>
  <c r="H222" i="101" s="1"/>
  <c r="K222" i="101" s="1"/>
  <c r="M227" i="2"/>
  <c r="M234" i="2"/>
  <c r="M238" i="2"/>
  <c r="L223" i="2"/>
  <c r="L227" i="2"/>
  <c r="L234" i="2"/>
  <c r="L224" i="2"/>
  <c r="M222" i="2"/>
  <c r="M224" i="2"/>
  <c r="L222" i="2"/>
  <c r="N216" i="2"/>
  <c r="Q216" i="2"/>
  <c r="Q216" i="38"/>
  <c r="Q216" i="40"/>
  <c r="Q216" i="49" s="1"/>
  <c r="Q216" i="50" s="1"/>
  <c r="Q216" i="51" s="1"/>
  <c r="Q216" i="52" s="1"/>
  <c r="Q216" i="53" s="1"/>
  <c r="Q216" i="54" s="1"/>
  <c r="Q216" i="78" s="1"/>
  <c r="Q216" i="79" s="1"/>
  <c r="Q216" i="80" s="1"/>
  <c r="Q216" i="81" s="1"/>
  <c r="Q216" i="82" s="1"/>
  <c r="Q216" i="83" s="1"/>
  <c r="Q216" i="84" s="1"/>
  <c r="Q216" i="85" s="1"/>
  <c r="Q216" i="86" s="1"/>
  <c r="Q216" i="87" s="1"/>
  <c r="Q216" i="88" s="1"/>
  <c r="Q216" i="90" s="1"/>
  <c r="Q216" i="91" s="1"/>
  <c r="Q216" i="92" s="1"/>
  <c r="Q216" i="93" s="1"/>
  <c r="Q216" i="94" s="1"/>
  <c r="Q216" i="95" s="1"/>
  <c r="Q216" i="96" s="1"/>
  <c r="Q216" i="97" s="1"/>
  <c r="Q216" i="98" s="1"/>
  <c r="Q216" i="99" s="1"/>
  <c r="Q216" i="100" s="1"/>
  <c r="Q216" i="101" s="1"/>
  <c r="K216" i="2"/>
  <c r="M216" i="2" s="1"/>
  <c r="H216" i="38"/>
  <c r="K216" i="38" s="1"/>
  <c r="G216" i="2"/>
  <c r="G216" i="38"/>
  <c r="G216" i="40" s="1"/>
  <c r="N212" i="2"/>
  <c r="Q212" i="2" s="1"/>
  <c r="Q212" i="38" s="1"/>
  <c r="Q212" i="40" s="1"/>
  <c r="Q212" i="49" s="1"/>
  <c r="Q212" i="50" s="1"/>
  <c r="Q212" i="51" s="1"/>
  <c r="Q212" i="52" s="1"/>
  <c r="Q212" i="53" s="1"/>
  <c r="Q212" i="54" s="1"/>
  <c r="Q212" i="78" s="1"/>
  <c r="Q212" i="79" s="1"/>
  <c r="Q212" i="80" s="1"/>
  <c r="Q212" i="81" s="1"/>
  <c r="Q212" i="82" s="1"/>
  <c r="Q212" i="83" s="1"/>
  <c r="Q212" i="84" s="1"/>
  <c r="Q212" i="85" s="1"/>
  <c r="Q212" i="86" s="1"/>
  <c r="Q212" i="87" s="1"/>
  <c r="Q212" i="88" s="1"/>
  <c r="Q212" i="90" s="1"/>
  <c r="Q212" i="91" s="1"/>
  <c r="Q212" i="92" s="1"/>
  <c r="Q212" i="93" s="1"/>
  <c r="Q212" i="94" s="1"/>
  <c r="Q212" i="95" s="1"/>
  <c r="Q212" i="96" s="1"/>
  <c r="Q212" i="97" s="1"/>
  <c r="Q212" i="98" s="1"/>
  <c r="Q212" i="99" s="1"/>
  <c r="Q212" i="100" s="1"/>
  <c r="Q212" i="101" s="1"/>
  <c r="K212" i="2"/>
  <c r="H212" i="38"/>
  <c r="K212" i="38"/>
  <c r="G212" i="2"/>
  <c r="G212" i="38" s="1"/>
  <c r="N210" i="2"/>
  <c r="Q210" i="2"/>
  <c r="Q210" i="38"/>
  <c r="Q210" i="40" s="1"/>
  <c r="Q210" i="49" s="1"/>
  <c r="Q210" i="50" s="1"/>
  <c r="Q210" i="51" s="1"/>
  <c r="Q210" i="52" s="1"/>
  <c r="Q210" i="53" s="1"/>
  <c r="Q210" i="54" s="1"/>
  <c r="Q210" i="78" s="1"/>
  <c r="Q210" i="79" s="1"/>
  <c r="Q210" i="80" s="1"/>
  <c r="Q210" i="81" s="1"/>
  <c r="Q210" i="82" s="1"/>
  <c r="Q210" i="83" s="1"/>
  <c r="Q210" i="84" s="1"/>
  <c r="Q210" i="85" s="1"/>
  <c r="Q210" i="86" s="1"/>
  <c r="Q210" i="87" s="1"/>
  <c r="Q210" i="88" s="1"/>
  <c r="Q210" i="90" s="1"/>
  <c r="Q210" i="91" s="1"/>
  <c r="Q210" i="92" s="1"/>
  <c r="Q210" i="93" s="1"/>
  <c r="Q210" i="94" s="1"/>
  <c r="Q210" i="95" s="1"/>
  <c r="Q210" i="96" s="1"/>
  <c r="Q210" i="97" s="1"/>
  <c r="Q210" i="98" s="1"/>
  <c r="Q210" i="99" s="1"/>
  <c r="Q210" i="100" s="1"/>
  <c r="Q210" i="101" s="1"/>
  <c r="K210" i="2"/>
  <c r="M210" i="2" s="1"/>
  <c r="G210" i="2"/>
  <c r="G210" i="38" s="1"/>
  <c r="E80" i="52"/>
  <c r="O80" i="54"/>
  <c r="O239" i="53"/>
  <c r="B63" i="53"/>
  <c r="H212" i="40"/>
  <c r="K212" i="40" s="1"/>
  <c r="H212" i="49" s="1"/>
  <c r="K212" i="49" s="1"/>
  <c r="H212" i="50" s="1"/>
  <c r="K212" i="50" s="1"/>
  <c r="H212" i="51" s="1"/>
  <c r="K212" i="51" s="1"/>
  <c r="H212" i="52" s="1"/>
  <c r="K212" i="52" s="1"/>
  <c r="H212" i="53" s="1"/>
  <c r="K212" i="53" s="1"/>
  <c r="H212" i="54" s="1"/>
  <c r="K212" i="54" s="1"/>
  <c r="H212" i="78" s="1"/>
  <c r="K212" i="78" s="1"/>
  <c r="H212" i="79" s="1"/>
  <c r="K212" i="79" s="1"/>
  <c r="H212" i="80" s="1"/>
  <c r="K212" i="80" s="1"/>
  <c r="H212" i="81" s="1"/>
  <c r="K212" i="81" s="1"/>
  <c r="H212" i="82" s="1"/>
  <c r="K212" i="82" s="1"/>
  <c r="H212" i="83" s="1"/>
  <c r="K212" i="83" s="1"/>
  <c r="H212" i="84" s="1"/>
  <c r="K212" i="84" s="1"/>
  <c r="H212" i="85" s="1"/>
  <c r="K212" i="85" s="1"/>
  <c r="H212" i="86" s="1"/>
  <c r="K212" i="86" s="1"/>
  <c r="H212" i="87" s="1"/>
  <c r="K212" i="87" s="1"/>
  <c r="H212" i="88" s="1"/>
  <c r="K212" i="88" s="1"/>
  <c r="H212" i="90" s="1"/>
  <c r="K212" i="90" s="1"/>
  <c r="H212" i="91" s="1"/>
  <c r="K212" i="91" s="1"/>
  <c r="H212" i="92" s="1"/>
  <c r="K212" i="92" s="1"/>
  <c r="H212" i="93" s="1"/>
  <c r="K212" i="93" s="1"/>
  <c r="H212" i="94" s="1"/>
  <c r="K212" i="94" s="1"/>
  <c r="H212" i="95" s="1"/>
  <c r="K212" i="95" s="1"/>
  <c r="H212" i="96" s="1"/>
  <c r="K212" i="96" s="1"/>
  <c r="H212" i="97" s="1"/>
  <c r="K212" i="97" s="1"/>
  <c r="H212" i="98" s="1"/>
  <c r="K212" i="98" s="1"/>
  <c r="H212" i="99" s="1"/>
  <c r="K212" i="99" s="1"/>
  <c r="H212" i="100" s="1"/>
  <c r="K212" i="100" s="1"/>
  <c r="H212" i="101" s="1"/>
  <c r="K212" i="101" s="1"/>
  <c r="M212" i="2"/>
  <c r="L216" i="2"/>
  <c r="L212" i="2"/>
  <c r="E80" i="53"/>
  <c r="O239" i="54"/>
  <c r="B63" i="54"/>
  <c r="N208" i="2"/>
  <c r="Q208" i="2" s="1"/>
  <c r="Q208" i="38" s="1"/>
  <c r="Q208" i="40" s="1"/>
  <c r="Q208" i="49" s="1"/>
  <c r="Q208" i="50" s="1"/>
  <c r="Q208" i="51" s="1"/>
  <c r="Q208" i="52" s="1"/>
  <c r="Q208" i="53" s="1"/>
  <c r="Q208" i="54" s="1"/>
  <c r="Q208" i="78" s="1"/>
  <c r="Q208" i="79" s="1"/>
  <c r="Q208" i="80" s="1"/>
  <c r="Q208" i="81" s="1"/>
  <c r="Q208" i="82" s="1"/>
  <c r="Q208" i="83" s="1"/>
  <c r="Q208" i="84" s="1"/>
  <c r="Q208" i="85" s="1"/>
  <c r="Q208" i="86" s="1"/>
  <c r="Q208" i="87" s="1"/>
  <c r="Q208" i="88" s="1"/>
  <c r="Q208" i="90" s="1"/>
  <c r="Q208" i="91" s="1"/>
  <c r="Q208" i="92" s="1"/>
  <c r="Q208" i="93" s="1"/>
  <c r="Q208" i="94" s="1"/>
  <c r="Q208" i="95" s="1"/>
  <c r="Q208" i="96" s="1"/>
  <c r="Q208" i="97" s="1"/>
  <c r="Q208" i="98" s="1"/>
  <c r="Q208" i="99" s="1"/>
  <c r="Q208" i="100" s="1"/>
  <c r="Q208" i="101" s="1"/>
  <c r="K208" i="2"/>
  <c r="H208" i="38"/>
  <c r="K208" i="38" s="1"/>
  <c r="G208" i="2"/>
  <c r="G208" i="38" s="1"/>
  <c r="G208" i="40" s="1"/>
  <c r="G208" i="49" s="1"/>
  <c r="N203" i="2"/>
  <c r="Q203" i="2"/>
  <c r="Q203" i="38" s="1"/>
  <c r="Q203" i="40" s="1"/>
  <c r="Q203" i="49" s="1"/>
  <c r="Q203" i="50" s="1"/>
  <c r="Q203" i="51" s="1"/>
  <c r="Q203" i="52" s="1"/>
  <c r="Q203" i="53" s="1"/>
  <c r="Q203" i="54" s="1"/>
  <c r="Q203" i="78" s="1"/>
  <c r="Q203" i="79" s="1"/>
  <c r="Q203" i="80" s="1"/>
  <c r="Q203" i="81" s="1"/>
  <c r="Q203" i="82" s="1"/>
  <c r="Q203" i="83" s="1"/>
  <c r="Q203" i="84" s="1"/>
  <c r="Q203" i="85" s="1"/>
  <c r="Q203" i="86" s="1"/>
  <c r="Q203" i="87" s="1"/>
  <c r="Q203" i="88" s="1"/>
  <c r="Q203" i="90" s="1"/>
  <c r="Q203" i="91" s="1"/>
  <c r="Q203" i="92" s="1"/>
  <c r="Q203" i="93" s="1"/>
  <c r="Q203" i="94" s="1"/>
  <c r="Q203" i="95" s="1"/>
  <c r="Q203" i="96" s="1"/>
  <c r="Q203" i="97" s="1"/>
  <c r="Q203" i="98" s="1"/>
  <c r="Q203" i="99" s="1"/>
  <c r="Q203" i="100" s="1"/>
  <c r="Q203" i="101" s="1"/>
  <c r="K203" i="2"/>
  <c r="H203" i="38" s="1"/>
  <c r="K203" i="38" s="1"/>
  <c r="G203" i="2"/>
  <c r="G203" i="38"/>
  <c r="G203" i="40" s="1"/>
  <c r="G203" i="49" s="1"/>
  <c r="N200" i="2"/>
  <c r="Q200" i="2"/>
  <c r="Q200" i="38"/>
  <c r="Q200" i="40" s="1"/>
  <c r="Q200" i="49" s="1"/>
  <c r="Q200" i="50" s="1"/>
  <c r="Q200" i="51" s="1"/>
  <c r="Q200" i="52" s="1"/>
  <c r="Q200" i="53" s="1"/>
  <c r="Q200" i="54" s="1"/>
  <c r="Q200" i="78" s="1"/>
  <c r="Q200" i="79" s="1"/>
  <c r="Q200" i="80" s="1"/>
  <c r="Q200" i="81" s="1"/>
  <c r="Q200" i="82" s="1"/>
  <c r="Q200" i="83" s="1"/>
  <c r="Q200" i="84" s="1"/>
  <c r="Q200" i="85" s="1"/>
  <c r="Q200" i="86" s="1"/>
  <c r="Q200" i="87" s="1"/>
  <c r="Q200" i="88" s="1"/>
  <c r="Q200" i="90" s="1"/>
  <c r="Q200" i="91" s="1"/>
  <c r="Q200" i="92" s="1"/>
  <c r="Q200" i="93" s="1"/>
  <c r="Q200" i="94" s="1"/>
  <c r="Q200" i="95" s="1"/>
  <c r="Q200" i="96" s="1"/>
  <c r="Q200" i="97" s="1"/>
  <c r="Q200" i="98" s="1"/>
  <c r="Q200" i="99" s="1"/>
  <c r="Q200" i="100" s="1"/>
  <c r="Q200" i="101" s="1"/>
  <c r="K200" i="2"/>
  <c r="H200" i="38" s="1"/>
  <c r="K200" i="38" s="1"/>
  <c r="G200" i="2"/>
  <c r="G200" i="38" s="1"/>
  <c r="G200" i="40" s="1"/>
  <c r="G200" i="49" s="1"/>
  <c r="N201" i="2"/>
  <c r="Q201" i="2" s="1"/>
  <c r="Q201" i="38" s="1"/>
  <c r="Q201" i="40" s="1"/>
  <c r="Q201" i="49" s="1"/>
  <c r="Q201" i="50" s="1"/>
  <c r="Q201" i="51" s="1"/>
  <c r="Q201" i="52" s="1"/>
  <c r="Q201" i="53" s="1"/>
  <c r="Q201" i="54" s="1"/>
  <c r="Q201" i="78" s="1"/>
  <c r="Q201" i="79" s="1"/>
  <c r="Q201" i="80" s="1"/>
  <c r="Q201" i="81" s="1"/>
  <c r="Q201" i="82" s="1"/>
  <c r="Q201" i="83" s="1"/>
  <c r="Q201" i="84" s="1"/>
  <c r="Q201" i="85" s="1"/>
  <c r="Q201" i="86" s="1"/>
  <c r="Q201" i="87" s="1"/>
  <c r="Q201" i="88" s="1"/>
  <c r="Q201" i="90" s="1"/>
  <c r="Q201" i="91" s="1"/>
  <c r="Q201" i="92" s="1"/>
  <c r="Q201" i="93" s="1"/>
  <c r="Q201" i="94" s="1"/>
  <c r="Q201" i="95" s="1"/>
  <c r="Q201" i="96" s="1"/>
  <c r="Q201" i="97" s="1"/>
  <c r="Q201" i="98" s="1"/>
  <c r="Q201" i="99" s="1"/>
  <c r="Q201" i="100" s="1"/>
  <c r="Q201" i="101" s="1"/>
  <c r="K201" i="2"/>
  <c r="H201" i="38"/>
  <c r="K201" i="38"/>
  <c r="G201" i="2"/>
  <c r="G201" i="38"/>
  <c r="G201" i="40" s="1"/>
  <c r="G201" i="49" s="1"/>
  <c r="N196" i="2"/>
  <c r="Q196" i="2"/>
  <c r="Q196" i="38" s="1"/>
  <c r="Q196" i="40" s="1"/>
  <c r="Q196" i="49" s="1"/>
  <c r="Q196" i="50" s="1"/>
  <c r="Q196" i="51" s="1"/>
  <c r="Q196" i="52" s="1"/>
  <c r="Q196" i="53" s="1"/>
  <c r="Q196" i="54" s="1"/>
  <c r="Q196" i="78" s="1"/>
  <c r="Q196" i="79" s="1"/>
  <c r="Q196" i="80" s="1"/>
  <c r="Q196" i="81" s="1"/>
  <c r="Q196" i="82" s="1"/>
  <c r="Q196" i="83" s="1"/>
  <c r="Q196" i="84" s="1"/>
  <c r="Q196" i="85" s="1"/>
  <c r="Q196" i="86" s="1"/>
  <c r="Q196" i="87" s="1"/>
  <c r="Q196" i="88" s="1"/>
  <c r="Q196" i="90" s="1"/>
  <c r="Q196" i="91" s="1"/>
  <c r="Q196" i="92" s="1"/>
  <c r="Q196" i="93" s="1"/>
  <c r="Q196" i="94" s="1"/>
  <c r="Q196" i="95" s="1"/>
  <c r="Q196" i="96" s="1"/>
  <c r="Q196" i="97" s="1"/>
  <c r="Q196" i="98" s="1"/>
  <c r="Q196" i="99" s="1"/>
  <c r="Q196" i="100" s="1"/>
  <c r="Q196" i="101" s="1"/>
  <c r="K196" i="2"/>
  <c r="H196" i="38" s="1"/>
  <c r="K196" i="38" s="1"/>
  <c r="G196" i="2"/>
  <c r="G196" i="38" s="1"/>
  <c r="G196" i="40" s="1"/>
  <c r="G196" i="49" s="1"/>
  <c r="N211" i="2"/>
  <c r="Q211" i="2" s="1"/>
  <c r="Q211" i="38" s="1"/>
  <c r="Q211" i="40" s="1"/>
  <c r="Q211" i="49" s="1"/>
  <c r="Q211" i="50" s="1"/>
  <c r="Q211" i="51" s="1"/>
  <c r="Q211" i="52" s="1"/>
  <c r="Q211" i="53" s="1"/>
  <c r="Q211" i="54" s="1"/>
  <c r="Q211" i="78" s="1"/>
  <c r="Q211" i="79" s="1"/>
  <c r="Q211" i="80" s="1"/>
  <c r="Q211" i="81" s="1"/>
  <c r="Q211" i="82" s="1"/>
  <c r="Q211" i="83" s="1"/>
  <c r="Q211" i="84" s="1"/>
  <c r="Q211" i="85" s="1"/>
  <c r="Q211" i="86" s="1"/>
  <c r="Q211" i="87" s="1"/>
  <c r="Q211" i="88" s="1"/>
  <c r="Q211" i="90" s="1"/>
  <c r="Q211" i="91" s="1"/>
  <c r="Q211" i="92" s="1"/>
  <c r="Q211" i="93" s="1"/>
  <c r="Q211" i="94" s="1"/>
  <c r="Q211" i="95" s="1"/>
  <c r="Q211" i="96" s="1"/>
  <c r="Q211" i="97" s="1"/>
  <c r="Q211" i="98" s="1"/>
  <c r="Q211" i="99" s="1"/>
  <c r="Q211" i="100" s="1"/>
  <c r="Q211" i="101" s="1"/>
  <c r="K211" i="2"/>
  <c r="H211" i="38"/>
  <c r="K211" i="38" s="1"/>
  <c r="G211" i="2"/>
  <c r="G211" i="38"/>
  <c r="G211" i="40" s="1"/>
  <c r="G211" i="49" s="1"/>
  <c r="N209" i="2"/>
  <c r="Q209" i="2" s="1"/>
  <c r="Q209" i="38" s="1"/>
  <c r="Q209" i="40" s="1"/>
  <c r="Q209" i="49" s="1"/>
  <c r="Q209" i="50" s="1"/>
  <c r="Q209" i="51" s="1"/>
  <c r="Q209" i="52" s="1"/>
  <c r="Q209" i="53" s="1"/>
  <c r="Q209" i="54" s="1"/>
  <c r="Q209" i="78" s="1"/>
  <c r="Q209" i="79" s="1"/>
  <c r="Q209" i="80" s="1"/>
  <c r="Q209" i="81" s="1"/>
  <c r="Q209" i="82" s="1"/>
  <c r="Q209" i="83" s="1"/>
  <c r="Q209" i="84" s="1"/>
  <c r="Q209" i="85" s="1"/>
  <c r="Q209" i="86" s="1"/>
  <c r="Q209" i="87" s="1"/>
  <c r="Q209" i="88" s="1"/>
  <c r="Q209" i="90" s="1"/>
  <c r="Q209" i="91" s="1"/>
  <c r="Q209" i="92" s="1"/>
  <c r="Q209" i="93" s="1"/>
  <c r="Q209" i="94" s="1"/>
  <c r="Q209" i="95" s="1"/>
  <c r="Q209" i="96" s="1"/>
  <c r="Q209" i="97" s="1"/>
  <c r="Q209" i="98" s="1"/>
  <c r="Q209" i="99" s="1"/>
  <c r="Q209" i="100" s="1"/>
  <c r="Q209" i="101" s="1"/>
  <c r="K209" i="2"/>
  <c r="H209" i="38"/>
  <c r="K209" i="38"/>
  <c r="G209" i="2"/>
  <c r="G209" i="38" s="1"/>
  <c r="G209" i="40" s="1"/>
  <c r="G209" i="49" s="1"/>
  <c r="N207" i="2"/>
  <c r="Q207" i="2"/>
  <c r="Q207" i="38"/>
  <c r="Q207" i="40" s="1"/>
  <c r="Q207" i="49" s="1"/>
  <c r="Q207" i="50" s="1"/>
  <c r="Q207" i="51" s="1"/>
  <c r="Q207" i="52" s="1"/>
  <c r="Q207" i="53" s="1"/>
  <c r="Q207" i="54" s="1"/>
  <c r="Q207" i="78" s="1"/>
  <c r="Q207" i="79" s="1"/>
  <c r="Q207" i="80" s="1"/>
  <c r="Q207" i="81" s="1"/>
  <c r="Q207" i="82" s="1"/>
  <c r="Q207" i="83" s="1"/>
  <c r="Q207" i="84" s="1"/>
  <c r="Q207" i="85" s="1"/>
  <c r="Q207" i="86" s="1"/>
  <c r="Q207" i="87" s="1"/>
  <c r="Q207" i="88" s="1"/>
  <c r="Q207" i="90" s="1"/>
  <c r="Q207" i="91" s="1"/>
  <c r="Q207" i="92" s="1"/>
  <c r="Q207" i="93" s="1"/>
  <c r="Q207" i="94" s="1"/>
  <c r="Q207" i="95" s="1"/>
  <c r="Q207" i="96" s="1"/>
  <c r="Q207" i="97" s="1"/>
  <c r="Q207" i="98" s="1"/>
  <c r="Q207" i="99" s="1"/>
  <c r="Q207" i="100" s="1"/>
  <c r="Q207" i="101" s="1"/>
  <c r="K207" i="2"/>
  <c r="H207" i="38" s="1"/>
  <c r="K207" i="38" s="1"/>
  <c r="G207" i="2"/>
  <c r="G207" i="38" s="1"/>
  <c r="G207" i="40" s="1"/>
  <c r="G207" i="49" s="1"/>
  <c r="N206" i="2"/>
  <c r="Q206" i="2" s="1"/>
  <c r="Q206" i="38" s="1"/>
  <c r="Q206" i="40" s="1"/>
  <c r="Q206" i="49" s="1"/>
  <c r="Q206" i="50" s="1"/>
  <c r="Q206" i="51" s="1"/>
  <c r="Q206" i="52" s="1"/>
  <c r="Q206" i="53" s="1"/>
  <c r="Q206" i="54" s="1"/>
  <c r="Q206" i="78" s="1"/>
  <c r="Q206" i="79" s="1"/>
  <c r="Q206" i="80" s="1"/>
  <c r="Q206" i="81" s="1"/>
  <c r="Q206" i="82" s="1"/>
  <c r="Q206" i="83" s="1"/>
  <c r="Q206" i="84" s="1"/>
  <c r="Q206" i="85" s="1"/>
  <c r="Q206" i="86" s="1"/>
  <c r="Q206" i="87" s="1"/>
  <c r="Q206" i="88" s="1"/>
  <c r="Q206" i="90" s="1"/>
  <c r="Q206" i="91" s="1"/>
  <c r="Q206" i="92" s="1"/>
  <c r="Q206" i="93" s="1"/>
  <c r="Q206" i="94" s="1"/>
  <c r="Q206" i="95" s="1"/>
  <c r="Q206" i="96" s="1"/>
  <c r="Q206" i="97" s="1"/>
  <c r="Q206" i="98" s="1"/>
  <c r="Q206" i="99" s="1"/>
  <c r="Q206" i="100" s="1"/>
  <c r="Q206" i="101" s="1"/>
  <c r="K206" i="2"/>
  <c r="H206" i="38"/>
  <c r="K206" i="38"/>
  <c r="G206" i="2"/>
  <c r="G206" i="38" s="1"/>
  <c r="G206" i="40" s="1"/>
  <c r="G206" i="49" s="1"/>
  <c r="N205" i="2"/>
  <c r="Q205" i="2"/>
  <c r="Q205" i="38"/>
  <c r="Q205" i="40" s="1"/>
  <c r="Q205" i="49" s="1"/>
  <c r="Q205" i="50" s="1"/>
  <c r="Q205" i="51" s="1"/>
  <c r="Q205" i="52" s="1"/>
  <c r="Q205" i="53" s="1"/>
  <c r="Q205" i="54" s="1"/>
  <c r="Q205" i="78" s="1"/>
  <c r="Q205" i="79" s="1"/>
  <c r="Q205" i="80" s="1"/>
  <c r="Q205" i="81" s="1"/>
  <c r="Q205" i="82" s="1"/>
  <c r="Q205" i="83" s="1"/>
  <c r="Q205" i="84" s="1"/>
  <c r="Q205" i="85" s="1"/>
  <c r="Q205" i="86" s="1"/>
  <c r="Q205" i="87" s="1"/>
  <c r="Q205" i="88" s="1"/>
  <c r="Q205" i="90" s="1"/>
  <c r="Q205" i="91" s="1"/>
  <c r="Q205" i="92" s="1"/>
  <c r="Q205" i="93" s="1"/>
  <c r="Q205" i="94" s="1"/>
  <c r="Q205" i="95" s="1"/>
  <c r="Q205" i="96" s="1"/>
  <c r="Q205" i="97" s="1"/>
  <c r="Q205" i="98" s="1"/>
  <c r="Q205" i="99" s="1"/>
  <c r="Q205" i="100" s="1"/>
  <c r="Q205" i="101" s="1"/>
  <c r="K205" i="2"/>
  <c r="H205" i="38" s="1"/>
  <c r="K205" i="38" s="1"/>
  <c r="G205" i="2"/>
  <c r="G205" i="38"/>
  <c r="G205" i="40" s="1"/>
  <c r="G205" i="49" s="1"/>
  <c r="N204" i="2"/>
  <c r="Q204" i="2"/>
  <c r="Q204" i="38"/>
  <c r="Q204" i="40"/>
  <c r="Q204" i="49" s="1"/>
  <c r="Q204" i="50" s="1"/>
  <c r="Q204" i="51" s="1"/>
  <c r="Q204" i="52" s="1"/>
  <c r="Q204" i="53" s="1"/>
  <c r="Q204" i="54" s="1"/>
  <c r="Q204" i="78" s="1"/>
  <c r="Q204" i="79" s="1"/>
  <c r="Q204" i="80" s="1"/>
  <c r="Q204" i="81" s="1"/>
  <c r="Q204" i="82" s="1"/>
  <c r="Q204" i="83" s="1"/>
  <c r="Q204" i="84" s="1"/>
  <c r="Q204" i="85" s="1"/>
  <c r="Q204" i="86" s="1"/>
  <c r="Q204" i="87" s="1"/>
  <c r="Q204" i="88" s="1"/>
  <c r="Q204" i="90" s="1"/>
  <c r="Q204" i="91" s="1"/>
  <c r="Q204" i="92" s="1"/>
  <c r="Q204" i="93" s="1"/>
  <c r="Q204" i="94" s="1"/>
  <c r="Q204" i="95" s="1"/>
  <c r="Q204" i="96" s="1"/>
  <c r="Q204" i="97" s="1"/>
  <c r="Q204" i="98" s="1"/>
  <c r="Q204" i="99" s="1"/>
  <c r="Q204" i="100" s="1"/>
  <c r="Q204" i="101" s="1"/>
  <c r="K204" i="2"/>
  <c r="H204" i="38"/>
  <c r="K204" i="38" s="1"/>
  <c r="G204" i="2"/>
  <c r="G204" i="38" s="1"/>
  <c r="G204" i="40" s="1"/>
  <c r="G204" i="49" s="1"/>
  <c r="N202" i="2"/>
  <c r="Q202" i="2"/>
  <c r="Q202" i="38" s="1"/>
  <c r="Q202" i="40" s="1"/>
  <c r="Q202" i="49" s="1"/>
  <c r="Q202" i="50" s="1"/>
  <c r="Q202" i="51" s="1"/>
  <c r="Q202" i="52" s="1"/>
  <c r="Q202" i="53" s="1"/>
  <c r="Q202" i="54" s="1"/>
  <c r="Q202" i="78" s="1"/>
  <c r="Q202" i="79" s="1"/>
  <c r="Q202" i="80" s="1"/>
  <c r="Q202" i="81" s="1"/>
  <c r="Q202" i="82" s="1"/>
  <c r="Q202" i="83" s="1"/>
  <c r="Q202" i="84" s="1"/>
  <c r="Q202" i="85" s="1"/>
  <c r="Q202" i="86" s="1"/>
  <c r="Q202" i="87" s="1"/>
  <c r="Q202" i="88" s="1"/>
  <c r="Q202" i="90" s="1"/>
  <c r="Q202" i="91" s="1"/>
  <c r="Q202" i="92" s="1"/>
  <c r="Q202" i="93" s="1"/>
  <c r="Q202" i="94" s="1"/>
  <c r="Q202" i="95" s="1"/>
  <c r="Q202" i="96" s="1"/>
  <c r="Q202" i="97" s="1"/>
  <c r="Q202" i="98" s="1"/>
  <c r="Q202" i="99" s="1"/>
  <c r="Q202" i="100" s="1"/>
  <c r="Q202" i="101" s="1"/>
  <c r="K202" i="2"/>
  <c r="H202" i="38"/>
  <c r="K202" i="38"/>
  <c r="G202" i="2"/>
  <c r="G202" i="38" s="1"/>
  <c r="G202" i="40" s="1"/>
  <c r="G202" i="49" s="1"/>
  <c r="N199" i="2"/>
  <c r="Q199" i="2"/>
  <c r="Q199" i="38"/>
  <c r="Q199" i="40"/>
  <c r="Q199" i="49" s="1"/>
  <c r="Q199" i="50" s="1"/>
  <c r="Q199" i="51" s="1"/>
  <c r="Q199" i="52" s="1"/>
  <c r="Q199" i="53" s="1"/>
  <c r="Q199" i="54" s="1"/>
  <c r="Q199" i="78" s="1"/>
  <c r="Q199" i="79" s="1"/>
  <c r="Q199" i="80" s="1"/>
  <c r="Q199" i="81" s="1"/>
  <c r="Q199" i="82" s="1"/>
  <c r="Q199" i="83" s="1"/>
  <c r="Q199" i="84" s="1"/>
  <c r="Q199" i="85" s="1"/>
  <c r="Q199" i="86" s="1"/>
  <c r="Q199" i="87" s="1"/>
  <c r="Q199" i="88" s="1"/>
  <c r="Q199" i="90" s="1"/>
  <c r="Q199" i="91" s="1"/>
  <c r="Q199" i="92" s="1"/>
  <c r="Q199" i="93" s="1"/>
  <c r="Q199" i="94" s="1"/>
  <c r="Q199" i="95" s="1"/>
  <c r="Q199" i="96" s="1"/>
  <c r="Q199" i="97" s="1"/>
  <c r="Q199" i="98" s="1"/>
  <c r="Q199" i="99" s="1"/>
  <c r="Q199" i="100" s="1"/>
  <c r="Q199" i="101" s="1"/>
  <c r="K199" i="2"/>
  <c r="H199" i="38"/>
  <c r="K199" i="38" s="1"/>
  <c r="G199" i="2"/>
  <c r="G199" i="38"/>
  <c r="G199" i="40" s="1"/>
  <c r="G199" i="49" s="1"/>
  <c r="N198" i="2"/>
  <c r="Q198" i="2" s="1"/>
  <c r="Q198" i="38" s="1"/>
  <c r="Q198" i="40" s="1"/>
  <c r="Q198" i="49" s="1"/>
  <c r="Q198" i="50" s="1"/>
  <c r="Q198" i="51" s="1"/>
  <c r="Q198" i="52" s="1"/>
  <c r="Q198" i="53" s="1"/>
  <c r="Q198" i="54" s="1"/>
  <c r="Q198" i="78" s="1"/>
  <c r="Q198" i="79" s="1"/>
  <c r="Q198" i="80" s="1"/>
  <c r="Q198" i="81" s="1"/>
  <c r="Q198" i="82" s="1"/>
  <c r="Q198" i="83" s="1"/>
  <c r="Q198" i="84" s="1"/>
  <c r="Q198" i="85" s="1"/>
  <c r="Q198" i="86" s="1"/>
  <c r="Q198" i="87" s="1"/>
  <c r="Q198" i="88" s="1"/>
  <c r="Q198" i="90" s="1"/>
  <c r="Q198" i="91" s="1"/>
  <c r="Q198" i="92" s="1"/>
  <c r="Q198" i="93" s="1"/>
  <c r="Q198" i="94" s="1"/>
  <c r="Q198" i="95" s="1"/>
  <c r="Q198" i="96" s="1"/>
  <c r="Q198" i="97" s="1"/>
  <c r="Q198" i="98" s="1"/>
  <c r="Q198" i="99" s="1"/>
  <c r="Q198" i="100" s="1"/>
  <c r="Q198" i="101" s="1"/>
  <c r="K198" i="2"/>
  <c r="H198" i="38"/>
  <c r="K198" i="38"/>
  <c r="G198" i="2"/>
  <c r="G198" i="38"/>
  <c r="G198" i="40" s="1"/>
  <c r="G198" i="49" s="1"/>
  <c r="N197" i="2"/>
  <c r="Q197" i="2"/>
  <c r="Q197" i="38" s="1"/>
  <c r="Q197" i="40" s="1"/>
  <c r="Q197" i="49" s="1"/>
  <c r="Q197" i="50" s="1"/>
  <c r="Q197" i="51" s="1"/>
  <c r="Q197" i="52" s="1"/>
  <c r="Q197" i="53" s="1"/>
  <c r="Q197" i="54" s="1"/>
  <c r="Q197" i="78" s="1"/>
  <c r="Q197" i="79" s="1"/>
  <c r="Q197" i="80" s="1"/>
  <c r="Q197" i="81" s="1"/>
  <c r="Q197" i="82" s="1"/>
  <c r="Q197" i="83" s="1"/>
  <c r="Q197" i="84" s="1"/>
  <c r="Q197" i="85" s="1"/>
  <c r="Q197" i="86" s="1"/>
  <c r="Q197" i="87" s="1"/>
  <c r="Q197" i="88" s="1"/>
  <c r="Q197" i="90" s="1"/>
  <c r="Q197" i="91" s="1"/>
  <c r="Q197" i="92" s="1"/>
  <c r="Q197" i="93" s="1"/>
  <c r="Q197" i="94" s="1"/>
  <c r="Q197" i="95" s="1"/>
  <c r="Q197" i="96" s="1"/>
  <c r="Q197" i="97" s="1"/>
  <c r="Q197" i="98" s="1"/>
  <c r="Q197" i="99" s="1"/>
  <c r="Q197" i="100" s="1"/>
  <c r="Q197" i="101" s="1"/>
  <c r="K197" i="2"/>
  <c r="H197" i="38" s="1"/>
  <c r="K197" i="38" s="1"/>
  <c r="G197" i="2"/>
  <c r="G197" i="38" s="1"/>
  <c r="G197" i="40" s="1"/>
  <c r="G197" i="49" s="1"/>
  <c r="N195" i="2"/>
  <c r="Q195" i="2" s="1"/>
  <c r="Q195" i="38" s="1"/>
  <c r="Q195" i="40" s="1"/>
  <c r="Q195" i="49" s="1"/>
  <c r="Q195" i="50" s="1"/>
  <c r="Q195" i="51" s="1"/>
  <c r="Q195" i="52" s="1"/>
  <c r="Q195" i="53" s="1"/>
  <c r="Q195" i="54" s="1"/>
  <c r="Q195" i="78" s="1"/>
  <c r="Q195" i="79" s="1"/>
  <c r="Q195" i="80" s="1"/>
  <c r="Q195" i="81" s="1"/>
  <c r="Q195" i="82" s="1"/>
  <c r="Q195" i="83" s="1"/>
  <c r="Q195" i="84" s="1"/>
  <c r="Q195" i="85" s="1"/>
  <c r="Q195" i="86" s="1"/>
  <c r="Q195" i="87" s="1"/>
  <c r="Q195" i="88" s="1"/>
  <c r="Q195" i="90" s="1"/>
  <c r="Q195" i="91" s="1"/>
  <c r="Q195" i="92" s="1"/>
  <c r="Q195" i="93" s="1"/>
  <c r="Q195" i="94" s="1"/>
  <c r="Q195" i="95" s="1"/>
  <c r="Q195" i="96" s="1"/>
  <c r="Q195" i="97" s="1"/>
  <c r="Q195" i="98" s="1"/>
  <c r="Q195" i="99" s="1"/>
  <c r="Q195" i="100" s="1"/>
  <c r="Q195" i="101" s="1"/>
  <c r="K195" i="2"/>
  <c r="H195" i="38"/>
  <c r="K195" i="38" s="1"/>
  <c r="G195" i="2"/>
  <c r="G195" i="38" s="1"/>
  <c r="G195" i="40" s="1"/>
  <c r="G195" i="49" s="1"/>
  <c r="N194" i="2"/>
  <c r="Q194" i="2"/>
  <c r="Q194" i="38" s="1"/>
  <c r="Q194" i="40" s="1"/>
  <c r="Q194" i="49" s="1"/>
  <c r="Q194" i="50" s="1"/>
  <c r="Q194" i="51" s="1"/>
  <c r="Q194" i="52" s="1"/>
  <c r="Q194" i="53" s="1"/>
  <c r="Q194" i="54" s="1"/>
  <c r="Q194" i="78" s="1"/>
  <c r="Q194" i="79" s="1"/>
  <c r="Q194" i="80" s="1"/>
  <c r="Q194" i="81" s="1"/>
  <c r="Q194" i="82" s="1"/>
  <c r="Q194" i="83" s="1"/>
  <c r="Q194" i="84" s="1"/>
  <c r="Q194" i="85" s="1"/>
  <c r="Q194" i="86" s="1"/>
  <c r="Q194" i="87" s="1"/>
  <c r="Q194" i="88" s="1"/>
  <c r="Q194" i="90" s="1"/>
  <c r="Q194" i="91" s="1"/>
  <c r="Q194" i="92" s="1"/>
  <c r="Q194" i="93" s="1"/>
  <c r="Q194" i="94" s="1"/>
  <c r="Q194" i="95" s="1"/>
  <c r="Q194" i="96" s="1"/>
  <c r="Q194" i="97" s="1"/>
  <c r="Q194" i="98" s="1"/>
  <c r="Q194" i="99" s="1"/>
  <c r="Q194" i="100" s="1"/>
  <c r="Q194" i="101" s="1"/>
  <c r="K194" i="2"/>
  <c r="H194" i="38" s="1"/>
  <c r="K194" i="38" s="1"/>
  <c r="G194" i="2"/>
  <c r="G194" i="38" s="1"/>
  <c r="G194" i="40" s="1"/>
  <c r="G194" i="49" s="1"/>
  <c r="N193" i="2"/>
  <c r="Q193" i="2" s="1"/>
  <c r="Q193" i="38" s="1"/>
  <c r="Q193" i="40" s="1"/>
  <c r="Q193" i="49" s="1"/>
  <c r="Q193" i="50" s="1"/>
  <c r="Q193" i="51" s="1"/>
  <c r="Q193" i="52" s="1"/>
  <c r="Q193" i="53" s="1"/>
  <c r="Q193" i="54" s="1"/>
  <c r="Q193" i="78" s="1"/>
  <c r="Q193" i="79" s="1"/>
  <c r="Q193" i="80" s="1"/>
  <c r="Q193" i="81" s="1"/>
  <c r="Q193" i="82" s="1"/>
  <c r="Q193" i="83" s="1"/>
  <c r="Q193" i="84" s="1"/>
  <c r="Q193" i="85" s="1"/>
  <c r="Q193" i="86" s="1"/>
  <c r="Q193" i="87" s="1"/>
  <c r="Q193" i="88" s="1"/>
  <c r="Q193" i="90" s="1"/>
  <c r="Q193" i="91" s="1"/>
  <c r="Q193" i="92" s="1"/>
  <c r="Q193" i="93" s="1"/>
  <c r="Q193" i="94" s="1"/>
  <c r="Q193" i="95" s="1"/>
  <c r="Q193" i="96" s="1"/>
  <c r="Q193" i="97" s="1"/>
  <c r="Q193" i="98" s="1"/>
  <c r="Q193" i="99" s="1"/>
  <c r="Q193" i="100" s="1"/>
  <c r="Q193" i="101" s="1"/>
  <c r="K193" i="2"/>
  <c r="H193" i="38"/>
  <c r="K193" i="38" s="1"/>
  <c r="G193" i="2"/>
  <c r="G193" i="38"/>
  <c r="G193" i="40" s="1"/>
  <c r="G193" i="49" s="1"/>
  <c r="N192" i="2"/>
  <c r="Q192" i="2" s="1"/>
  <c r="Q192" i="38" s="1"/>
  <c r="Q192" i="40" s="1"/>
  <c r="Q192" i="49" s="1"/>
  <c r="Q192" i="50" s="1"/>
  <c r="Q192" i="51" s="1"/>
  <c r="Q192" i="52" s="1"/>
  <c r="Q192" i="53" s="1"/>
  <c r="Q192" i="54" s="1"/>
  <c r="Q192" i="78" s="1"/>
  <c r="Q192" i="79" s="1"/>
  <c r="Q192" i="80" s="1"/>
  <c r="Q192" i="81" s="1"/>
  <c r="Q192" i="82" s="1"/>
  <c r="Q192" i="83" s="1"/>
  <c r="Q192" i="84" s="1"/>
  <c r="Q192" i="85" s="1"/>
  <c r="Q192" i="86" s="1"/>
  <c r="Q192" i="87" s="1"/>
  <c r="Q192" i="88" s="1"/>
  <c r="Q192" i="90" s="1"/>
  <c r="Q192" i="91" s="1"/>
  <c r="Q192" i="92" s="1"/>
  <c r="Q192" i="93" s="1"/>
  <c r="Q192" i="94" s="1"/>
  <c r="Q192" i="95" s="1"/>
  <c r="Q192" i="96" s="1"/>
  <c r="Q192" i="97" s="1"/>
  <c r="Q192" i="98" s="1"/>
  <c r="Q192" i="99" s="1"/>
  <c r="Q192" i="100" s="1"/>
  <c r="Q192" i="101" s="1"/>
  <c r="K192" i="2"/>
  <c r="H192" i="38"/>
  <c r="K192" i="38"/>
  <c r="G192" i="2"/>
  <c r="G192" i="38" s="1"/>
  <c r="G192" i="40" s="1"/>
  <c r="G192" i="49" s="1"/>
  <c r="N191" i="2"/>
  <c r="Q191" i="2"/>
  <c r="Q191" i="38"/>
  <c r="Q191" i="40" s="1"/>
  <c r="Q191" i="49" s="1"/>
  <c r="Q191" i="50" s="1"/>
  <c r="Q191" i="51" s="1"/>
  <c r="Q191" i="52" s="1"/>
  <c r="Q191" i="53" s="1"/>
  <c r="Q191" i="54" s="1"/>
  <c r="Q191" i="78" s="1"/>
  <c r="Q191" i="79" s="1"/>
  <c r="Q191" i="80" s="1"/>
  <c r="Q191" i="81" s="1"/>
  <c r="Q191" i="82" s="1"/>
  <c r="Q191" i="83" s="1"/>
  <c r="Q191" i="84" s="1"/>
  <c r="Q191" i="85" s="1"/>
  <c r="Q191" i="86" s="1"/>
  <c r="Q191" i="87" s="1"/>
  <c r="Q191" i="88" s="1"/>
  <c r="Q191" i="90" s="1"/>
  <c r="Q191" i="91" s="1"/>
  <c r="Q191" i="92" s="1"/>
  <c r="Q191" i="93" s="1"/>
  <c r="Q191" i="94" s="1"/>
  <c r="Q191" i="95" s="1"/>
  <c r="Q191" i="96" s="1"/>
  <c r="Q191" i="97" s="1"/>
  <c r="Q191" i="98" s="1"/>
  <c r="Q191" i="99" s="1"/>
  <c r="Q191" i="100" s="1"/>
  <c r="Q191" i="101" s="1"/>
  <c r="K191" i="2"/>
  <c r="H191" i="38" s="1"/>
  <c r="K191" i="38" s="1"/>
  <c r="G191" i="2"/>
  <c r="G191" i="38" s="1"/>
  <c r="G191" i="40" s="1"/>
  <c r="G191" i="49" s="1"/>
  <c r="N190" i="2"/>
  <c r="Q190" i="2" s="1"/>
  <c r="Q190" i="38" s="1"/>
  <c r="Q190" i="40" s="1"/>
  <c r="Q190" i="49" s="1"/>
  <c r="Q190" i="50" s="1"/>
  <c r="Q190" i="51" s="1"/>
  <c r="Q190" i="52" s="1"/>
  <c r="Q190" i="53" s="1"/>
  <c r="Q190" i="54" s="1"/>
  <c r="Q190" i="78" s="1"/>
  <c r="Q190" i="79" s="1"/>
  <c r="Q190" i="80" s="1"/>
  <c r="Q190" i="81" s="1"/>
  <c r="Q190" i="82" s="1"/>
  <c r="Q190" i="83" s="1"/>
  <c r="Q190" i="84" s="1"/>
  <c r="Q190" i="85" s="1"/>
  <c r="Q190" i="86" s="1"/>
  <c r="Q190" i="87" s="1"/>
  <c r="Q190" i="88" s="1"/>
  <c r="Q190" i="90" s="1"/>
  <c r="Q190" i="91" s="1"/>
  <c r="Q190" i="92" s="1"/>
  <c r="Q190" i="93" s="1"/>
  <c r="Q190" i="94" s="1"/>
  <c r="Q190" i="95" s="1"/>
  <c r="Q190" i="96" s="1"/>
  <c r="Q190" i="97" s="1"/>
  <c r="Q190" i="98" s="1"/>
  <c r="Q190" i="99" s="1"/>
  <c r="Q190" i="100" s="1"/>
  <c r="Q190" i="101" s="1"/>
  <c r="K190" i="2"/>
  <c r="H190" i="38"/>
  <c r="K190" i="38"/>
  <c r="G190" i="2"/>
  <c r="G190" i="38"/>
  <c r="G190" i="40" s="1"/>
  <c r="G190" i="49" s="1"/>
  <c r="N189" i="2"/>
  <c r="Q189" i="2"/>
  <c r="Q189" i="38" s="1"/>
  <c r="Q189" i="40" s="1"/>
  <c r="Q189" i="49" s="1"/>
  <c r="Q189" i="50" s="1"/>
  <c r="Q189" i="51" s="1"/>
  <c r="Q189" i="52" s="1"/>
  <c r="Q189" i="53" s="1"/>
  <c r="Q189" i="54" s="1"/>
  <c r="Q189" i="78" s="1"/>
  <c r="Q189" i="79" s="1"/>
  <c r="Q189" i="80" s="1"/>
  <c r="Q189" i="81" s="1"/>
  <c r="Q189" i="82" s="1"/>
  <c r="Q189" i="83" s="1"/>
  <c r="Q189" i="84" s="1"/>
  <c r="Q189" i="85" s="1"/>
  <c r="Q189" i="86" s="1"/>
  <c r="Q189" i="87" s="1"/>
  <c r="Q189" i="88" s="1"/>
  <c r="Q189" i="90" s="1"/>
  <c r="Q189" i="91" s="1"/>
  <c r="Q189" i="92" s="1"/>
  <c r="Q189" i="93" s="1"/>
  <c r="Q189" i="94" s="1"/>
  <c r="Q189" i="95" s="1"/>
  <c r="Q189" i="96" s="1"/>
  <c r="Q189" i="97" s="1"/>
  <c r="Q189" i="98" s="1"/>
  <c r="Q189" i="99" s="1"/>
  <c r="Q189" i="100" s="1"/>
  <c r="Q189" i="101" s="1"/>
  <c r="K189" i="2"/>
  <c r="H189" i="38" s="1"/>
  <c r="K189" i="38" s="1"/>
  <c r="G189" i="2"/>
  <c r="G189" i="38"/>
  <c r="G189" i="40" s="1"/>
  <c r="G189" i="49" s="1"/>
  <c r="N188" i="2"/>
  <c r="Q188" i="2"/>
  <c r="Q188" i="38"/>
  <c r="Q188" i="40" s="1"/>
  <c r="Q188" i="49" s="1"/>
  <c r="Q188" i="50" s="1"/>
  <c r="Q188" i="51" s="1"/>
  <c r="Q188" i="52" s="1"/>
  <c r="Q188" i="53" s="1"/>
  <c r="Q188" i="54" s="1"/>
  <c r="Q188" i="78" s="1"/>
  <c r="Q188" i="79" s="1"/>
  <c r="Q188" i="80" s="1"/>
  <c r="Q188" i="81" s="1"/>
  <c r="Q188" i="82" s="1"/>
  <c r="Q188" i="83" s="1"/>
  <c r="Q188" i="84" s="1"/>
  <c r="Q188" i="85" s="1"/>
  <c r="Q188" i="86" s="1"/>
  <c r="Q188" i="87" s="1"/>
  <c r="Q188" i="88" s="1"/>
  <c r="Q188" i="90" s="1"/>
  <c r="Q188" i="91" s="1"/>
  <c r="Q188" i="92" s="1"/>
  <c r="Q188" i="93" s="1"/>
  <c r="Q188" i="94" s="1"/>
  <c r="Q188" i="95" s="1"/>
  <c r="Q188" i="96" s="1"/>
  <c r="Q188" i="97" s="1"/>
  <c r="Q188" i="98" s="1"/>
  <c r="Q188" i="99" s="1"/>
  <c r="Q188" i="100" s="1"/>
  <c r="Q188" i="101" s="1"/>
  <c r="K188" i="2"/>
  <c r="H188" i="38" s="1"/>
  <c r="K188" i="38" s="1"/>
  <c r="G188" i="2"/>
  <c r="G188" i="38" s="1"/>
  <c r="G188" i="40" s="1"/>
  <c r="G188" i="49" s="1"/>
  <c r="N187" i="2"/>
  <c r="Q187" i="2" s="1"/>
  <c r="Q187" i="38" s="1"/>
  <c r="Q187" i="40" s="1"/>
  <c r="Q187" i="49" s="1"/>
  <c r="Q187" i="50" s="1"/>
  <c r="Q187" i="51" s="1"/>
  <c r="Q187" i="52" s="1"/>
  <c r="Q187" i="53" s="1"/>
  <c r="Q187" i="54" s="1"/>
  <c r="Q187" i="78" s="1"/>
  <c r="Q187" i="79" s="1"/>
  <c r="Q187" i="80" s="1"/>
  <c r="Q187" i="81" s="1"/>
  <c r="Q187" i="82" s="1"/>
  <c r="Q187" i="83" s="1"/>
  <c r="Q187" i="84" s="1"/>
  <c r="Q187" i="85" s="1"/>
  <c r="Q187" i="86" s="1"/>
  <c r="Q187" i="87" s="1"/>
  <c r="Q187" i="88" s="1"/>
  <c r="Q187" i="90" s="1"/>
  <c r="Q187" i="91" s="1"/>
  <c r="Q187" i="92" s="1"/>
  <c r="Q187" i="93" s="1"/>
  <c r="Q187" i="94" s="1"/>
  <c r="Q187" i="95" s="1"/>
  <c r="Q187" i="96" s="1"/>
  <c r="Q187" i="97" s="1"/>
  <c r="Q187" i="98" s="1"/>
  <c r="Q187" i="99" s="1"/>
  <c r="Q187" i="100" s="1"/>
  <c r="Q187" i="101" s="1"/>
  <c r="K187" i="2"/>
  <c r="H187" i="38"/>
  <c r="K187" i="38"/>
  <c r="G187" i="2"/>
  <c r="G187" i="38" s="1"/>
  <c r="G187" i="40" s="1"/>
  <c r="G187" i="49" s="1"/>
  <c r="N186" i="2"/>
  <c r="Q186" i="2"/>
  <c r="Q186" i="38"/>
  <c r="Q186" i="40" s="1"/>
  <c r="Q186" i="49" s="1"/>
  <c r="Q186" i="50" s="1"/>
  <c r="Q186" i="51" s="1"/>
  <c r="Q186" i="52" s="1"/>
  <c r="Q186" i="53" s="1"/>
  <c r="Q186" i="54" s="1"/>
  <c r="Q186" i="78" s="1"/>
  <c r="Q186" i="79" s="1"/>
  <c r="Q186" i="80" s="1"/>
  <c r="Q186" i="81" s="1"/>
  <c r="Q186" i="82" s="1"/>
  <c r="Q186" i="83" s="1"/>
  <c r="Q186" i="84" s="1"/>
  <c r="Q186" i="85" s="1"/>
  <c r="Q186" i="86" s="1"/>
  <c r="Q186" i="87" s="1"/>
  <c r="Q186" i="88" s="1"/>
  <c r="Q186" i="90" s="1"/>
  <c r="Q186" i="91" s="1"/>
  <c r="Q186" i="92" s="1"/>
  <c r="Q186" i="93" s="1"/>
  <c r="Q186" i="94" s="1"/>
  <c r="Q186" i="95" s="1"/>
  <c r="Q186" i="96" s="1"/>
  <c r="Q186" i="97" s="1"/>
  <c r="Q186" i="98" s="1"/>
  <c r="Q186" i="99" s="1"/>
  <c r="Q186" i="100" s="1"/>
  <c r="Q186" i="101" s="1"/>
  <c r="K186" i="2"/>
  <c r="H186" i="38" s="1"/>
  <c r="K186" i="38" s="1"/>
  <c r="G186" i="2"/>
  <c r="G186" i="38" s="1"/>
  <c r="G186" i="40" s="1"/>
  <c r="G186" i="49" s="1"/>
  <c r="N185" i="2"/>
  <c r="Q185" i="2" s="1"/>
  <c r="Q185" i="38" s="1"/>
  <c r="Q185" i="40" s="1"/>
  <c r="Q185" i="49" s="1"/>
  <c r="Q185" i="50" s="1"/>
  <c r="Q185" i="51" s="1"/>
  <c r="Q185" i="52" s="1"/>
  <c r="Q185" i="53" s="1"/>
  <c r="Q185" i="54" s="1"/>
  <c r="Q185" i="78" s="1"/>
  <c r="Q185" i="79" s="1"/>
  <c r="Q185" i="80" s="1"/>
  <c r="Q185" i="81" s="1"/>
  <c r="Q185" i="82" s="1"/>
  <c r="Q185" i="83" s="1"/>
  <c r="Q185" i="84" s="1"/>
  <c r="Q185" i="85" s="1"/>
  <c r="Q185" i="86" s="1"/>
  <c r="Q185" i="87" s="1"/>
  <c r="Q185" i="88" s="1"/>
  <c r="Q185" i="90" s="1"/>
  <c r="Q185" i="91" s="1"/>
  <c r="Q185" i="92" s="1"/>
  <c r="Q185" i="93" s="1"/>
  <c r="Q185" i="94" s="1"/>
  <c r="Q185" i="95" s="1"/>
  <c r="Q185" i="96" s="1"/>
  <c r="Q185" i="97" s="1"/>
  <c r="Q185" i="98" s="1"/>
  <c r="Q185" i="99" s="1"/>
  <c r="Q185" i="100" s="1"/>
  <c r="Q185" i="101" s="1"/>
  <c r="K185" i="2"/>
  <c r="H185" i="38"/>
  <c r="K185" i="38"/>
  <c r="G185" i="2"/>
  <c r="G185" i="38"/>
  <c r="G185" i="40" s="1"/>
  <c r="G185" i="49" s="1"/>
  <c r="N184" i="2"/>
  <c r="Q184" i="2"/>
  <c r="Q184" i="38" s="1"/>
  <c r="Q184" i="40" s="1"/>
  <c r="Q184" i="49" s="1"/>
  <c r="Q184" i="50" s="1"/>
  <c r="Q184" i="51" s="1"/>
  <c r="Q184" i="52" s="1"/>
  <c r="Q184" i="53" s="1"/>
  <c r="Q184" i="54" s="1"/>
  <c r="Q184" i="78" s="1"/>
  <c r="Q184" i="79" s="1"/>
  <c r="Q184" i="80" s="1"/>
  <c r="Q184" i="81" s="1"/>
  <c r="Q184" i="82" s="1"/>
  <c r="Q184" i="83" s="1"/>
  <c r="Q184" i="84" s="1"/>
  <c r="Q184" i="85" s="1"/>
  <c r="Q184" i="86" s="1"/>
  <c r="Q184" i="87" s="1"/>
  <c r="Q184" i="88" s="1"/>
  <c r="Q184" i="90" s="1"/>
  <c r="Q184" i="91" s="1"/>
  <c r="Q184" i="92" s="1"/>
  <c r="Q184" i="93" s="1"/>
  <c r="Q184" i="94" s="1"/>
  <c r="Q184" i="95" s="1"/>
  <c r="Q184" i="96" s="1"/>
  <c r="Q184" i="97" s="1"/>
  <c r="Q184" i="98" s="1"/>
  <c r="Q184" i="99" s="1"/>
  <c r="Q184" i="100" s="1"/>
  <c r="Q184" i="101" s="1"/>
  <c r="K184" i="2"/>
  <c r="H184" i="38"/>
  <c r="K184" i="38"/>
  <c r="G184" i="2"/>
  <c r="G184" i="38"/>
  <c r="G184" i="40" s="1"/>
  <c r="G184" i="49" s="1"/>
  <c r="N183" i="2"/>
  <c r="Q183" i="2"/>
  <c r="Q183" i="38"/>
  <c r="Q183" i="40" s="1"/>
  <c r="Q183" i="49" s="1"/>
  <c r="Q183" i="50" s="1"/>
  <c r="Q183" i="51" s="1"/>
  <c r="Q183" i="52" s="1"/>
  <c r="Q183" i="53" s="1"/>
  <c r="Q183" i="54" s="1"/>
  <c r="Q183" i="78" s="1"/>
  <c r="Q183" i="79" s="1"/>
  <c r="Q183" i="80" s="1"/>
  <c r="Q183" i="81" s="1"/>
  <c r="Q183" i="82" s="1"/>
  <c r="Q183" i="83" s="1"/>
  <c r="Q183" i="84" s="1"/>
  <c r="Q183" i="85" s="1"/>
  <c r="Q183" i="86" s="1"/>
  <c r="Q183" i="87" s="1"/>
  <c r="Q183" i="88" s="1"/>
  <c r="Q183" i="90" s="1"/>
  <c r="Q183" i="91" s="1"/>
  <c r="Q183" i="92" s="1"/>
  <c r="Q183" i="93" s="1"/>
  <c r="Q183" i="94" s="1"/>
  <c r="Q183" i="95" s="1"/>
  <c r="Q183" i="96" s="1"/>
  <c r="Q183" i="97" s="1"/>
  <c r="Q183" i="98" s="1"/>
  <c r="Q183" i="99" s="1"/>
  <c r="Q183" i="100" s="1"/>
  <c r="Q183" i="101" s="1"/>
  <c r="K183" i="2"/>
  <c r="H183" i="38" s="1"/>
  <c r="K183" i="38" s="1"/>
  <c r="G183" i="2"/>
  <c r="G183" i="38"/>
  <c r="G183" i="40" s="1"/>
  <c r="G183" i="49" s="1"/>
  <c r="N182" i="2"/>
  <c r="Q182" i="2"/>
  <c r="Q182" i="38"/>
  <c r="Q182" i="40"/>
  <c r="Q182" i="49" s="1"/>
  <c r="Q182" i="50" s="1"/>
  <c r="Q182" i="51" s="1"/>
  <c r="Q182" i="52" s="1"/>
  <c r="Q182" i="53" s="1"/>
  <c r="Q182" i="54" s="1"/>
  <c r="Q182" i="78" s="1"/>
  <c r="Q182" i="79" s="1"/>
  <c r="Q182" i="80" s="1"/>
  <c r="Q182" i="81" s="1"/>
  <c r="Q182" i="82" s="1"/>
  <c r="Q182" i="83" s="1"/>
  <c r="Q182" i="84" s="1"/>
  <c r="Q182" i="85" s="1"/>
  <c r="Q182" i="86" s="1"/>
  <c r="Q182" i="87" s="1"/>
  <c r="Q182" i="88" s="1"/>
  <c r="Q182" i="90" s="1"/>
  <c r="Q182" i="91" s="1"/>
  <c r="Q182" i="92" s="1"/>
  <c r="Q182" i="93" s="1"/>
  <c r="Q182" i="94" s="1"/>
  <c r="Q182" i="95" s="1"/>
  <c r="Q182" i="96" s="1"/>
  <c r="Q182" i="97" s="1"/>
  <c r="Q182" i="98" s="1"/>
  <c r="Q182" i="99" s="1"/>
  <c r="Q182" i="100" s="1"/>
  <c r="Q182" i="101" s="1"/>
  <c r="K182" i="2"/>
  <c r="H182" i="38"/>
  <c r="K182" i="38" s="1"/>
  <c r="G182" i="2"/>
  <c r="G182" i="38" s="1"/>
  <c r="G182" i="40" s="1"/>
  <c r="G182" i="49" s="1"/>
  <c r="N181" i="2"/>
  <c r="Q181" i="2"/>
  <c r="Q181" i="38" s="1"/>
  <c r="Q181" i="40" s="1"/>
  <c r="Q181" i="49" s="1"/>
  <c r="Q181" i="50" s="1"/>
  <c r="Q181" i="51" s="1"/>
  <c r="Q181" i="52" s="1"/>
  <c r="Q181" i="53" s="1"/>
  <c r="Q181" i="54" s="1"/>
  <c r="Q181" i="78" s="1"/>
  <c r="Q181" i="79" s="1"/>
  <c r="Q181" i="80" s="1"/>
  <c r="Q181" i="81" s="1"/>
  <c r="Q181" i="82" s="1"/>
  <c r="Q181" i="83" s="1"/>
  <c r="Q181" i="84" s="1"/>
  <c r="Q181" i="85" s="1"/>
  <c r="Q181" i="86" s="1"/>
  <c r="Q181" i="87" s="1"/>
  <c r="Q181" i="88" s="1"/>
  <c r="Q181" i="90" s="1"/>
  <c r="Q181" i="91" s="1"/>
  <c r="Q181" i="92" s="1"/>
  <c r="Q181" i="93" s="1"/>
  <c r="Q181" i="94" s="1"/>
  <c r="Q181" i="95" s="1"/>
  <c r="Q181" i="96" s="1"/>
  <c r="Q181" i="97" s="1"/>
  <c r="Q181" i="98" s="1"/>
  <c r="Q181" i="99" s="1"/>
  <c r="Q181" i="100" s="1"/>
  <c r="Q181" i="101" s="1"/>
  <c r="K181" i="2"/>
  <c r="H181" i="38"/>
  <c r="K181" i="38"/>
  <c r="G181" i="2"/>
  <c r="G181" i="38"/>
  <c r="G181" i="40" s="1"/>
  <c r="G181" i="49" s="1"/>
  <c r="N180" i="2"/>
  <c r="Q180" i="2"/>
  <c r="Q180" i="38"/>
  <c r="Q180" i="40" s="1"/>
  <c r="Q180" i="49" s="1"/>
  <c r="Q180" i="50" s="1"/>
  <c r="Q180" i="51" s="1"/>
  <c r="Q180" i="52" s="1"/>
  <c r="Q180" i="53" s="1"/>
  <c r="Q180" i="54" s="1"/>
  <c r="Q180" i="78" s="1"/>
  <c r="Q180" i="79" s="1"/>
  <c r="Q180" i="80" s="1"/>
  <c r="Q180" i="81" s="1"/>
  <c r="Q180" i="82" s="1"/>
  <c r="Q180" i="83" s="1"/>
  <c r="Q180" i="84" s="1"/>
  <c r="Q180" i="85" s="1"/>
  <c r="Q180" i="86" s="1"/>
  <c r="Q180" i="87" s="1"/>
  <c r="Q180" i="88" s="1"/>
  <c r="Q180" i="90" s="1"/>
  <c r="Q180" i="91" s="1"/>
  <c r="Q180" i="92" s="1"/>
  <c r="Q180" i="93" s="1"/>
  <c r="Q180" i="94" s="1"/>
  <c r="Q180" i="95" s="1"/>
  <c r="Q180" i="96" s="1"/>
  <c r="Q180" i="97" s="1"/>
  <c r="Q180" i="98" s="1"/>
  <c r="Q180" i="99" s="1"/>
  <c r="Q180" i="100" s="1"/>
  <c r="Q180" i="101" s="1"/>
  <c r="K180" i="2"/>
  <c r="H180" i="38" s="1"/>
  <c r="K180" i="38" s="1"/>
  <c r="G180" i="2"/>
  <c r="G180" i="38" s="1"/>
  <c r="G180" i="40" s="1"/>
  <c r="G180" i="49" s="1"/>
  <c r="N179" i="2"/>
  <c r="Q179" i="2" s="1"/>
  <c r="Q179" i="38" s="1"/>
  <c r="Q179" i="40" s="1"/>
  <c r="Q179" i="49" s="1"/>
  <c r="Q179" i="50" s="1"/>
  <c r="Q179" i="51" s="1"/>
  <c r="Q179" i="52" s="1"/>
  <c r="Q179" i="53" s="1"/>
  <c r="Q179" i="54" s="1"/>
  <c r="Q179" i="78" s="1"/>
  <c r="Q179" i="79" s="1"/>
  <c r="Q179" i="80" s="1"/>
  <c r="Q179" i="81" s="1"/>
  <c r="Q179" i="82" s="1"/>
  <c r="Q179" i="83" s="1"/>
  <c r="Q179" i="84" s="1"/>
  <c r="Q179" i="85" s="1"/>
  <c r="Q179" i="86" s="1"/>
  <c r="Q179" i="87" s="1"/>
  <c r="Q179" i="88" s="1"/>
  <c r="Q179" i="90" s="1"/>
  <c r="Q179" i="91" s="1"/>
  <c r="Q179" i="92" s="1"/>
  <c r="Q179" i="93" s="1"/>
  <c r="Q179" i="94" s="1"/>
  <c r="Q179" i="95" s="1"/>
  <c r="Q179" i="96" s="1"/>
  <c r="Q179" i="97" s="1"/>
  <c r="Q179" i="98" s="1"/>
  <c r="Q179" i="99" s="1"/>
  <c r="Q179" i="100" s="1"/>
  <c r="Q179" i="101" s="1"/>
  <c r="K179" i="2"/>
  <c r="H179" i="38"/>
  <c r="K179" i="38"/>
  <c r="G179" i="2"/>
  <c r="G179" i="38"/>
  <c r="G179" i="40" s="1"/>
  <c r="G179" i="49" s="1"/>
  <c r="N178" i="2"/>
  <c r="Q178" i="2"/>
  <c r="Q178" i="38" s="1"/>
  <c r="Q178" i="40" s="1"/>
  <c r="Q178" i="49" s="1"/>
  <c r="Q178" i="50" s="1"/>
  <c r="Q178" i="51" s="1"/>
  <c r="Q178" i="52" s="1"/>
  <c r="Q178" i="53" s="1"/>
  <c r="Q178" i="54" s="1"/>
  <c r="Q178" i="78" s="1"/>
  <c r="Q178" i="79" s="1"/>
  <c r="Q178" i="80" s="1"/>
  <c r="Q178" i="81" s="1"/>
  <c r="Q178" i="82" s="1"/>
  <c r="Q178" i="83" s="1"/>
  <c r="Q178" i="84" s="1"/>
  <c r="Q178" i="85" s="1"/>
  <c r="Q178" i="86" s="1"/>
  <c r="Q178" i="87" s="1"/>
  <c r="Q178" i="88" s="1"/>
  <c r="Q178" i="90" s="1"/>
  <c r="Q178" i="91" s="1"/>
  <c r="Q178" i="92" s="1"/>
  <c r="Q178" i="93" s="1"/>
  <c r="Q178" i="94" s="1"/>
  <c r="Q178" i="95" s="1"/>
  <c r="Q178" i="96" s="1"/>
  <c r="Q178" i="97" s="1"/>
  <c r="Q178" i="98" s="1"/>
  <c r="Q178" i="99" s="1"/>
  <c r="Q178" i="100" s="1"/>
  <c r="Q178" i="101" s="1"/>
  <c r="K178" i="2"/>
  <c r="H178" i="38"/>
  <c r="K178" i="38"/>
  <c r="G178" i="2"/>
  <c r="G178" i="38" s="1"/>
  <c r="G178" i="40" s="1"/>
  <c r="G178" i="49" s="1"/>
  <c r="N177" i="2"/>
  <c r="Q177" i="2"/>
  <c r="Q177" i="38"/>
  <c r="Q177" i="40"/>
  <c r="Q177" i="49" s="1"/>
  <c r="Q177" i="50" s="1"/>
  <c r="Q177" i="51" s="1"/>
  <c r="Q177" i="52" s="1"/>
  <c r="Q177" i="53" s="1"/>
  <c r="Q177" i="54" s="1"/>
  <c r="Q177" i="78" s="1"/>
  <c r="Q177" i="79" s="1"/>
  <c r="Q177" i="80" s="1"/>
  <c r="Q177" i="81" s="1"/>
  <c r="Q177" i="82" s="1"/>
  <c r="Q177" i="83" s="1"/>
  <c r="Q177" i="84" s="1"/>
  <c r="Q177" i="85" s="1"/>
  <c r="Q177" i="86" s="1"/>
  <c r="Q177" i="87" s="1"/>
  <c r="Q177" i="88" s="1"/>
  <c r="Q177" i="90" s="1"/>
  <c r="Q177" i="91" s="1"/>
  <c r="Q177" i="92" s="1"/>
  <c r="Q177" i="93" s="1"/>
  <c r="Q177" i="94" s="1"/>
  <c r="Q177" i="95" s="1"/>
  <c r="Q177" i="96" s="1"/>
  <c r="Q177" i="97" s="1"/>
  <c r="Q177" i="98" s="1"/>
  <c r="Q177" i="99" s="1"/>
  <c r="Q177" i="100" s="1"/>
  <c r="Q177" i="101" s="1"/>
  <c r="K177" i="2"/>
  <c r="H177" i="38"/>
  <c r="K177" i="38" s="1"/>
  <c r="G177" i="2"/>
  <c r="G177" i="38" s="1"/>
  <c r="G177" i="40" s="1"/>
  <c r="G177" i="49" s="1"/>
  <c r="N176" i="2"/>
  <c r="Q176" i="2"/>
  <c r="Q176" i="38" s="1"/>
  <c r="Q176" i="40" s="1"/>
  <c r="Q176" i="49" s="1"/>
  <c r="Q176" i="50" s="1"/>
  <c r="Q176" i="51" s="1"/>
  <c r="Q176" i="52" s="1"/>
  <c r="Q176" i="53" s="1"/>
  <c r="Q176" i="54" s="1"/>
  <c r="Q176" i="78" s="1"/>
  <c r="Q176" i="79" s="1"/>
  <c r="Q176" i="80" s="1"/>
  <c r="Q176" i="81" s="1"/>
  <c r="Q176" i="82" s="1"/>
  <c r="Q176" i="83" s="1"/>
  <c r="Q176" i="84" s="1"/>
  <c r="Q176" i="85" s="1"/>
  <c r="Q176" i="86" s="1"/>
  <c r="Q176" i="87" s="1"/>
  <c r="Q176" i="88" s="1"/>
  <c r="Q176" i="90" s="1"/>
  <c r="Q176" i="91" s="1"/>
  <c r="Q176" i="92" s="1"/>
  <c r="Q176" i="93" s="1"/>
  <c r="Q176" i="94" s="1"/>
  <c r="Q176" i="95" s="1"/>
  <c r="Q176" i="96" s="1"/>
  <c r="Q176" i="97" s="1"/>
  <c r="Q176" i="98" s="1"/>
  <c r="Q176" i="99" s="1"/>
  <c r="Q176" i="100" s="1"/>
  <c r="Q176" i="101" s="1"/>
  <c r="K176" i="2"/>
  <c r="H176" i="38"/>
  <c r="K176" i="38"/>
  <c r="G176" i="2"/>
  <c r="G176" i="38" s="1"/>
  <c r="G176" i="40" s="1"/>
  <c r="G176" i="49" s="1"/>
  <c r="N175" i="2"/>
  <c r="Q175" i="2"/>
  <c r="Q175" i="38"/>
  <c r="Q175" i="40"/>
  <c r="Q175" i="49" s="1"/>
  <c r="Q175" i="50" s="1"/>
  <c r="Q175" i="51" s="1"/>
  <c r="Q175" i="52" s="1"/>
  <c r="Q175" i="53" s="1"/>
  <c r="Q175" i="54" s="1"/>
  <c r="Q175" i="78" s="1"/>
  <c r="Q175" i="79" s="1"/>
  <c r="Q175" i="80" s="1"/>
  <c r="Q175" i="81" s="1"/>
  <c r="Q175" i="82" s="1"/>
  <c r="Q175" i="83" s="1"/>
  <c r="Q175" i="84" s="1"/>
  <c r="Q175" i="85" s="1"/>
  <c r="Q175" i="86" s="1"/>
  <c r="Q175" i="87" s="1"/>
  <c r="Q175" i="88" s="1"/>
  <c r="Q175" i="90" s="1"/>
  <c r="Q175" i="91" s="1"/>
  <c r="Q175" i="92" s="1"/>
  <c r="Q175" i="93" s="1"/>
  <c r="Q175" i="94" s="1"/>
  <c r="Q175" i="95" s="1"/>
  <c r="Q175" i="96" s="1"/>
  <c r="Q175" i="97" s="1"/>
  <c r="Q175" i="98" s="1"/>
  <c r="Q175" i="99" s="1"/>
  <c r="Q175" i="100" s="1"/>
  <c r="Q175" i="101" s="1"/>
  <c r="K175" i="2"/>
  <c r="H175" i="38"/>
  <c r="K175" i="38" s="1"/>
  <c r="G175" i="2"/>
  <c r="G175" i="38"/>
  <c r="G175" i="40" s="1"/>
  <c r="G175" i="49" s="1"/>
  <c r="N174" i="2"/>
  <c r="Q174" i="2" s="1"/>
  <c r="Q174" i="38" s="1"/>
  <c r="Q174" i="40" s="1"/>
  <c r="Q174" i="49" s="1"/>
  <c r="Q174" i="50" s="1"/>
  <c r="Q174" i="51" s="1"/>
  <c r="Q174" i="52" s="1"/>
  <c r="Q174" i="53" s="1"/>
  <c r="Q174" i="54" s="1"/>
  <c r="Q174" i="78" s="1"/>
  <c r="Q174" i="79" s="1"/>
  <c r="Q174" i="80" s="1"/>
  <c r="Q174" i="81" s="1"/>
  <c r="Q174" i="82" s="1"/>
  <c r="Q174" i="83" s="1"/>
  <c r="Q174" i="84" s="1"/>
  <c r="Q174" i="85" s="1"/>
  <c r="Q174" i="86" s="1"/>
  <c r="Q174" i="87" s="1"/>
  <c r="Q174" i="88" s="1"/>
  <c r="Q174" i="90" s="1"/>
  <c r="Q174" i="91" s="1"/>
  <c r="Q174" i="92" s="1"/>
  <c r="Q174" i="93" s="1"/>
  <c r="Q174" i="94" s="1"/>
  <c r="Q174" i="95" s="1"/>
  <c r="Q174" i="96" s="1"/>
  <c r="Q174" i="97" s="1"/>
  <c r="Q174" i="98" s="1"/>
  <c r="Q174" i="99" s="1"/>
  <c r="Q174" i="100" s="1"/>
  <c r="Q174" i="101" s="1"/>
  <c r="K174" i="2"/>
  <c r="H174" i="38"/>
  <c r="K174" i="38"/>
  <c r="G174" i="2"/>
  <c r="G174" i="38" s="1"/>
  <c r="G174" i="40" s="1"/>
  <c r="G174" i="49" s="1"/>
  <c r="G174" i="50" s="1"/>
  <c r="N173" i="2"/>
  <c r="Q173" i="2"/>
  <c r="Q173" i="38"/>
  <c r="Q173" i="40" s="1"/>
  <c r="Q173" i="49" s="1"/>
  <c r="Q173" i="50" s="1"/>
  <c r="Q173" i="51" s="1"/>
  <c r="Q173" i="52" s="1"/>
  <c r="Q173" i="53" s="1"/>
  <c r="Q173" i="54" s="1"/>
  <c r="Q173" i="78" s="1"/>
  <c r="Q173" i="79" s="1"/>
  <c r="Q173" i="80" s="1"/>
  <c r="Q173" i="81" s="1"/>
  <c r="Q173" i="82" s="1"/>
  <c r="Q173" i="83" s="1"/>
  <c r="Q173" i="84" s="1"/>
  <c r="Q173" i="85" s="1"/>
  <c r="Q173" i="86" s="1"/>
  <c r="Q173" i="87" s="1"/>
  <c r="Q173" i="88" s="1"/>
  <c r="Q173" i="90" s="1"/>
  <c r="Q173" i="91" s="1"/>
  <c r="Q173" i="92" s="1"/>
  <c r="Q173" i="93" s="1"/>
  <c r="Q173" i="94" s="1"/>
  <c r="Q173" i="95" s="1"/>
  <c r="Q173" i="96" s="1"/>
  <c r="Q173" i="97" s="1"/>
  <c r="Q173" i="98" s="1"/>
  <c r="Q173" i="99" s="1"/>
  <c r="Q173" i="100" s="1"/>
  <c r="Q173" i="101" s="1"/>
  <c r="K173" i="2"/>
  <c r="H173" i="38" s="1"/>
  <c r="K173" i="38" s="1"/>
  <c r="G173" i="2"/>
  <c r="G173" i="38" s="1"/>
  <c r="G173" i="40" s="1"/>
  <c r="G173" i="49" s="1"/>
  <c r="N172" i="2"/>
  <c r="Q172" i="2" s="1"/>
  <c r="Q172" i="38" s="1"/>
  <c r="Q172" i="40" s="1"/>
  <c r="Q172" i="49" s="1"/>
  <c r="Q172" i="50" s="1"/>
  <c r="Q172" i="51" s="1"/>
  <c r="Q172" i="52" s="1"/>
  <c r="Q172" i="53" s="1"/>
  <c r="Q172" i="54" s="1"/>
  <c r="Q172" i="78" s="1"/>
  <c r="Q172" i="79" s="1"/>
  <c r="Q172" i="80" s="1"/>
  <c r="Q172" i="81" s="1"/>
  <c r="Q172" i="82" s="1"/>
  <c r="Q172" i="83" s="1"/>
  <c r="Q172" i="84" s="1"/>
  <c r="Q172" i="85" s="1"/>
  <c r="Q172" i="86" s="1"/>
  <c r="Q172" i="87" s="1"/>
  <c r="Q172" i="88" s="1"/>
  <c r="Q172" i="90" s="1"/>
  <c r="Q172" i="91" s="1"/>
  <c r="Q172" i="92" s="1"/>
  <c r="Q172" i="93" s="1"/>
  <c r="Q172" i="94" s="1"/>
  <c r="Q172" i="95" s="1"/>
  <c r="Q172" i="96" s="1"/>
  <c r="Q172" i="97" s="1"/>
  <c r="Q172" i="98" s="1"/>
  <c r="Q172" i="99" s="1"/>
  <c r="Q172" i="100" s="1"/>
  <c r="Q172" i="101" s="1"/>
  <c r="K172" i="2"/>
  <c r="H172" i="38"/>
  <c r="K172" i="38"/>
  <c r="G172" i="2"/>
  <c r="G172" i="38" s="1"/>
  <c r="G172" i="40" s="1"/>
  <c r="G172" i="49" s="1"/>
  <c r="N171" i="2"/>
  <c r="Q171" i="2"/>
  <c r="Q171" i="38"/>
  <c r="Q171" i="40" s="1"/>
  <c r="Q171" i="49" s="1"/>
  <c r="Q171" i="50" s="1"/>
  <c r="Q171" i="51" s="1"/>
  <c r="Q171" i="52" s="1"/>
  <c r="Q171" i="53" s="1"/>
  <c r="Q171" i="54" s="1"/>
  <c r="Q171" i="78" s="1"/>
  <c r="Q171" i="79" s="1"/>
  <c r="Q171" i="80" s="1"/>
  <c r="Q171" i="81" s="1"/>
  <c r="Q171" i="82" s="1"/>
  <c r="Q171" i="83" s="1"/>
  <c r="Q171" i="84" s="1"/>
  <c r="Q171" i="85" s="1"/>
  <c r="Q171" i="86" s="1"/>
  <c r="Q171" i="87" s="1"/>
  <c r="Q171" i="88" s="1"/>
  <c r="Q171" i="90" s="1"/>
  <c r="Q171" i="91" s="1"/>
  <c r="Q171" i="92" s="1"/>
  <c r="Q171" i="93" s="1"/>
  <c r="Q171" i="94" s="1"/>
  <c r="Q171" i="95" s="1"/>
  <c r="Q171" i="96" s="1"/>
  <c r="Q171" i="97" s="1"/>
  <c r="Q171" i="98" s="1"/>
  <c r="Q171" i="99" s="1"/>
  <c r="Q171" i="100" s="1"/>
  <c r="Q171" i="101" s="1"/>
  <c r="K171" i="2"/>
  <c r="H171" i="38" s="1"/>
  <c r="K171" i="38" s="1"/>
  <c r="G171" i="2"/>
  <c r="G171" i="38"/>
  <c r="G171" i="40" s="1"/>
  <c r="G171" i="49" s="1"/>
  <c r="N170" i="2"/>
  <c r="Q170" i="2"/>
  <c r="Q170" i="38"/>
  <c r="Q170" i="40"/>
  <c r="Q170" i="49" s="1"/>
  <c r="Q170" i="50" s="1"/>
  <c r="Q170" i="51" s="1"/>
  <c r="Q170" i="52" s="1"/>
  <c r="Q170" i="53" s="1"/>
  <c r="Q170" i="54" s="1"/>
  <c r="Q170" i="78" s="1"/>
  <c r="Q170" i="79" s="1"/>
  <c r="Q170" i="80" s="1"/>
  <c r="Q170" i="81" s="1"/>
  <c r="Q170" i="82" s="1"/>
  <c r="Q170" i="83" s="1"/>
  <c r="Q170" i="84" s="1"/>
  <c r="Q170" i="85" s="1"/>
  <c r="Q170" i="86" s="1"/>
  <c r="Q170" i="87" s="1"/>
  <c r="Q170" i="88" s="1"/>
  <c r="Q170" i="90" s="1"/>
  <c r="Q170" i="91" s="1"/>
  <c r="Q170" i="92" s="1"/>
  <c r="Q170" i="93" s="1"/>
  <c r="Q170" i="94" s="1"/>
  <c r="Q170" i="95" s="1"/>
  <c r="Q170" i="96" s="1"/>
  <c r="Q170" i="97" s="1"/>
  <c r="Q170" i="98" s="1"/>
  <c r="Q170" i="99" s="1"/>
  <c r="Q170" i="100" s="1"/>
  <c r="Q170" i="101" s="1"/>
  <c r="K170" i="2"/>
  <c r="H170" i="38"/>
  <c r="K170" i="38" s="1"/>
  <c r="G170" i="2"/>
  <c r="G170" i="38"/>
  <c r="G170" i="40" s="1"/>
  <c r="G170" i="49" s="1"/>
  <c r="G170" i="50" s="1"/>
  <c r="N169" i="2"/>
  <c r="Q169" i="2" s="1"/>
  <c r="Q169" i="38" s="1"/>
  <c r="Q169" i="40" s="1"/>
  <c r="Q169" i="49" s="1"/>
  <c r="Q169" i="50" s="1"/>
  <c r="Q169" i="51" s="1"/>
  <c r="Q169" i="52" s="1"/>
  <c r="Q169" i="53" s="1"/>
  <c r="Q169" i="54" s="1"/>
  <c r="Q169" i="78" s="1"/>
  <c r="Q169" i="79" s="1"/>
  <c r="Q169" i="80" s="1"/>
  <c r="Q169" i="81" s="1"/>
  <c r="Q169" i="82" s="1"/>
  <c r="Q169" i="83" s="1"/>
  <c r="Q169" i="84" s="1"/>
  <c r="Q169" i="85" s="1"/>
  <c r="Q169" i="86" s="1"/>
  <c r="Q169" i="87" s="1"/>
  <c r="Q169" i="88" s="1"/>
  <c r="Q169" i="90" s="1"/>
  <c r="Q169" i="91" s="1"/>
  <c r="Q169" i="92" s="1"/>
  <c r="Q169" i="93" s="1"/>
  <c r="Q169" i="94" s="1"/>
  <c r="Q169" i="95" s="1"/>
  <c r="Q169" i="96" s="1"/>
  <c r="Q169" i="97" s="1"/>
  <c r="Q169" i="98" s="1"/>
  <c r="Q169" i="99" s="1"/>
  <c r="Q169" i="100" s="1"/>
  <c r="Q169" i="101" s="1"/>
  <c r="K169" i="2"/>
  <c r="H169" i="38"/>
  <c r="K169" i="38"/>
  <c r="G169" i="2"/>
  <c r="G169" i="38" s="1"/>
  <c r="G169" i="40" s="1"/>
  <c r="G169" i="49" s="1"/>
  <c r="N168" i="2"/>
  <c r="Q168" i="2"/>
  <c r="Q168" i="38"/>
  <c r="Q168" i="40" s="1"/>
  <c r="Q168" i="49" s="1"/>
  <c r="Q168" i="50" s="1"/>
  <c r="Q168" i="51" s="1"/>
  <c r="Q168" i="52" s="1"/>
  <c r="Q168" i="53" s="1"/>
  <c r="Q168" i="54" s="1"/>
  <c r="Q168" i="78" s="1"/>
  <c r="Q168" i="79" s="1"/>
  <c r="Q168" i="80" s="1"/>
  <c r="Q168" i="81" s="1"/>
  <c r="Q168" i="82" s="1"/>
  <c r="Q168" i="83" s="1"/>
  <c r="Q168" i="84" s="1"/>
  <c r="Q168" i="85" s="1"/>
  <c r="Q168" i="86" s="1"/>
  <c r="Q168" i="87" s="1"/>
  <c r="Q168" i="88" s="1"/>
  <c r="Q168" i="90" s="1"/>
  <c r="Q168" i="91" s="1"/>
  <c r="Q168" i="92" s="1"/>
  <c r="Q168" i="93" s="1"/>
  <c r="Q168" i="94" s="1"/>
  <c r="Q168" i="95" s="1"/>
  <c r="Q168" i="96" s="1"/>
  <c r="Q168" i="97" s="1"/>
  <c r="Q168" i="98" s="1"/>
  <c r="Q168" i="99" s="1"/>
  <c r="Q168" i="100" s="1"/>
  <c r="Q168" i="101" s="1"/>
  <c r="K168" i="2"/>
  <c r="H168" i="38" s="1"/>
  <c r="K168" i="38" s="1"/>
  <c r="G168" i="2"/>
  <c r="G168" i="38" s="1"/>
  <c r="G168" i="40" s="1"/>
  <c r="G168" i="49" s="1"/>
  <c r="N167" i="2"/>
  <c r="Q167" i="2" s="1"/>
  <c r="Q167" i="38" s="1"/>
  <c r="Q167" i="40" s="1"/>
  <c r="Q167" i="49" s="1"/>
  <c r="Q167" i="50" s="1"/>
  <c r="Q167" i="51" s="1"/>
  <c r="Q167" i="52" s="1"/>
  <c r="Q167" i="53" s="1"/>
  <c r="Q167" i="54" s="1"/>
  <c r="Q167" i="78" s="1"/>
  <c r="Q167" i="79" s="1"/>
  <c r="Q167" i="80" s="1"/>
  <c r="Q167" i="81" s="1"/>
  <c r="Q167" i="82" s="1"/>
  <c r="Q167" i="83" s="1"/>
  <c r="Q167" i="84" s="1"/>
  <c r="Q167" i="85" s="1"/>
  <c r="Q167" i="86" s="1"/>
  <c r="Q167" i="87" s="1"/>
  <c r="Q167" i="88" s="1"/>
  <c r="Q167" i="90" s="1"/>
  <c r="Q167" i="91" s="1"/>
  <c r="Q167" i="92" s="1"/>
  <c r="Q167" i="93" s="1"/>
  <c r="Q167" i="94" s="1"/>
  <c r="Q167" i="95" s="1"/>
  <c r="Q167" i="96" s="1"/>
  <c r="Q167" i="97" s="1"/>
  <c r="Q167" i="98" s="1"/>
  <c r="Q167" i="99" s="1"/>
  <c r="Q167" i="100" s="1"/>
  <c r="Q167" i="101" s="1"/>
  <c r="K167" i="2"/>
  <c r="H167" i="38"/>
  <c r="K167" i="38"/>
  <c r="G167" i="2"/>
  <c r="G167" i="38"/>
  <c r="G167" i="40" s="1"/>
  <c r="G167" i="49" s="1"/>
  <c r="N166" i="2"/>
  <c r="Q166" i="2"/>
  <c r="Q166" i="38" s="1"/>
  <c r="Q166" i="40" s="1"/>
  <c r="Q166" i="49" s="1"/>
  <c r="Q166" i="50" s="1"/>
  <c r="Q166" i="51" s="1"/>
  <c r="Q166" i="52" s="1"/>
  <c r="Q166" i="53" s="1"/>
  <c r="Q166" i="54" s="1"/>
  <c r="Q166" i="78" s="1"/>
  <c r="Q166" i="79" s="1"/>
  <c r="Q166" i="80" s="1"/>
  <c r="Q166" i="81" s="1"/>
  <c r="Q166" i="82" s="1"/>
  <c r="Q166" i="83" s="1"/>
  <c r="Q166" i="84" s="1"/>
  <c r="Q166" i="85" s="1"/>
  <c r="Q166" i="86" s="1"/>
  <c r="Q166" i="87" s="1"/>
  <c r="Q166" i="88" s="1"/>
  <c r="Q166" i="90" s="1"/>
  <c r="Q166" i="91" s="1"/>
  <c r="Q166" i="92" s="1"/>
  <c r="Q166" i="93" s="1"/>
  <c r="Q166" i="94" s="1"/>
  <c r="Q166" i="95" s="1"/>
  <c r="Q166" i="96" s="1"/>
  <c r="Q166" i="97" s="1"/>
  <c r="Q166" i="98" s="1"/>
  <c r="Q166" i="99" s="1"/>
  <c r="Q166" i="100" s="1"/>
  <c r="Q166" i="101" s="1"/>
  <c r="K166" i="2"/>
  <c r="H166" i="38"/>
  <c r="K166" i="38"/>
  <c r="G166" i="2"/>
  <c r="G166" i="38" s="1"/>
  <c r="G166" i="40" s="1"/>
  <c r="G166" i="49" s="1"/>
  <c r="G166" i="50" s="1"/>
  <c r="N165" i="2"/>
  <c r="Q165" i="2"/>
  <c r="Q165" i="38"/>
  <c r="Q165" i="40"/>
  <c r="Q165" i="49" s="1"/>
  <c r="Q165" i="50" s="1"/>
  <c r="Q165" i="51" s="1"/>
  <c r="Q165" i="52" s="1"/>
  <c r="Q165" i="53" s="1"/>
  <c r="Q165" i="54" s="1"/>
  <c r="Q165" i="78" s="1"/>
  <c r="Q165" i="79" s="1"/>
  <c r="Q165" i="80" s="1"/>
  <c r="Q165" i="81" s="1"/>
  <c r="Q165" i="82" s="1"/>
  <c r="Q165" i="83" s="1"/>
  <c r="Q165" i="84" s="1"/>
  <c r="Q165" i="85" s="1"/>
  <c r="Q165" i="86" s="1"/>
  <c r="Q165" i="87" s="1"/>
  <c r="Q165" i="88" s="1"/>
  <c r="Q165" i="90" s="1"/>
  <c r="Q165" i="91" s="1"/>
  <c r="Q165" i="92" s="1"/>
  <c r="Q165" i="93" s="1"/>
  <c r="Q165" i="94" s="1"/>
  <c r="Q165" i="95" s="1"/>
  <c r="Q165" i="96" s="1"/>
  <c r="Q165" i="97" s="1"/>
  <c r="Q165" i="98" s="1"/>
  <c r="Q165" i="99" s="1"/>
  <c r="Q165" i="100" s="1"/>
  <c r="Q165" i="101" s="1"/>
  <c r="K165" i="2"/>
  <c r="H165" i="38"/>
  <c r="K165" i="38" s="1"/>
  <c r="G165" i="2"/>
  <c r="G165" i="38"/>
  <c r="G165" i="40" s="1"/>
  <c r="G165" i="49" s="1"/>
  <c r="N164" i="2"/>
  <c r="Q164" i="2" s="1"/>
  <c r="Q164" i="38" s="1"/>
  <c r="Q164" i="40" s="1"/>
  <c r="Q164" i="49" s="1"/>
  <c r="Q164" i="50" s="1"/>
  <c r="Q164" i="51" s="1"/>
  <c r="Q164" i="52" s="1"/>
  <c r="Q164" i="53" s="1"/>
  <c r="Q164" i="54" s="1"/>
  <c r="Q164" i="78" s="1"/>
  <c r="Q164" i="79" s="1"/>
  <c r="Q164" i="80" s="1"/>
  <c r="Q164" i="81" s="1"/>
  <c r="Q164" i="82" s="1"/>
  <c r="Q164" i="83" s="1"/>
  <c r="Q164" i="84" s="1"/>
  <c r="Q164" i="85" s="1"/>
  <c r="Q164" i="86" s="1"/>
  <c r="Q164" i="87" s="1"/>
  <c r="Q164" i="88" s="1"/>
  <c r="Q164" i="90" s="1"/>
  <c r="Q164" i="91" s="1"/>
  <c r="Q164" i="92" s="1"/>
  <c r="Q164" i="93" s="1"/>
  <c r="Q164" i="94" s="1"/>
  <c r="Q164" i="95" s="1"/>
  <c r="Q164" i="96" s="1"/>
  <c r="Q164" i="97" s="1"/>
  <c r="Q164" i="98" s="1"/>
  <c r="Q164" i="99" s="1"/>
  <c r="Q164" i="100" s="1"/>
  <c r="Q164" i="101" s="1"/>
  <c r="K164" i="2"/>
  <c r="H164" i="38"/>
  <c r="K164" i="38"/>
  <c r="G164" i="2"/>
  <c r="G164" i="38"/>
  <c r="G164" i="40" s="1"/>
  <c r="G164" i="49" s="1"/>
  <c r="N163" i="2"/>
  <c r="Q163" i="2"/>
  <c r="Q163" i="38" s="1"/>
  <c r="Q163" i="40" s="1"/>
  <c r="Q163" i="49" s="1"/>
  <c r="Q163" i="50" s="1"/>
  <c r="Q163" i="51" s="1"/>
  <c r="Q163" i="52" s="1"/>
  <c r="Q163" i="53" s="1"/>
  <c r="Q163" i="54" s="1"/>
  <c r="Q163" i="78" s="1"/>
  <c r="Q163" i="79" s="1"/>
  <c r="Q163" i="80" s="1"/>
  <c r="Q163" i="81" s="1"/>
  <c r="Q163" i="82" s="1"/>
  <c r="Q163" i="83" s="1"/>
  <c r="Q163" i="84" s="1"/>
  <c r="Q163" i="85" s="1"/>
  <c r="Q163" i="86" s="1"/>
  <c r="Q163" i="87" s="1"/>
  <c r="Q163" i="88" s="1"/>
  <c r="Q163" i="90" s="1"/>
  <c r="Q163" i="91" s="1"/>
  <c r="Q163" i="92" s="1"/>
  <c r="Q163" i="93" s="1"/>
  <c r="Q163" i="94" s="1"/>
  <c r="Q163" i="95" s="1"/>
  <c r="Q163" i="96" s="1"/>
  <c r="Q163" i="97" s="1"/>
  <c r="Q163" i="98" s="1"/>
  <c r="Q163" i="99" s="1"/>
  <c r="Q163" i="100" s="1"/>
  <c r="Q163" i="101" s="1"/>
  <c r="K163" i="2"/>
  <c r="H163" i="38" s="1"/>
  <c r="K163" i="38" s="1"/>
  <c r="G163" i="2"/>
  <c r="G163" i="38" s="1"/>
  <c r="G163" i="40" s="1"/>
  <c r="G163" i="49" s="1"/>
  <c r="N162" i="2"/>
  <c r="Q162" i="2" s="1"/>
  <c r="Q162" i="38" s="1"/>
  <c r="Q162" i="40" s="1"/>
  <c r="Q162" i="49" s="1"/>
  <c r="Q162" i="50" s="1"/>
  <c r="Q162" i="51" s="1"/>
  <c r="Q162" i="52" s="1"/>
  <c r="Q162" i="53" s="1"/>
  <c r="Q162" i="54" s="1"/>
  <c r="Q162" i="78" s="1"/>
  <c r="Q162" i="79" s="1"/>
  <c r="Q162" i="80" s="1"/>
  <c r="Q162" i="81" s="1"/>
  <c r="Q162" i="82" s="1"/>
  <c r="Q162" i="83" s="1"/>
  <c r="Q162" i="84" s="1"/>
  <c r="Q162" i="85" s="1"/>
  <c r="Q162" i="86" s="1"/>
  <c r="Q162" i="87" s="1"/>
  <c r="Q162" i="88" s="1"/>
  <c r="Q162" i="90" s="1"/>
  <c r="Q162" i="91" s="1"/>
  <c r="Q162" i="92" s="1"/>
  <c r="Q162" i="93" s="1"/>
  <c r="Q162" i="94" s="1"/>
  <c r="Q162" i="95" s="1"/>
  <c r="Q162" i="96" s="1"/>
  <c r="Q162" i="97" s="1"/>
  <c r="Q162" i="98" s="1"/>
  <c r="Q162" i="99" s="1"/>
  <c r="Q162" i="100" s="1"/>
  <c r="Q162" i="101" s="1"/>
  <c r="K162" i="2"/>
  <c r="H162" i="38"/>
  <c r="K162" i="38" s="1"/>
  <c r="G162" i="2"/>
  <c r="G162" i="38" s="1"/>
  <c r="G162" i="40" s="1"/>
  <c r="G162" i="49" s="1"/>
  <c r="G162" i="50" s="1"/>
  <c r="N161" i="2"/>
  <c r="Q161" i="2"/>
  <c r="Q161" i="38" s="1"/>
  <c r="Q161" i="40" s="1"/>
  <c r="Q161" i="49" s="1"/>
  <c r="Q161" i="50" s="1"/>
  <c r="Q161" i="51" s="1"/>
  <c r="Q161" i="52" s="1"/>
  <c r="Q161" i="53" s="1"/>
  <c r="Q161" i="54" s="1"/>
  <c r="Q161" i="78" s="1"/>
  <c r="Q161" i="79" s="1"/>
  <c r="Q161" i="80" s="1"/>
  <c r="Q161" i="81" s="1"/>
  <c r="Q161" i="82" s="1"/>
  <c r="Q161" i="83" s="1"/>
  <c r="Q161" i="84" s="1"/>
  <c r="Q161" i="85" s="1"/>
  <c r="Q161" i="86" s="1"/>
  <c r="Q161" i="87" s="1"/>
  <c r="Q161" i="88" s="1"/>
  <c r="Q161" i="90" s="1"/>
  <c r="Q161" i="91" s="1"/>
  <c r="Q161" i="92" s="1"/>
  <c r="Q161" i="93" s="1"/>
  <c r="Q161" i="94" s="1"/>
  <c r="Q161" i="95" s="1"/>
  <c r="Q161" i="96" s="1"/>
  <c r="Q161" i="97" s="1"/>
  <c r="Q161" i="98" s="1"/>
  <c r="Q161" i="99" s="1"/>
  <c r="Q161" i="100" s="1"/>
  <c r="Q161" i="101" s="1"/>
  <c r="K161" i="2"/>
  <c r="H161" i="38" s="1"/>
  <c r="K161" i="38" s="1"/>
  <c r="G161" i="2"/>
  <c r="G161" i="38"/>
  <c r="G161" i="40" s="1"/>
  <c r="G161" i="49" s="1"/>
  <c r="N160" i="2"/>
  <c r="Q160" i="2"/>
  <c r="Q160" i="38"/>
  <c r="Q160" i="40" s="1"/>
  <c r="Q160" i="49" s="1"/>
  <c r="Q160" i="50" s="1"/>
  <c r="Q160" i="51" s="1"/>
  <c r="Q160" i="52" s="1"/>
  <c r="Q160" i="53" s="1"/>
  <c r="Q160" i="54" s="1"/>
  <c r="Q160" i="78" s="1"/>
  <c r="Q160" i="79" s="1"/>
  <c r="Q160" i="80" s="1"/>
  <c r="Q160" i="81" s="1"/>
  <c r="Q160" i="82" s="1"/>
  <c r="Q160" i="83" s="1"/>
  <c r="Q160" i="84" s="1"/>
  <c r="Q160" i="85" s="1"/>
  <c r="Q160" i="86" s="1"/>
  <c r="Q160" i="87" s="1"/>
  <c r="Q160" i="88" s="1"/>
  <c r="Q160" i="90" s="1"/>
  <c r="Q160" i="91" s="1"/>
  <c r="Q160" i="92" s="1"/>
  <c r="Q160" i="93" s="1"/>
  <c r="Q160" i="94" s="1"/>
  <c r="Q160" i="95" s="1"/>
  <c r="Q160" i="96" s="1"/>
  <c r="Q160" i="97" s="1"/>
  <c r="Q160" i="98" s="1"/>
  <c r="Q160" i="99" s="1"/>
  <c r="Q160" i="100" s="1"/>
  <c r="Q160" i="101" s="1"/>
  <c r="K160" i="2"/>
  <c r="H160" i="38" s="1"/>
  <c r="K160" i="38" s="1"/>
  <c r="G160" i="2"/>
  <c r="G160" i="38" s="1"/>
  <c r="G160" i="40" s="1"/>
  <c r="G160" i="49" s="1"/>
  <c r="N159" i="2"/>
  <c r="Q159" i="2" s="1"/>
  <c r="Q159" i="38" s="1"/>
  <c r="Q159" i="40" s="1"/>
  <c r="Q159" i="49" s="1"/>
  <c r="Q159" i="50" s="1"/>
  <c r="Q159" i="51" s="1"/>
  <c r="Q159" i="52" s="1"/>
  <c r="Q159" i="53" s="1"/>
  <c r="Q159" i="54" s="1"/>
  <c r="Q159" i="78" s="1"/>
  <c r="Q159" i="79" s="1"/>
  <c r="Q159" i="80" s="1"/>
  <c r="Q159" i="81" s="1"/>
  <c r="Q159" i="82" s="1"/>
  <c r="Q159" i="83" s="1"/>
  <c r="Q159" i="84" s="1"/>
  <c r="Q159" i="85" s="1"/>
  <c r="Q159" i="86" s="1"/>
  <c r="Q159" i="87" s="1"/>
  <c r="Q159" i="88" s="1"/>
  <c r="Q159" i="90" s="1"/>
  <c r="Q159" i="91" s="1"/>
  <c r="Q159" i="92" s="1"/>
  <c r="Q159" i="93" s="1"/>
  <c r="Q159" i="94" s="1"/>
  <c r="Q159" i="95" s="1"/>
  <c r="Q159" i="96" s="1"/>
  <c r="Q159" i="97" s="1"/>
  <c r="Q159" i="98" s="1"/>
  <c r="Q159" i="99" s="1"/>
  <c r="Q159" i="100" s="1"/>
  <c r="Q159" i="101" s="1"/>
  <c r="K159" i="2"/>
  <c r="H159" i="38"/>
  <c r="K159" i="38"/>
  <c r="G159" i="2"/>
  <c r="G159" i="38" s="1"/>
  <c r="G159" i="40" s="1"/>
  <c r="G159" i="49" s="1"/>
  <c r="N158" i="2"/>
  <c r="Q158" i="2"/>
  <c r="Q158" i="38"/>
  <c r="Q158" i="40" s="1"/>
  <c r="Q158" i="49" s="1"/>
  <c r="Q158" i="50" s="1"/>
  <c r="Q158" i="51" s="1"/>
  <c r="Q158" i="52" s="1"/>
  <c r="Q158" i="53" s="1"/>
  <c r="Q158" i="54" s="1"/>
  <c r="Q158" i="78" s="1"/>
  <c r="Q158" i="79" s="1"/>
  <c r="Q158" i="80" s="1"/>
  <c r="Q158" i="81" s="1"/>
  <c r="Q158" i="82" s="1"/>
  <c r="Q158" i="83" s="1"/>
  <c r="Q158" i="84" s="1"/>
  <c r="Q158" i="85" s="1"/>
  <c r="Q158" i="86" s="1"/>
  <c r="Q158" i="87" s="1"/>
  <c r="Q158" i="88" s="1"/>
  <c r="Q158" i="90" s="1"/>
  <c r="Q158" i="91" s="1"/>
  <c r="Q158" i="92" s="1"/>
  <c r="Q158" i="93" s="1"/>
  <c r="Q158" i="94" s="1"/>
  <c r="Q158" i="95" s="1"/>
  <c r="Q158" i="96" s="1"/>
  <c r="Q158" i="97" s="1"/>
  <c r="Q158" i="98" s="1"/>
  <c r="Q158" i="99" s="1"/>
  <c r="Q158" i="100" s="1"/>
  <c r="Q158" i="101" s="1"/>
  <c r="K158" i="2"/>
  <c r="H158" i="38" s="1"/>
  <c r="K158" i="38" s="1"/>
  <c r="G158" i="2"/>
  <c r="G158" i="38" s="1"/>
  <c r="G158" i="40" s="1"/>
  <c r="G158" i="49" s="1"/>
  <c r="G158" i="50" s="1"/>
  <c r="N157" i="2"/>
  <c r="Q157" i="2" s="1"/>
  <c r="Q157" i="38" s="1"/>
  <c r="Q157" i="40" s="1"/>
  <c r="Q157" i="49" s="1"/>
  <c r="Q157" i="50" s="1"/>
  <c r="Q157" i="51" s="1"/>
  <c r="Q157" i="52" s="1"/>
  <c r="Q157" i="53" s="1"/>
  <c r="Q157" i="54" s="1"/>
  <c r="Q157" i="78" s="1"/>
  <c r="Q157" i="79" s="1"/>
  <c r="Q157" i="80" s="1"/>
  <c r="Q157" i="81" s="1"/>
  <c r="Q157" i="82" s="1"/>
  <c r="Q157" i="83" s="1"/>
  <c r="Q157" i="84" s="1"/>
  <c r="Q157" i="85" s="1"/>
  <c r="Q157" i="86" s="1"/>
  <c r="Q157" i="87" s="1"/>
  <c r="Q157" i="88" s="1"/>
  <c r="Q157" i="90" s="1"/>
  <c r="Q157" i="91" s="1"/>
  <c r="Q157" i="92" s="1"/>
  <c r="Q157" i="93" s="1"/>
  <c r="Q157" i="94" s="1"/>
  <c r="Q157" i="95" s="1"/>
  <c r="Q157" i="96" s="1"/>
  <c r="Q157" i="97" s="1"/>
  <c r="Q157" i="98" s="1"/>
  <c r="Q157" i="99" s="1"/>
  <c r="Q157" i="100" s="1"/>
  <c r="Q157" i="101" s="1"/>
  <c r="K157" i="2"/>
  <c r="H157" i="38"/>
  <c r="K157" i="38"/>
  <c r="G157" i="2"/>
  <c r="G157" i="38" s="1"/>
  <c r="G157" i="40" s="1"/>
  <c r="G157" i="49" s="1"/>
  <c r="N156" i="2"/>
  <c r="Q156" i="2"/>
  <c r="Q156" i="38"/>
  <c r="Q156" i="40" s="1"/>
  <c r="Q156" i="49" s="1"/>
  <c r="Q156" i="50" s="1"/>
  <c r="Q156" i="51" s="1"/>
  <c r="Q156" i="52" s="1"/>
  <c r="Q156" i="53" s="1"/>
  <c r="Q156" i="54" s="1"/>
  <c r="Q156" i="78" s="1"/>
  <c r="Q156" i="79" s="1"/>
  <c r="Q156" i="80" s="1"/>
  <c r="Q156" i="81" s="1"/>
  <c r="Q156" i="82" s="1"/>
  <c r="Q156" i="83" s="1"/>
  <c r="Q156" i="84" s="1"/>
  <c r="Q156" i="85" s="1"/>
  <c r="Q156" i="86" s="1"/>
  <c r="Q156" i="87" s="1"/>
  <c r="Q156" i="88" s="1"/>
  <c r="Q156" i="90" s="1"/>
  <c r="Q156" i="91" s="1"/>
  <c r="Q156" i="92" s="1"/>
  <c r="Q156" i="93" s="1"/>
  <c r="Q156" i="94" s="1"/>
  <c r="Q156" i="95" s="1"/>
  <c r="Q156" i="96" s="1"/>
  <c r="Q156" i="97" s="1"/>
  <c r="Q156" i="98" s="1"/>
  <c r="Q156" i="99" s="1"/>
  <c r="Q156" i="100" s="1"/>
  <c r="Q156" i="101" s="1"/>
  <c r="K156" i="2"/>
  <c r="H156" i="38" s="1"/>
  <c r="K156" i="38" s="1"/>
  <c r="G156" i="2"/>
  <c r="G156" i="38" s="1"/>
  <c r="G156" i="40" s="1"/>
  <c r="G156" i="49" s="1"/>
  <c r="N155" i="2"/>
  <c r="Q155" i="2" s="1"/>
  <c r="Q155" i="38" s="1"/>
  <c r="Q155" i="40" s="1"/>
  <c r="Q155" i="49" s="1"/>
  <c r="Q155" i="50" s="1"/>
  <c r="Q155" i="51" s="1"/>
  <c r="Q155" i="52" s="1"/>
  <c r="Q155" i="53" s="1"/>
  <c r="Q155" i="54" s="1"/>
  <c r="Q155" i="78" s="1"/>
  <c r="Q155" i="79" s="1"/>
  <c r="Q155" i="80" s="1"/>
  <c r="Q155" i="81" s="1"/>
  <c r="Q155" i="82" s="1"/>
  <c r="Q155" i="83" s="1"/>
  <c r="Q155" i="84" s="1"/>
  <c r="Q155" i="85" s="1"/>
  <c r="Q155" i="86" s="1"/>
  <c r="Q155" i="87" s="1"/>
  <c r="Q155" i="88" s="1"/>
  <c r="Q155" i="90" s="1"/>
  <c r="Q155" i="91" s="1"/>
  <c r="Q155" i="92" s="1"/>
  <c r="Q155" i="93" s="1"/>
  <c r="Q155" i="94" s="1"/>
  <c r="Q155" i="95" s="1"/>
  <c r="Q155" i="96" s="1"/>
  <c r="Q155" i="97" s="1"/>
  <c r="Q155" i="98" s="1"/>
  <c r="Q155" i="99" s="1"/>
  <c r="Q155" i="100" s="1"/>
  <c r="Q155" i="101" s="1"/>
  <c r="K155" i="2"/>
  <c r="H155" i="38"/>
  <c r="K155" i="38"/>
  <c r="G155" i="2"/>
  <c r="G155" i="38"/>
  <c r="G155" i="40" s="1"/>
  <c r="G155" i="49" s="1"/>
  <c r="N154" i="2"/>
  <c r="Q154" i="2"/>
  <c r="Q154" i="38" s="1"/>
  <c r="Q154" i="40" s="1"/>
  <c r="Q154" i="49" s="1"/>
  <c r="Q154" i="50" s="1"/>
  <c r="Q154" i="51" s="1"/>
  <c r="Q154" i="52" s="1"/>
  <c r="Q154" i="53" s="1"/>
  <c r="Q154" i="54" s="1"/>
  <c r="Q154" i="78" s="1"/>
  <c r="Q154" i="79" s="1"/>
  <c r="Q154" i="80" s="1"/>
  <c r="Q154" i="81" s="1"/>
  <c r="Q154" i="82" s="1"/>
  <c r="Q154" i="83" s="1"/>
  <c r="Q154" i="84" s="1"/>
  <c r="Q154" i="85" s="1"/>
  <c r="Q154" i="86" s="1"/>
  <c r="Q154" i="87" s="1"/>
  <c r="Q154" i="88" s="1"/>
  <c r="Q154" i="90" s="1"/>
  <c r="Q154" i="91" s="1"/>
  <c r="Q154" i="92" s="1"/>
  <c r="Q154" i="93" s="1"/>
  <c r="Q154" i="94" s="1"/>
  <c r="Q154" i="95" s="1"/>
  <c r="Q154" i="96" s="1"/>
  <c r="Q154" i="97" s="1"/>
  <c r="Q154" i="98" s="1"/>
  <c r="Q154" i="99" s="1"/>
  <c r="Q154" i="100" s="1"/>
  <c r="Q154" i="101" s="1"/>
  <c r="K154" i="2"/>
  <c r="H154" i="38"/>
  <c r="K154" i="38"/>
  <c r="G154" i="2"/>
  <c r="G154" i="38" s="1"/>
  <c r="G154" i="40" s="1"/>
  <c r="G154" i="49" s="1"/>
  <c r="G154" i="50" s="1"/>
  <c r="N153" i="2"/>
  <c r="Q153" i="2" s="1"/>
  <c r="Q153" i="38" s="1"/>
  <c r="Q153" i="40" s="1"/>
  <c r="Q153" i="49" s="1"/>
  <c r="Q153" i="50" s="1"/>
  <c r="Q153" i="51" s="1"/>
  <c r="Q153" i="52" s="1"/>
  <c r="Q153" i="53" s="1"/>
  <c r="Q153" i="54" s="1"/>
  <c r="Q153" i="78" s="1"/>
  <c r="Q153" i="79" s="1"/>
  <c r="Q153" i="80" s="1"/>
  <c r="Q153" i="81" s="1"/>
  <c r="Q153" i="82" s="1"/>
  <c r="Q153" i="83" s="1"/>
  <c r="Q153" i="84" s="1"/>
  <c r="Q153" i="85" s="1"/>
  <c r="Q153" i="86" s="1"/>
  <c r="Q153" i="87" s="1"/>
  <c r="Q153" i="88" s="1"/>
  <c r="Q153" i="90" s="1"/>
  <c r="Q153" i="91" s="1"/>
  <c r="Q153" i="92" s="1"/>
  <c r="Q153" i="93" s="1"/>
  <c r="Q153" i="94" s="1"/>
  <c r="Q153" i="95" s="1"/>
  <c r="Q153" i="96" s="1"/>
  <c r="Q153" i="97" s="1"/>
  <c r="Q153" i="98" s="1"/>
  <c r="Q153" i="99" s="1"/>
  <c r="Q153" i="100" s="1"/>
  <c r="Q153" i="101" s="1"/>
  <c r="K153" i="2"/>
  <c r="H153" i="38"/>
  <c r="K153" i="38" s="1"/>
  <c r="G153" i="2"/>
  <c r="G153" i="38" s="1"/>
  <c r="G153" i="40" s="1"/>
  <c r="G153" i="49" s="1"/>
  <c r="N152" i="2"/>
  <c r="Q152" i="2"/>
  <c r="Q152" i="38" s="1"/>
  <c r="Q152" i="40" s="1"/>
  <c r="Q152" i="49" s="1"/>
  <c r="Q152" i="50" s="1"/>
  <c r="Q152" i="51" s="1"/>
  <c r="Q152" i="52" s="1"/>
  <c r="Q152" i="53" s="1"/>
  <c r="Q152" i="54" s="1"/>
  <c r="Q152" i="78" s="1"/>
  <c r="Q152" i="79" s="1"/>
  <c r="Q152" i="80" s="1"/>
  <c r="Q152" i="81" s="1"/>
  <c r="Q152" i="82" s="1"/>
  <c r="Q152" i="83" s="1"/>
  <c r="Q152" i="84" s="1"/>
  <c r="Q152" i="85" s="1"/>
  <c r="Q152" i="86" s="1"/>
  <c r="Q152" i="87" s="1"/>
  <c r="Q152" i="88" s="1"/>
  <c r="Q152" i="90" s="1"/>
  <c r="Q152" i="91" s="1"/>
  <c r="Q152" i="92" s="1"/>
  <c r="Q152" i="93" s="1"/>
  <c r="Q152" i="94" s="1"/>
  <c r="Q152" i="95" s="1"/>
  <c r="Q152" i="96" s="1"/>
  <c r="Q152" i="97" s="1"/>
  <c r="Q152" i="98" s="1"/>
  <c r="Q152" i="99" s="1"/>
  <c r="Q152" i="100" s="1"/>
  <c r="Q152" i="101" s="1"/>
  <c r="K152" i="2"/>
  <c r="H152" i="38"/>
  <c r="K152" i="38"/>
  <c r="G152" i="2"/>
  <c r="G152" i="38"/>
  <c r="G152" i="40" s="1"/>
  <c r="G152" i="49" s="1"/>
  <c r="N151" i="2"/>
  <c r="Q151" i="2"/>
  <c r="Q151" i="38"/>
  <c r="Q151" i="40" s="1"/>
  <c r="Q151" i="49" s="1"/>
  <c r="Q151" i="50" s="1"/>
  <c r="Q151" i="51" s="1"/>
  <c r="Q151" i="52" s="1"/>
  <c r="Q151" i="53" s="1"/>
  <c r="Q151" i="54" s="1"/>
  <c r="Q151" i="78" s="1"/>
  <c r="Q151" i="79" s="1"/>
  <c r="Q151" i="80" s="1"/>
  <c r="Q151" i="81" s="1"/>
  <c r="Q151" i="82" s="1"/>
  <c r="Q151" i="83" s="1"/>
  <c r="Q151" i="84" s="1"/>
  <c r="Q151" i="85" s="1"/>
  <c r="Q151" i="86" s="1"/>
  <c r="Q151" i="87" s="1"/>
  <c r="Q151" i="88" s="1"/>
  <c r="Q151" i="90" s="1"/>
  <c r="Q151" i="91" s="1"/>
  <c r="Q151" i="92" s="1"/>
  <c r="Q151" i="93" s="1"/>
  <c r="Q151" i="94" s="1"/>
  <c r="Q151" i="95" s="1"/>
  <c r="Q151" i="96" s="1"/>
  <c r="Q151" i="97" s="1"/>
  <c r="Q151" i="98" s="1"/>
  <c r="Q151" i="99" s="1"/>
  <c r="Q151" i="100" s="1"/>
  <c r="Q151" i="101" s="1"/>
  <c r="K151" i="2"/>
  <c r="H151" i="38" s="1"/>
  <c r="K151" i="38" s="1"/>
  <c r="G151" i="2"/>
  <c r="G151" i="38"/>
  <c r="G151" i="40" s="1"/>
  <c r="G151" i="49" s="1"/>
  <c r="N150" i="2"/>
  <c r="Q150" i="2"/>
  <c r="Q150" i="38"/>
  <c r="Q150" i="40"/>
  <c r="Q150" i="49" s="1"/>
  <c r="Q150" i="50" s="1"/>
  <c r="Q150" i="51" s="1"/>
  <c r="Q150" i="52" s="1"/>
  <c r="Q150" i="53" s="1"/>
  <c r="Q150" i="54" s="1"/>
  <c r="Q150" i="78" s="1"/>
  <c r="Q150" i="79" s="1"/>
  <c r="Q150" i="80" s="1"/>
  <c r="Q150" i="81" s="1"/>
  <c r="Q150" i="82" s="1"/>
  <c r="Q150" i="83" s="1"/>
  <c r="Q150" i="84" s="1"/>
  <c r="Q150" i="85" s="1"/>
  <c r="Q150" i="86" s="1"/>
  <c r="Q150" i="87" s="1"/>
  <c r="Q150" i="88" s="1"/>
  <c r="Q150" i="90" s="1"/>
  <c r="Q150" i="91" s="1"/>
  <c r="Q150" i="92" s="1"/>
  <c r="Q150" i="93" s="1"/>
  <c r="Q150" i="94" s="1"/>
  <c r="Q150" i="95" s="1"/>
  <c r="Q150" i="96" s="1"/>
  <c r="Q150" i="97" s="1"/>
  <c r="Q150" i="98" s="1"/>
  <c r="Q150" i="99" s="1"/>
  <c r="Q150" i="100" s="1"/>
  <c r="Q150" i="101" s="1"/>
  <c r="K150" i="2"/>
  <c r="H150" i="38"/>
  <c r="K150" i="38" s="1"/>
  <c r="G150" i="2"/>
  <c r="G150" i="38" s="1"/>
  <c r="G150" i="40" s="1"/>
  <c r="G150" i="49" s="1"/>
  <c r="G150" i="50" s="1"/>
  <c r="N149" i="2"/>
  <c r="Q149" i="2"/>
  <c r="Q149" i="38" s="1"/>
  <c r="Q149" i="40" s="1"/>
  <c r="Q149" i="49" s="1"/>
  <c r="Q149" i="50" s="1"/>
  <c r="Q149" i="51" s="1"/>
  <c r="Q149" i="52" s="1"/>
  <c r="Q149" i="53" s="1"/>
  <c r="Q149" i="54" s="1"/>
  <c r="Q149" i="78" s="1"/>
  <c r="Q149" i="79" s="1"/>
  <c r="Q149" i="80" s="1"/>
  <c r="Q149" i="81" s="1"/>
  <c r="Q149" i="82" s="1"/>
  <c r="Q149" i="83" s="1"/>
  <c r="Q149" i="84" s="1"/>
  <c r="Q149" i="85" s="1"/>
  <c r="Q149" i="86" s="1"/>
  <c r="Q149" i="87" s="1"/>
  <c r="Q149" i="88" s="1"/>
  <c r="Q149" i="90" s="1"/>
  <c r="Q149" i="91" s="1"/>
  <c r="Q149" i="92" s="1"/>
  <c r="Q149" i="93" s="1"/>
  <c r="Q149" i="94" s="1"/>
  <c r="Q149" i="95" s="1"/>
  <c r="Q149" i="96" s="1"/>
  <c r="Q149" i="97" s="1"/>
  <c r="Q149" i="98" s="1"/>
  <c r="Q149" i="99" s="1"/>
  <c r="Q149" i="100" s="1"/>
  <c r="Q149" i="101" s="1"/>
  <c r="K149" i="2"/>
  <c r="H149" i="38"/>
  <c r="K149" i="38"/>
  <c r="G149" i="2"/>
  <c r="G149" i="38" s="1"/>
  <c r="G149" i="40" s="1"/>
  <c r="G149" i="49" s="1"/>
  <c r="N148" i="2"/>
  <c r="Q148" i="2"/>
  <c r="Q148" i="38"/>
  <c r="Q148" i="40"/>
  <c r="Q148" i="49" s="1"/>
  <c r="Q148" i="50" s="1"/>
  <c r="Q148" i="51" s="1"/>
  <c r="Q148" i="52" s="1"/>
  <c r="Q148" i="53" s="1"/>
  <c r="Q148" i="54" s="1"/>
  <c r="Q148" i="78" s="1"/>
  <c r="Q148" i="79" s="1"/>
  <c r="Q148" i="80" s="1"/>
  <c r="Q148" i="81" s="1"/>
  <c r="Q148" i="82" s="1"/>
  <c r="Q148" i="83" s="1"/>
  <c r="Q148" i="84" s="1"/>
  <c r="Q148" i="85" s="1"/>
  <c r="Q148" i="86" s="1"/>
  <c r="Q148" i="87" s="1"/>
  <c r="Q148" i="88" s="1"/>
  <c r="Q148" i="90" s="1"/>
  <c r="Q148" i="91" s="1"/>
  <c r="Q148" i="92" s="1"/>
  <c r="Q148" i="93" s="1"/>
  <c r="Q148" i="94" s="1"/>
  <c r="Q148" i="95" s="1"/>
  <c r="Q148" i="96" s="1"/>
  <c r="Q148" i="97" s="1"/>
  <c r="Q148" i="98" s="1"/>
  <c r="Q148" i="99" s="1"/>
  <c r="Q148" i="100" s="1"/>
  <c r="Q148" i="101" s="1"/>
  <c r="K148" i="2"/>
  <c r="H148" i="38"/>
  <c r="K148" i="38" s="1"/>
  <c r="G148" i="2"/>
  <c r="G148" i="38" s="1"/>
  <c r="G148" i="40" s="1"/>
  <c r="G148" i="49" s="1"/>
  <c r="N147" i="2"/>
  <c r="Q147" i="2"/>
  <c r="Q147" i="38" s="1"/>
  <c r="Q147" i="40" s="1"/>
  <c r="Q147" i="49" s="1"/>
  <c r="Q147" i="50" s="1"/>
  <c r="Q147" i="51" s="1"/>
  <c r="Q147" i="52" s="1"/>
  <c r="Q147" i="53" s="1"/>
  <c r="Q147" i="54" s="1"/>
  <c r="Q147" i="78" s="1"/>
  <c r="Q147" i="79" s="1"/>
  <c r="Q147" i="80" s="1"/>
  <c r="Q147" i="81" s="1"/>
  <c r="Q147" i="82" s="1"/>
  <c r="Q147" i="83" s="1"/>
  <c r="Q147" i="84" s="1"/>
  <c r="Q147" i="85" s="1"/>
  <c r="Q147" i="86" s="1"/>
  <c r="Q147" i="87" s="1"/>
  <c r="Q147" i="88" s="1"/>
  <c r="Q147" i="90" s="1"/>
  <c r="Q147" i="91" s="1"/>
  <c r="Q147" i="92" s="1"/>
  <c r="Q147" i="93" s="1"/>
  <c r="Q147" i="94" s="1"/>
  <c r="Q147" i="95" s="1"/>
  <c r="Q147" i="96" s="1"/>
  <c r="Q147" i="97" s="1"/>
  <c r="Q147" i="98" s="1"/>
  <c r="Q147" i="99" s="1"/>
  <c r="Q147" i="100" s="1"/>
  <c r="Q147" i="101" s="1"/>
  <c r="K147" i="2"/>
  <c r="H147" i="38"/>
  <c r="K147" i="38"/>
  <c r="G147" i="2"/>
  <c r="G147" i="38"/>
  <c r="G147" i="40" s="1"/>
  <c r="G147" i="49" s="1"/>
  <c r="N146" i="2"/>
  <c r="Q146" i="2"/>
  <c r="Q146" i="38"/>
  <c r="Q146" i="40" s="1"/>
  <c r="Q146" i="49" s="1"/>
  <c r="Q146" i="50" s="1"/>
  <c r="Q146" i="51" s="1"/>
  <c r="Q146" i="52" s="1"/>
  <c r="Q146" i="53" s="1"/>
  <c r="Q146" i="54" s="1"/>
  <c r="Q146" i="78" s="1"/>
  <c r="Q146" i="79" s="1"/>
  <c r="Q146" i="80" s="1"/>
  <c r="Q146" i="81" s="1"/>
  <c r="Q146" i="82" s="1"/>
  <c r="Q146" i="83" s="1"/>
  <c r="Q146" i="84" s="1"/>
  <c r="Q146" i="85" s="1"/>
  <c r="Q146" i="86" s="1"/>
  <c r="Q146" i="87" s="1"/>
  <c r="Q146" i="88" s="1"/>
  <c r="Q146" i="90" s="1"/>
  <c r="Q146" i="91" s="1"/>
  <c r="Q146" i="92" s="1"/>
  <c r="Q146" i="93" s="1"/>
  <c r="Q146" i="94" s="1"/>
  <c r="Q146" i="95" s="1"/>
  <c r="Q146" i="96" s="1"/>
  <c r="Q146" i="97" s="1"/>
  <c r="Q146" i="98" s="1"/>
  <c r="Q146" i="99" s="1"/>
  <c r="Q146" i="100" s="1"/>
  <c r="Q146" i="101" s="1"/>
  <c r="K146" i="2"/>
  <c r="H146" i="38" s="1"/>
  <c r="K146" i="38" s="1"/>
  <c r="G146" i="2"/>
  <c r="G146" i="38"/>
  <c r="G146" i="40" s="1"/>
  <c r="G146" i="49" s="1"/>
  <c r="G146" i="50" s="1"/>
  <c r="N145" i="2"/>
  <c r="Q145" i="2"/>
  <c r="Q145" i="38"/>
  <c r="Q145" i="40"/>
  <c r="Q145" i="49" s="1"/>
  <c r="Q145" i="50" s="1"/>
  <c r="Q145" i="51" s="1"/>
  <c r="Q145" i="52" s="1"/>
  <c r="Q145" i="53" s="1"/>
  <c r="Q145" i="54" s="1"/>
  <c r="Q145" i="78" s="1"/>
  <c r="Q145" i="79" s="1"/>
  <c r="Q145" i="80" s="1"/>
  <c r="Q145" i="81" s="1"/>
  <c r="Q145" i="82" s="1"/>
  <c r="Q145" i="83" s="1"/>
  <c r="Q145" i="84" s="1"/>
  <c r="Q145" i="85" s="1"/>
  <c r="Q145" i="86" s="1"/>
  <c r="Q145" i="87" s="1"/>
  <c r="Q145" i="88" s="1"/>
  <c r="Q145" i="90" s="1"/>
  <c r="Q145" i="91" s="1"/>
  <c r="Q145" i="92" s="1"/>
  <c r="Q145" i="93" s="1"/>
  <c r="Q145" i="94" s="1"/>
  <c r="Q145" i="95" s="1"/>
  <c r="Q145" i="96" s="1"/>
  <c r="Q145" i="97" s="1"/>
  <c r="Q145" i="98" s="1"/>
  <c r="Q145" i="99" s="1"/>
  <c r="Q145" i="100" s="1"/>
  <c r="Q145" i="101" s="1"/>
  <c r="K145" i="2"/>
  <c r="H145" i="38"/>
  <c r="K145" i="38" s="1"/>
  <c r="G145" i="2"/>
  <c r="G145" i="38" s="1"/>
  <c r="G145" i="40" s="1"/>
  <c r="G145" i="49" s="1"/>
  <c r="N144" i="2"/>
  <c r="Q144" i="2"/>
  <c r="Q144" i="38" s="1"/>
  <c r="Q144" i="40" s="1"/>
  <c r="Q144" i="49" s="1"/>
  <c r="Q144" i="50" s="1"/>
  <c r="Q144" i="51" s="1"/>
  <c r="Q144" i="52" s="1"/>
  <c r="Q144" i="53" s="1"/>
  <c r="Q144" i="54" s="1"/>
  <c r="Q144" i="78" s="1"/>
  <c r="Q144" i="79" s="1"/>
  <c r="Q144" i="80" s="1"/>
  <c r="Q144" i="81" s="1"/>
  <c r="Q144" i="82" s="1"/>
  <c r="Q144" i="83" s="1"/>
  <c r="Q144" i="84" s="1"/>
  <c r="Q144" i="85" s="1"/>
  <c r="Q144" i="86" s="1"/>
  <c r="Q144" i="87" s="1"/>
  <c r="Q144" i="88" s="1"/>
  <c r="Q144" i="90" s="1"/>
  <c r="Q144" i="91" s="1"/>
  <c r="Q144" i="92" s="1"/>
  <c r="Q144" i="93" s="1"/>
  <c r="Q144" i="94" s="1"/>
  <c r="Q144" i="95" s="1"/>
  <c r="Q144" i="96" s="1"/>
  <c r="Q144" i="97" s="1"/>
  <c r="Q144" i="98" s="1"/>
  <c r="Q144" i="99" s="1"/>
  <c r="Q144" i="100" s="1"/>
  <c r="Q144" i="101" s="1"/>
  <c r="K144" i="2"/>
  <c r="H144" i="38"/>
  <c r="K144" i="38"/>
  <c r="G144" i="2"/>
  <c r="G144" i="38" s="1"/>
  <c r="G144" i="40" s="1"/>
  <c r="G144" i="49" s="1"/>
  <c r="N143" i="2"/>
  <c r="Q143" i="2"/>
  <c r="Q143" i="38"/>
  <c r="Q143" i="40"/>
  <c r="Q143" i="49" s="1"/>
  <c r="Q143" i="50" s="1"/>
  <c r="Q143" i="51" s="1"/>
  <c r="Q143" i="52" s="1"/>
  <c r="Q143" i="53" s="1"/>
  <c r="Q143" i="54" s="1"/>
  <c r="Q143" i="78" s="1"/>
  <c r="Q143" i="79" s="1"/>
  <c r="Q143" i="80" s="1"/>
  <c r="Q143" i="81" s="1"/>
  <c r="Q143" i="82" s="1"/>
  <c r="Q143" i="83" s="1"/>
  <c r="Q143" i="84" s="1"/>
  <c r="Q143" i="85" s="1"/>
  <c r="Q143" i="86" s="1"/>
  <c r="Q143" i="87" s="1"/>
  <c r="Q143" i="88" s="1"/>
  <c r="Q143" i="90" s="1"/>
  <c r="Q143" i="91" s="1"/>
  <c r="Q143" i="92" s="1"/>
  <c r="Q143" i="93" s="1"/>
  <c r="Q143" i="94" s="1"/>
  <c r="Q143" i="95" s="1"/>
  <c r="Q143" i="96" s="1"/>
  <c r="Q143" i="97" s="1"/>
  <c r="Q143" i="98" s="1"/>
  <c r="Q143" i="99" s="1"/>
  <c r="Q143" i="100" s="1"/>
  <c r="Q143" i="101" s="1"/>
  <c r="K143" i="2"/>
  <c r="H143" i="38"/>
  <c r="K143" i="38" s="1"/>
  <c r="G143" i="2"/>
  <c r="G143" i="38" s="1"/>
  <c r="G143" i="40" s="1"/>
  <c r="G143" i="49" s="1"/>
  <c r="N142" i="2"/>
  <c r="Q142" i="2"/>
  <c r="Q142" i="38" s="1"/>
  <c r="Q142" i="40" s="1"/>
  <c r="Q142" i="49" s="1"/>
  <c r="Q142" i="50" s="1"/>
  <c r="Q142" i="51" s="1"/>
  <c r="Q142" i="52" s="1"/>
  <c r="Q142" i="53" s="1"/>
  <c r="Q142" i="54" s="1"/>
  <c r="Q142" i="78" s="1"/>
  <c r="Q142" i="79" s="1"/>
  <c r="Q142" i="80" s="1"/>
  <c r="Q142" i="81" s="1"/>
  <c r="Q142" i="82" s="1"/>
  <c r="Q142" i="83" s="1"/>
  <c r="Q142" i="84" s="1"/>
  <c r="Q142" i="85" s="1"/>
  <c r="Q142" i="86" s="1"/>
  <c r="Q142" i="87" s="1"/>
  <c r="Q142" i="88" s="1"/>
  <c r="Q142" i="90" s="1"/>
  <c r="Q142" i="91" s="1"/>
  <c r="Q142" i="92" s="1"/>
  <c r="Q142" i="93" s="1"/>
  <c r="Q142" i="94" s="1"/>
  <c r="Q142" i="95" s="1"/>
  <c r="Q142" i="96" s="1"/>
  <c r="Q142" i="97" s="1"/>
  <c r="Q142" i="98" s="1"/>
  <c r="Q142" i="99" s="1"/>
  <c r="Q142" i="100" s="1"/>
  <c r="Q142" i="101" s="1"/>
  <c r="K142" i="2"/>
  <c r="H142" i="38"/>
  <c r="K142" i="38"/>
  <c r="G142" i="2"/>
  <c r="G142" i="38"/>
  <c r="G142" i="40" s="1"/>
  <c r="G142" i="49" s="1"/>
  <c r="G142" i="50" s="1"/>
  <c r="N141" i="2"/>
  <c r="Q141" i="2"/>
  <c r="Q141" i="38"/>
  <c r="Q141" i="40" s="1"/>
  <c r="Q141" i="49" s="1"/>
  <c r="Q141" i="50" s="1"/>
  <c r="Q141" i="51" s="1"/>
  <c r="Q141" i="52" s="1"/>
  <c r="Q141" i="53" s="1"/>
  <c r="Q141" i="54" s="1"/>
  <c r="Q141" i="78" s="1"/>
  <c r="Q141" i="79" s="1"/>
  <c r="Q141" i="80" s="1"/>
  <c r="Q141" i="81" s="1"/>
  <c r="Q141" i="82" s="1"/>
  <c r="Q141" i="83" s="1"/>
  <c r="Q141" i="84" s="1"/>
  <c r="Q141" i="85" s="1"/>
  <c r="Q141" i="86" s="1"/>
  <c r="Q141" i="87" s="1"/>
  <c r="Q141" i="88" s="1"/>
  <c r="Q141" i="90" s="1"/>
  <c r="Q141" i="91" s="1"/>
  <c r="Q141" i="92" s="1"/>
  <c r="Q141" i="93" s="1"/>
  <c r="Q141" i="94" s="1"/>
  <c r="Q141" i="95" s="1"/>
  <c r="Q141" i="96" s="1"/>
  <c r="Q141" i="97" s="1"/>
  <c r="Q141" i="98" s="1"/>
  <c r="Q141" i="99" s="1"/>
  <c r="Q141" i="100" s="1"/>
  <c r="Q141" i="101" s="1"/>
  <c r="K141" i="2"/>
  <c r="H141" i="38" s="1"/>
  <c r="K141" i="38" s="1"/>
  <c r="L141" i="38" s="1"/>
  <c r="G141" i="2"/>
  <c r="G141" i="38" s="1"/>
  <c r="G141" i="40" s="1"/>
  <c r="G141" i="49" s="1"/>
  <c r="N140" i="2"/>
  <c r="Q140" i="2" s="1"/>
  <c r="Q140" i="38" s="1"/>
  <c r="Q140" i="40" s="1"/>
  <c r="Q140" i="49" s="1"/>
  <c r="Q140" i="50" s="1"/>
  <c r="Q140" i="51" s="1"/>
  <c r="Q140" i="52" s="1"/>
  <c r="Q140" i="53" s="1"/>
  <c r="Q140" i="54" s="1"/>
  <c r="Q140" i="78" s="1"/>
  <c r="Q140" i="79" s="1"/>
  <c r="Q140" i="80" s="1"/>
  <c r="Q140" i="81" s="1"/>
  <c r="Q140" i="82" s="1"/>
  <c r="Q140" i="83" s="1"/>
  <c r="Q140" i="84" s="1"/>
  <c r="Q140" i="85" s="1"/>
  <c r="Q140" i="86" s="1"/>
  <c r="Q140" i="87" s="1"/>
  <c r="Q140" i="88" s="1"/>
  <c r="Q140" i="90" s="1"/>
  <c r="Q140" i="91" s="1"/>
  <c r="Q140" i="92" s="1"/>
  <c r="Q140" i="93" s="1"/>
  <c r="Q140" i="94" s="1"/>
  <c r="Q140" i="95" s="1"/>
  <c r="Q140" i="96" s="1"/>
  <c r="Q140" i="97" s="1"/>
  <c r="Q140" i="98" s="1"/>
  <c r="Q140" i="99" s="1"/>
  <c r="Q140" i="100" s="1"/>
  <c r="Q140" i="101" s="1"/>
  <c r="K140" i="2"/>
  <c r="H140" i="38"/>
  <c r="K140" i="38"/>
  <c r="G140" i="2"/>
  <c r="G140" i="38"/>
  <c r="G140" i="40" s="1"/>
  <c r="G140" i="49" s="1"/>
  <c r="N139" i="2"/>
  <c r="Q139" i="2"/>
  <c r="Q139" i="38" s="1"/>
  <c r="Q139" i="40" s="1"/>
  <c r="Q139" i="49" s="1"/>
  <c r="Q139" i="50" s="1"/>
  <c r="Q139" i="51" s="1"/>
  <c r="Q139" i="52" s="1"/>
  <c r="Q139" i="53" s="1"/>
  <c r="Q139" i="54" s="1"/>
  <c r="Q139" i="78" s="1"/>
  <c r="Q139" i="79" s="1"/>
  <c r="Q139" i="80" s="1"/>
  <c r="Q139" i="81" s="1"/>
  <c r="Q139" i="82" s="1"/>
  <c r="Q139" i="83" s="1"/>
  <c r="Q139" i="84" s="1"/>
  <c r="Q139" i="85" s="1"/>
  <c r="Q139" i="86" s="1"/>
  <c r="Q139" i="87" s="1"/>
  <c r="Q139" i="88" s="1"/>
  <c r="Q139" i="90" s="1"/>
  <c r="Q139" i="91" s="1"/>
  <c r="Q139" i="92" s="1"/>
  <c r="Q139" i="93" s="1"/>
  <c r="Q139" i="94" s="1"/>
  <c r="Q139" i="95" s="1"/>
  <c r="Q139" i="96" s="1"/>
  <c r="Q139" i="97" s="1"/>
  <c r="Q139" i="98" s="1"/>
  <c r="Q139" i="99" s="1"/>
  <c r="Q139" i="100" s="1"/>
  <c r="Q139" i="101" s="1"/>
  <c r="K139" i="2"/>
  <c r="H139" i="38"/>
  <c r="K139" i="38"/>
  <c r="G139" i="2"/>
  <c r="G139" i="38" s="1"/>
  <c r="G139" i="40" s="1"/>
  <c r="G139" i="49" s="1"/>
  <c r="N138" i="2"/>
  <c r="Q138" i="2"/>
  <c r="Q138" i="38"/>
  <c r="Q138" i="40"/>
  <c r="Q138" i="49" s="1"/>
  <c r="Q138" i="50" s="1"/>
  <c r="Q138" i="51" s="1"/>
  <c r="Q138" i="52" s="1"/>
  <c r="Q138" i="53" s="1"/>
  <c r="Q138" i="54" s="1"/>
  <c r="Q138" i="78" s="1"/>
  <c r="Q138" i="79" s="1"/>
  <c r="Q138" i="80" s="1"/>
  <c r="Q138" i="81" s="1"/>
  <c r="Q138" i="82" s="1"/>
  <c r="Q138" i="83" s="1"/>
  <c r="Q138" i="84" s="1"/>
  <c r="Q138" i="85" s="1"/>
  <c r="Q138" i="86" s="1"/>
  <c r="Q138" i="87" s="1"/>
  <c r="Q138" i="88" s="1"/>
  <c r="Q138" i="90" s="1"/>
  <c r="Q138" i="91" s="1"/>
  <c r="Q138" i="92" s="1"/>
  <c r="Q138" i="93" s="1"/>
  <c r="Q138" i="94" s="1"/>
  <c r="Q138" i="95" s="1"/>
  <c r="Q138" i="96" s="1"/>
  <c r="Q138" i="97" s="1"/>
  <c r="Q138" i="98" s="1"/>
  <c r="Q138" i="99" s="1"/>
  <c r="Q138" i="100" s="1"/>
  <c r="Q138" i="101" s="1"/>
  <c r="K138" i="2"/>
  <c r="H138" i="38"/>
  <c r="K138" i="38" s="1"/>
  <c r="G138" i="2"/>
  <c r="G138" i="38" s="1"/>
  <c r="G138" i="40" s="1"/>
  <c r="G138" i="49" s="1"/>
  <c r="G138" i="50" s="1"/>
  <c r="N137" i="2"/>
  <c r="Q137" i="2"/>
  <c r="Q137" i="38" s="1"/>
  <c r="Q137" i="40" s="1"/>
  <c r="Q137" i="49" s="1"/>
  <c r="Q137" i="50" s="1"/>
  <c r="Q137" i="51" s="1"/>
  <c r="Q137" i="52" s="1"/>
  <c r="Q137" i="53" s="1"/>
  <c r="Q137" i="54" s="1"/>
  <c r="Q137" i="78" s="1"/>
  <c r="Q137" i="79" s="1"/>
  <c r="Q137" i="80" s="1"/>
  <c r="Q137" i="81" s="1"/>
  <c r="Q137" i="82" s="1"/>
  <c r="Q137" i="83" s="1"/>
  <c r="Q137" i="84" s="1"/>
  <c r="Q137" i="85" s="1"/>
  <c r="Q137" i="86" s="1"/>
  <c r="Q137" i="87" s="1"/>
  <c r="Q137" i="88" s="1"/>
  <c r="Q137" i="90" s="1"/>
  <c r="Q137" i="91" s="1"/>
  <c r="Q137" i="92" s="1"/>
  <c r="Q137" i="93" s="1"/>
  <c r="Q137" i="94" s="1"/>
  <c r="Q137" i="95" s="1"/>
  <c r="Q137" i="96" s="1"/>
  <c r="Q137" i="97" s="1"/>
  <c r="Q137" i="98" s="1"/>
  <c r="Q137" i="99" s="1"/>
  <c r="Q137" i="100" s="1"/>
  <c r="Q137" i="101" s="1"/>
  <c r="K137" i="2"/>
  <c r="H137" i="38" s="1"/>
  <c r="K137" i="38" s="1"/>
  <c r="G137" i="2"/>
  <c r="G137" i="38"/>
  <c r="G137" i="40" s="1"/>
  <c r="G137" i="49" s="1"/>
  <c r="N136" i="2"/>
  <c r="Q136" i="2"/>
  <c r="Q136" i="38"/>
  <c r="Q136" i="40" s="1"/>
  <c r="Q136" i="49" s="1"/>
  <c r="Q136" i="50" s="1"/>
  <c r="Q136" i="51" s="1"/>
  <c r="Q136" i="52" s="1"/>
  <c r="Q136" i="53" s="1"/>
  <c r="Q136" i="54" s="1"/>
  <c r="Q136" i="78" s="1"/>
  <c r="Q136" i="79" s="1"/>
  <c r="Q136" i="80" s="1"/>
  <c r="Q136" i="81" s="1"/>
  <c r="Q136" i="82" s="1"/>
  <c r="Q136" i="83" s="1"/>
  <c r="Q136" i="84" s="1"/>
  <c r="Q136" i="85" s="1"/>
  <c r="Q136" i="86" s="1"/>
  <c r="Q136" i="87" s="1"/>
  <c r="Q136" i="88" s="1"/>
  <c r="Q136" i="90" s="1"/>
  <c r="Q136" i="91" s="1"/>
  <c r="Q136" i="92" s="1"/>
  <c r="Q136" i="93" s="1"/>
  <c r="Q136" i="94" s="1"/>
  <c r="Q136" i="95" s="1"/>
  <c r="Q136" i="96" s="1"/>
  <c r="Q136" i="97" s="1"/>
  <c r="Q136" i="98" s="1"/>
  <c r="Q136" i="99" s="1"/>
  <c r="Q136" i="100" s="1"/>
  <c r="Q136" i="101" s="1"/>
  <c r="K136" i="2"/>
  <c r="H136" i="38" s="1"/>
  <c r="K136" i="38" s="1"/>
  <c r="G136" i="2"/>
  <c r="G136" i="38"/>
  <c r="G136" i="40" s="1"/>
  <c r="G136" i="49" s="1"/>
  <c r="N135" i="2"/>
  <c r="Q135" i="2" s="1"/>
  <c r="Q135" i="38" s="1"/>
  <c r="Q135" i="40" s="1"/>
  <c r="Q135" i="49" s="1"/>
  <c r="Q135" i="50" s="1"/>
  <c r="Q135" i="51" s="1"/>
  <c r="Q135" i="52" s="1"/>
  <c r="Q135" i="53" s="1"/>
  <c r="Q135" i="54" s="1"/>
  <c r="Q135" i="78" s="1"/>
  <c r="Q135" i="79" s="1"/>
  <c r="Q135" i="80" s="1"/>
  <c r="Q135" i="81" s="1"/>
  <c r="Q135" i="82" s="1"/>
  <c r="Q135" i="83" s="1"/>
  <c r="Q135" i="84" s="1"/>
  <c r="Q135" i="85" s="1"/>
  <c r="Q135" i="86" s="1"/>
  <c r="Q135" i="87" s="1"/>
  <c r="Q135" i="88" s="1"/>
  <c r="Q135" i="90" s="1"/>
  <c r="Q135" i="91" s="1"/>
  <c r="Q135" i="92" s="1"/>
  <c r="Q135" i="93" s="1"/>
  <c r="Q135" i="94" s="1"/>
  <c r="Q135" i="95" s="1"/>
  <c r="Q135" i="96" s="1"/>
  <c r="Q135" i="97" s="1"/>
  <c r="Q135" i="98" s="1"/>
  <c r="Q135" i="99" s="1"/>
  <c r="Q135" i="100" s="1"/>
  <c r="Q135" i="101" s="1"/>
  <c r="K135" i="2"/>
  <c r="H135" i="38"/>
  <c r="K135" i="38" s="1"/>
  <c r="G135" i="2"/>
  <c r="G135" i="38" s="1"/>
  <c r="G135" i="40" s="1"/>
  <c r="G135" i="49" s="1"/>
  <c r="N134" i="2"/>
  <c r="Q134" i="2"/>
  <c r="Q134" i="38" s="1"/>
  <c r="Q134" i="40" s="1"/>
  <c r="Q134" i="49" s="1"/>
  <c r="Q134" i="50" s="1"/>
  <c r="Q134" i="51" s="1"/>
  <c r="Q134" i="52" s="1"/>
  <c r="Q134" i="53" s="1"/>
  <c r="Q134" i="54" s="1"/>
  <c r="Q134" i="78" s="1"/>
  <c r="Q134" i="79" s="1"/>
  <c r="Q134" i="80" s="1"/>
  <c r="Q134" i="81" s="1"/>
  <c r="Q134" i="82" s="1"/>
  <c r="Q134" i="83" s="1"/>
  <c r="Q134" i="84" s="1"/>
  <c r="Q134" i="85" s="1"/>
  <c r="Q134" i="86" s="1"/>
  <c r="Q134" i="87" s="1"/>
  <c r="Q134" i="88" s="1"/>
  <c r="Q134" i="90" s="1"/>
  <c r="Q134" i="91" s="1"/>
  <c r="Q134" i="92" s="1"/>
  <c r="Q134" i="93" s="1"/>
  <c r="Q134" i="94" s="1"/>
  <c r="Q134" i="95" s="1"/>
  <c r="Q134" i="96" s="1"/>
  <c r="Q134" i="97" s="1"/>
  <c r="Q134" i="98" s="1"/>
  <c r="Q134" i="99" s="1"/>
  <c r="Q134" i="100" s="1"/>
  <c r="Q134" i="101" s="1"/>
  <c r="K134" i="2"/>
  <c r="H134" i="38"/>
  <c r="K134" i="38"/>
  <c r="G134" i="2"/>
  <c r="G134" i="38" s="1"/>
  <c r="G134" i="40" s="1"/>
  <c r="G134" i="49" s="1"/>
  <c r="G134" i="50" s="1"/>
  <c r="N133" i="2"/>
  <c r="Q133" i="2"/>
  <c r="Q133" i="38"/>
  <c r="Q133" i="40"/>
  <c r="Q133" i="49" s="1"/>
  <c r="Q133" i="50" s="1"/>
  <c r="Q133" i="51" s="1"/>
  <c r="Q133" i="52" s="1"/>
  <c r="Q133" i="53" s="1"/>
  <c r="Q133" i="54" s="1"/>
  <c r="Q133" i="78" s="1"/>
  <c r="Q133" i="79" s="1"/>
  <c r="Q133" i="80" s="1"/>
  <c r="Q133" i="81" s="1"/>
  <c r="Q133" i="82" s="1"/>
  <c r="Q133" i="83" s="1"/>
  <c r="Q133" i="84" s="1"/>
  <c r="Q133" i="85" s="1"/>
  <c r="Q133" i="86" s="1"/>
  <c r="Q133" i="87" s="1"/>
  <c r="Q133" i="88" s="1"/>
  <c r="Q133" i="90" s="1"/>
  <c r="Q133" i="91" s="1"/>
  <c r="Q133" i="92" s="1"/>
  <c r="Q133" i="93" s="1"/>
  <c r="Q133" i="94" s="1"/>
  <c r="Q133" i="95" s="1"/>
  <c r="Q133" i="96" s="1"/>
  <c r="Q133" i="97" s="1"/>
  <c r="Q133" i="98" s="1"/>
  <c r="Q133" i="99" s="1"/>
  <c r="Q133" i="100" s="1"/>
  <c r="Q133" i="101" s="1"/>
  <c r="K133" i="2"/>
  <c r="H133" i="38"/>
  <c r="K133" i="38" s="1"/>
  <c r="G133" i="2"/>
  <c r="G133" i="38"/>
  <c r="G133" i="40" s="1"/>
  <c r="G133" i="49" s="1"/>
  <c r="N132" i="2"/>
  <c r="Q132" i="2" s="1"/>
  <c r="Q132" i="38" s="1"/>
  <c r="Q132" i="40" s="1"/>
  <c r="Q132" i="49" s="1"/>
  <c r="Q132" i="50" s="1"/>
  <c r="Q132" i="51" s="1"/>
  <c r="Q132" i="52" s="1"/>
  <c r="Q132" i="53" s="1"/>
  <c r="Q132" i="54" s="1"/>
  <c r="Q132" i="78" s="1"/>
  <c r="Q132" i="79" s="1"/>
  <c r="Q132" i="80" s="1"/>
  <c r="Q132" i="81" s="1"/>
  <c r="Q132" i="82" s="1"/>
  <c r="Q132" i="83" s="1"/>
  <c r="Q132" i="84" s="1"/>
  <c r="Q132" i="85" s="1"/>
  <c r="Q132" i="86" s="1"/>
  <c r="Q132" i="87" s="1"/>
  <c r="Q132" i="88" s="1"/>
  <c r="Q132" i="90" s="1"/>
  <c r="Q132" i="91" s="1"/>
  <c r="Q132" i="92" s="1"/>
  <c r="Q132" i="93" s="1"/>
  <c r="Q132" i="94" s="1"/>
  <c r="Q132" i="95" s="1"/>
  <c r="Q132" i="96" s="1"/>
  <c r="Q132" i="97" s="1"/>
  <c r="Q132" i="98" s="1"/>
  <c r="Q132" i="99" s="1"/>
  <c r="Q132" i="100" s="1"/>
  <c r="Q132" i="101" s="1"/>
  <c r="K132" i="2"/>
  <c r="H132" i="38"/>
  <c r="K132" i="38"/>
  <c r="G132" i="2"/>
  <c r="G132" i="38" s="1"/>
  <c r="G132" i="40" s="1"/>
  <c r="G132" i="49" s="1"/>
  <c r="N131" i="2"/>
  <c r="Q131" i="2"/>
  <c r="Q131" i="38"/>
  <c r="Q131" i="40" s="1"/>
  <c r="Q131" i="49" s="1"/>
  <c r="Q131" i="50" s="1"/>
  <c r="Q131" i="51" s="1"/>
  <c r="Q131" i="52" s="1"/>
  <c r="Q131" i="53" s="1"/>
  <c r="Q131" i="54" s="1"/>
  <c r="Q131" i="78" s="1"/>
  <c r="Q131" i="79" s="1"/>
  <c r="Q131" i="80" s="1"/>
  <c r="Q131" i="81" s="1"/>
  <c r="Q131" i="82" s="1"/>
  <c r="Q131" i="83" s="1"/>
  <c r="Q131" i="84" s="1"/>
  <c r="Q131" i="85" s="1"/>
  <c r="Q131" i="86" s="1"/>
  <c r="Q131" i="87" s="1"/>
  <c r="Q131" i="88" s="1"/>
  <c r="Q131" i="90" s="1"/>
  <c r="Q131" i="91" s="1"/>
  <c r="Q131" i="92" s="1"/>
  <c r="Q131" i="93" s="1"/>
  <c r="Q131" i="94" s="1"/>
  <c r="Q131" i="95" s="1"/>
  <c r="Q131" i="96" s="1"/>
  <c r="Q131" i="97" s="1"/>
  <c r="Q131" i="98" s="1"/>
  <c r="Q131" i="99" s="1"/>
  <c r="Q131" i="100" s="1"/>
  <c r="Q131" i="101" s="1"/>
  <c r="K131" i="2"/>
  <c r="H131" i="38" s="1"/>
  <c r="K131" i="38" s="1"/>
  <c r="G131" i="2"/>
  <c r="G131" i="38" s="1"/>
  <c r="G131" i="40" s="1"/>
  <c r="G131" i="49" s="1"/>
  <c r="N130" i="2"/>
  <c r="Q130" i="2" s="1"/>
  <c r="Q130" i="38" s="1"/>
  <c r="Q130" i="40" s="1"/>
  <c r="Q130" i="49" s="1"/>
  <c r="Q130" i="50" s="1"/>
  <c r="Q130" i="51" s="1"/>
  <c r="Q130" i="52" s="1"/>
  <c r="Q130" i="53" s="1"/>
  <c r="Q130" i="54" s="1"/>
  <c r="Q130" i="78" s="1"/>
  <c r="Q130" i="79" s="1"/>
  <c r="Q130" i="80" s="1"/>
  <c r="Q130" i="81" s="1"/>
  <c r="Q130" i="82" s="1"/>
  <c r="Q130" i="83" s="1"/>
  <c r="Q130" i="84" s="1"/>
  <c r="Q130" i="85" s="1"/>
  <c r="Q130" i="86" s="1"/>
  <c r="Q130" i="87" s="1"/>
  <c r="Q130" i="88" s="1"/>
  <c r="Q130" i="90" s="1"/>
  <c r="Q130" i="91" s="1"/>
  <c r="Q130" i="92" s="1"/>
  <c r="Q130" i="93" s="1"/>
  <c r="Q130" i="94" s="1"/>
  <c r="Q130" i="95" s="1"/>
  <c r="Q130" i="96" s="1"/>
  <c r="Q130" i="97" s="1"/>
  <c r="Q130" i="98" s="1"/>
  <c r="Q130" i="99" s="1"/>
  <c r="Q130" i="100" s="1"/>
  <c r="Q130" i="101" s="1"/>
  <c r="K130" i="2"/>
  <c r="H130" i="38"/>
  <c r="K130" i="38"/>
  <c r="G130" i="2"/>
  <c r="G130" i="38"/>
  <c r="G130" i="40" s="1"/>
  <c r="G130" i="49" s="1"/>
  <c r="G130" i="50" s="1"/>
  <c r="N129" i="2"/>
  <c r="Q129" i="2"/>
  <c r="Q129" i="38" s="1"/>
  <c r="Q129" i="40" s="1"/>
  <c r="Q129" i="49" s="1"/>
  <c r="Q129" i="50" s="1"/>
  <c r="Q129" i="51" s="1"/>
  <c r="Q129" i="52" s="1"/>
  <c r="Q129" i="53" s="1"/>
  <c r="Q129" i="54" s="1"/>
  <c r="Q129" i="78" s="1"/>
  <c r="Q129" i="79" s="1"/>
  <c r="Q129" i="80" s="1"/>
  <c r="Q129" i="81" s="1"/>
  <c r="Q129" i="82" s="1"/>
  <c r="Q129" i="83" s="1"/>
  <c r="Q129" i="84" s="1"/>
  <c r="Q129" i="85" s="1"/>
  <c r="Q129" i="86" s="1"/>
  <c r="Q129" i="87" s="1"/>
  <c r="Q129" i="88" s="1"/>
  <c r="Q129" i="90" s="1"/>
  <c r="Q129" i="91" s="1"/>
  <c r="Q129" i="92" s="1"/>
  <c r="Q129" i="93" s="1"/>
  <c r="Q129" i="94" s="1"/>
  <c r="Q129" i="95" s="1"/>
  <c r="Q129" i="96" s="1"/>
  <c r="Q129" i="97" s="1"/>
  <c r="Q129" i="98" s="1"/>
  <c r="Q129" i="99" s="1"/>
  <c r="Q129" i="100" s="1"/>
  <c r="Q129" i="101" s="1"/>
  <c r="K129" i="2"/>
  <c r="H129" i="38"/>
  <c r="K129" i="38"/>
  <c r="G129" i="2"/>
  <c r="G129" i="38"/>
  <c r="G129" i="40" s="1"/>
  <c r="G129" i="49" s="1"/>
  <c r="N128" i="2"/>
  <c r="Q128" i="2"/>
  <c r="Q128" i="38"/>
  <c r="Q128" i="40" s="1"/>
  <c r="Q128" i="49" s="1"/>
  <c r="Q128" i="50" s="1"/>
  <c r="Q128" i="51" s="1"/>
  <c r="Q128" i="52" s="1"/>
  <c r="Q128" i="53" s="1"/>
  <c r="Q128" i="54" s="1"/>
  <c r="Q128" i="78" s="1"/>
  <c r="Q128" i="79" s="1"/>
  <c r="Q128" i="80" s="1"/>
  <c r="Q128" i="81" s="1"/>
  <c r="Q128" i="82" s="1"/>
  <c r="Q128" i="83" s="1"/>
  <c r="Q128" i="84" s="1"/>
  <c r="Q128" i="85" s="1"/>
  <c r="Q128" i="86" s="1"/>
  <c r="Q128" i="87" s="1"/>
  <c r="Q128" i="88" s="1"/>
  <c r="Q128" i="90" s="1"/>
  <c r="Q128" i="91" s="1"/>
  <c r="Q128" i="92" s="1"/>
  <c r="Q128" i="93" s="1"/>
  <c r="Q128" i="94" s="1"/>
  <c r="Q128" i="95" s="1"/>
  <c r="Q128" i="96" s="1"/>
  <c r="Q128" i="97" s="1"/>
  <c r="Q128" i="98" s="1"/>
  <c r="Q128" i="99" s="1"/>
  <c r="Q128" i="100" s="1"/>
  <c r="Q128" i="101" s="1"/>
  <c r="K128" i="2"/>
  <c r="H128" i="38" s="1"/>
  <c r="K128" i="38" s="1"/>
  <c r="M128" i="38" s="1"/>
  <c r="G128" i="2"/>
  <c r="G128" i="38" s="1"/>
  <c r="G128" i="40" s="1"/>
  <c r="G128" i="49" s="1"/>
  <c r="N127" i="2"/>
  <c r="Q127" i="2" s="1"/>
  <c r="Q127" i="38" s="1"/>
  <c r="Q127" i="40" s="1"/>
  <c r="Q127" i="49" s="1"/>
  <c r="Q127" i="50" s="1"/>
  <c r="Q127" i="51" s="1"/>
  <c r="Q127" i="52" s="1"/>
  <c r="Q127" i="53" s="1"/>
  <c r="Q127" i="54" s="1"/>
  <c r="Q127" i="78" s="1"/>
  <c r="Q127" i="79" s="1"/>
  <c r="Q127" i="80" s="1"/>
  <c r="Q127" i="81" s="1"/>
  <c r="Q127" i="82" s="1"/>
  <c r="Q127" i="83" s="1"/>
  <c r="Q127" i="84" s="1"/>
  <c r="Q127" i="85" s="1"/>
  <c r="Q127" i="86" s="1"/>
  <c r="Q127" i="87" s="1"/>
  <c r="Q127" i="88" s="1"/>
  <c r="Q127" i="90" s="1"/>
  <c r="Q127" i="91" s="1"/>
  <c r="Q127" i="92" s="1"/>
  <c r="Q127" i="93" s="1"/>
  <c r="Q127" i="94" s="1"/>
  <c r="Q127" i="95" s="1"/>
  <c r="Q127" i="96" s="1"/>
  <c r="Q127" i="97" s="1"/>
  <c r="Q127" i="98" s="1"/>
  <c r="Q127" i="99" s="1"/>
  <c r="Q127" i="100" s="1"/>
  <c r="Q127" i="101" s="1"/>
  <c r="K127" i="2"/>
  <c r="H127" i="38"/>
  <c r="K127" i="38"/>
  <c r="G127" i="2"/>
  <c r="G127" i="38"/>
  <c r="G127" i="40" s="1"/>
  <c r="G127" i="49" s="1"/>
  <c r="N126" i="2"/>
  <c r="Q126" i="2"/>
  <c r="Q126" i="38" s="1"/>
  <c r="Q126" i="40" s="1"/>
  <c r="Q126" i="49" s="1"/>
  <c r="Q126" i="50" s="1"/>
  <c r="Q126" i="51" s="1"/>
  <c r="Q126" i="52" s="1"/>
  <c r="Q126" i="53" s="1"/>
  <c r="Q126" i="54" s="1"/>
  <c r="Q126" i="78" s="1"/>
  <c r="Q126" i="79" s="1"/>
  <c r="Q126" i="80" s="1"/>
  <c r="Q126" i="81" s="1"/>
  <c r="Q126" i="82" s="1"/>
  <c r="Q126" i="83" s="1"/>
  <c r="Q126" i="84" s="1"/>
  <c r="Q126" i="85" s="1"/>
  <c r="Q126" i="86" s="1"/>
  <c r="Q126" i="87" s="1"/>
  <c r="Q126" i="88" s="1"/>
  <c r="Q126" i="90" s="1"/>
  <c r="Q126" i="91" s="1"/>
  <c r="Q126" i="92" s="1"/>
  <c r="Q126" i="93" s="1"/>
  <c r="Q126" i="94" s="1"/>
  <c r="Q126" i="95" s="1"/>
  <c r="Q126" i="96" s="1"/>
  <c r="Q126" i="97" s="1"/>
  <c r="Q126" i="98" s="1"/>
  <c r="Q126" i="99" s="1"/>
  <c r="Q126" i="100" s="1"/>
  <c r="Q126" i="101" s="1"/>
  <c r="K126" i="2"/>
  <c r="H126" i="38"/>
  <c r="K126" i="38"/>
  <c r="G126" i="2"/>
  <c r="G126" i="38" s="1"/>
  <c r="G126" i="40" s="1"/>
  <c r="G126" i="49" s="1"/>
  <c r="G126" i="50" s="1"/>
  <c r="N125" i="2"/>
  <c r="Q125" i="2" s="1"/>
  <c r="Q125" i="38" s="1"/>
  <c r="Q125" i="40" s="1"/>
  <c r="Q125" i="49" s="1"/>
  <c r="Q125" i="50" s="1"/>
  <c r="Q125" i="51" s="1"/>
  <c r="Q125" i="52" s="1"/>
  <c r="Q125" i="53" s="1"/>
  <c r="Q125" i="54" s="1"/>
  <c r="Q125" i="78" s="1"/>
  <c r="Q125" i="79" s="1"/>
  <c r="Q125" i="80" s="1"/>
  <c r="Q125" i="81" s="1"/>
  <c r="Q125" i="82" s="1"/>
  <c r="Q125" i="83" s="1"/>
  <c r="Q125" i="84" s="1"/>
  <c r="Q125" i="85" s="1"/>
  <c r="Q125" i="86" s="1"/>
  <c r="Q125" i="87" s="1"/>
  <c r="Q125" i="88" s="1"/>
  <c r="Q125" i="90" s="1"/>
  <c r="Q125" i="91" s="1"/>
  <c r="Q125" i="92" s="1"/>
  <c r="Q125" i="93" s="1"/>
  <c r="Q125" i="94" s="1"/>
  <c r="Q125" i="95" s="1"/>
  <c r="Q125" i="96" s="1"/>
  <c r="Q125" i="97" s="1"/>
  <c r="Q125" i="98" s="1"/>
  <c r="Q125" i="99" s="1"/>
  <c r="Q125" i="100" s="1"/>
  <c r="Q125" i="101" s="1"/>
  <c r="K125" i="2"/>
  <c r="H125" i="38"/>
  <c r="K125" i="38"/>
  <c r="G125" i="2"/>
  <c r="G125" i="38" s="1"/>
  <c r="G125" i="40" s="1"/>
  <c r="G125" i="49" s="1"/>
  <c r="N124" i="2"/>
  <c r="Q124" i="2"/>
  <c r="Q124" i="38"/>
  <c r="Q124" i="40" s="1"/>
  <c r="Q124" i="49" s="1"/>
  <c r="Q124" i="50" s="1"/>
  <c r="Q124" i="51" s="1"/>
  <c r="Q124" i="52" s="1"/>
  <c r="Q124" i="53" s="1"/>
  <c r="Q124" i="54" s="1"/>
  <c r="Q124" i="78" s="1"/>
  <c r="Q124" i="79" s="1"/>
  <c r="Q124" i="80" s="1"/>
  <c r="Q124" i="81" s="1"/>
  <c r="Q124" i="82" s="1"/>
  <c r="Q124" i="83" s="1"/>
  <c r="Q124" i="84" s="1"/>
  <c r="Q124" i="85" s="1"/>
  <c r="Q124" i="86" s="1"/>
  <c r="Q124" i="87" s="1"/>
  <c r="Q124" i="88" s="1"/>
  <c r="Q124" i="90" s="1"/>
  <c r="Q124" i="91" s="1"/>
  <c r="Q124" i="92" s="1"/>
  <c r="Q124" i="93" s="1"/>
  <c r="Q124" i="94" s="1"/>
  <c r="Q124" i="95" s="1"/>
  <c r="Q124" i="96" s="1"/>
  <c r="Q124" i="97" s="1"/>
  <c r="Q124" i="98" s="1"/>
  <c r="Q124" i="99" s="1"/>
  <c r="Q124" i="100" s="1"/>
  <c r="Q124" i="101" s="1"/>
  <c r="K124" i="2"/>
  <c r="H124" i="38" s="1"/>
  <c r="K124" i="38" s="1"/>
  <c r="G124" i="2"/>
  <c r="G124" i="38" s="1"/>
  <c r="G124" i="40" s="1"/>
  <c r="G124" i="49" s="1"/>
  <c r="N123" i="2"/>
  <c r="Q123" i="2" s="1"/>
  <c r="Q123" i="38" s="1"/>
  <c r="Q123" i="40" s="1"/>
  <c r="Q123" i="49" s="1"/>
  <c r="Q123" i="50" s="1"/>
  <c r="Q123" i="51" s="1"/>
  <c r="Q123" i="52" s="1"/>
  <c r="Q123" i="53" s="1"/>
  <c r="Q123" i="54" s="1"/>
  <c r="Q123" i="78" s="1"/>
  <c r="Q123" i="79" s="1"/>
  <c r="Q123" i="80" s="1"/>
  <c r="Q123" i="81" s="1"/>
  <c r="Q123" i="82" s="1"/>
  <c r="Q123" i="83" s="1"/>
  <c r="Q123" i="84" s="1"/>
  <c r="Q123" i="85" s="1"/>
  <c r="Q123" i="86" s="1"/>
  <c r="Q123" i="87" s="1"/>
  <c r="Q123" i="88" s="1"/>
  <c r="Q123" i="90" s="1"/>
  <c r="Q123" i="91" s="1"/>
  <c r="Q123" i="92" s="1"/>
  <c r="Q123" i="93" s="1"/>
  <c r="Q123" i="94" s="1"/>
  <c r="Q123" i="95" s="1"/>
  <c r="Q123" i="96" s="1"/>
  <c r="Q123" i="97" s="1"/>
  <c r="Q123" i="98" s="1"/>
  <c r="Q123" i="99" s="1"/>
  <c r="Q123" i="100" s="1"/>
  <c r="Q123" i="101" s="1"/>
  <c r="K123" i="2"/>
  <c r="H123" i="38"/>
  <c r="K123" i="38"/>
  <c r="G123" i="2"/>
  <c r="G123" i="38"/>
  <c r="G123" i="40" s="1"/>
  <c r="G123" i="49" s="1"/>
  <c r="N122" i="2"/>
  <c r="Q122" i="2"/>
  <c r="Q122" i="38" s="1"/>
  <c r="Q122" i="40" s="1"/>
  <c r="Q122" i="49" s="1"/>
  <c r="Q122" i="50" s="1"/>
  <c r="Q122" i="51" s="1"/>
  <c r="Q122" i="52" s="1"/>
  <c r="Q122" i="53" s="1"/>
  <c r="Q122" i="54" s="1"/>
  <c r="Q122" i="78" s="1"/>
  <c r="Q122" i="79" s="1"/>
  <c r="Q122" i="80" s="1"/>
  <c r="Q122" i="81" s="1"/>
  <c r="Q122" i="82" s="1"/>
  <c r="Q122" i="83" s="1"/>
  <c r="Q122" i="84" s="1"/>
  <c r="Q122" i="85" s="1"/>
  <c r="Q122" i="86" s="1"/>
  <c r="Q122" i="87" s="1"/>
  <c r="Q122" i="88" s="1"/>
  <c r="Q122" i="90" s="1"/>
  <c r="Q122" i="91" s="1"/>
  <c r="Q122" i="92" s="1"/>
  <c r="Q122" i="93" s="1"/>
  <c r="Q122" i="94" s="1"/>
  <c r="Q122" i="95" s="1"/>
  <c r="Q122" i="96" s="1"/>
  <c r="Q122" i="97" s="1"/>
  <c r="Q122" i="98" s="1"/>
  <c r="Q122" i="99" s="1"/>
  <c r="Q122" i="100" s="1"/>
  <c r="Q122" i="101" s="1"/>
  <c r="K122" i="2"/>
  <c r="H122" i="38"/>
  <c r="K122" i="38"/>
  <c r="G122" i="2"/>
  <c r="G122" i="38" s="1"/>
  <c r="G122" i="40" s="1"/>
  <c r="G122" i="49" s="1"/>
  <c r="G122" i="50" s="1"/>
  <c r="N121" i="2"/>
  <c r="Q121" i="2"/>
  <c r="Q121" i="38"/>
  <c r="Q121" i="40"/>
  <c r="Q121" i="49" s="1"/>
  <c r="Q121" i="50" s="1"/>
  <c r="Q121" i="51" s="1"/>
  <c r="Q121" i="52" s="1"/>
  <c r="Q121" i="53" s="1"/>
  <c r="Q121" i="54" s="1"/>
  <c r="Q121" i="78" s="1"/>
  <c r="Q121" i="79" s="1"/>
  <c r="Q121" i="80" s="1"/>
  <c r="Q121" i="81" s="1"/>
  <c r="Q121" i="82" s="1"/>
  <c r="Q121" i="83" s="1"/>
  <c r="Q121" i="84" s="1"/>
  <c r="Q121" i="85" s="1"/>
  <c r="Q121" i="86" s="1"/>
  <c r="Q121" i="87" s="1"/>
  <c r="Q121" i="88" s="1"/>
  <c r="Q121" i="90" s="1"/>
  <c r="Q121" i="91" s="1"/>
  <c r="Q121" i="92" s="1"/>
  <c r="Q121" i="93" s="1"/>
  <c r="Q121" i="94" s="1"/>
  <c r="Q121" i="95" s="1"/>
  <c r="Q121" i="96" s="1"/>
  <c r="Q121" i="97" s="1"/>
  <c r="Q121" i="98" s="1"/>
  <c r="Q121" i="99" s="1"/>
  <c r="Q121" i="100" s="1"/>
  <c r="Q121" i="101" s="1"/>
  <c r="K121" i="2"/>
  <c r="H121" i="38"/>
  <c r="K121" i="38" s="1"/>
  <c r="G121" i="2"/>
  <c r="G121" i="38"/>
  <c r="G121" i="40" s="1"/>
  <c r="G121" i="49" s="1"/>
  <c r="N120" i="2"/>
  <c r="Q120" i="2" s="1"/>
  <c r="Q120" i="38" s="1"/>
  <c r="Q120" i="40" s="1"/>
  <c r="Q120" i="49" s="1"/>
  <c r="Q120" i="50" s="1"/>
  <c r="Q120" i="51" s="1"/>
  <c r="Q120" i="52" s="1"/>
  <c r="Q120" i="53" s="1"/>
  <c r="Q120" i="54" s="1"/>
  <c r="Q120" i="78" s="1"/>
  <c r="Q120" i="79" s="1"/>
  <c r="Q120" i="80" s="1"/>
  <c r="Q120" i="81" s="1"/>
  <c r="Q120" i="82" s="1"/>
  <c r="Q120" i="83" s="1"/>
  <c r="Q120" i="84" s="1"/>
  <c r="Q120" i="85" s="1"/>
  <c r="Q120" i="86" s="1"/>
  <c r="Q120" i="87" s="1"/>
  <c r="Q120" i="88" s="1"/>
  <c r="Q120" i="90" s="1"/>
  <c r="Q120" i="91" s="1"/>
  <c r="Q120" i="92" s="1"/>
  <c r="Q120" i="93" s="1"/>
  <c r="Q120" i="94" s="1"/>
  <c r="Q120" i="95" s="1"/>
  <c r="Q120" i="96" s="1"/>
  <c r="Q120" i="97" s="1"/>
  <c r="Q120" i="98" s="1"/>
  <c r="Q120" i="99" s="1"/>
  <c r="Q120" i="100" s="1"/>
  <c r="Q120" i="101" s="1"/>
  <c r="K120" i="2"/>
  <c r="H120" i="38"/>
  <c r="K120" i="38"/>
  <c r="G120" i="2"/>
  <c r="G120" i="38" s="1"/>
  <c r="G120" i="40" s="1"/>
  <c r="G120" i="49" s="1"/>
  <c r="N119" i="2"/>
  <c r="Q119" i="2"/>
  <c r="Q119" i="38"/>
  <c r="Q119" i="40" s="1"/>
  <c r="Q119" i="49" s="1"/>
  <c r="Q119" i="50" s="1"/>
  <c r="Q119" i="51" s="1"/>
  <c r="Q119" i="52" s="1"/>
  <c r="Q119" i="53" s="1"/>
  <c r="Q119" i="54" s="1"/>
  <c r="Q119" i="78" s="1"/>
  <c r="Q119" i="79" s="1"/>
  <c r="Q119" i="80" s="1"/>
  <c r="Q119" i="81" s="1"/>
  <c r="Q119" i="82" s="1"/>
  <c r="Q119" i="83" s="1"/>
  <c r="Q119" i="84" s="1"/>
  <c r="Q119" i="85" s="1"/>
  <c r="Q119" i="86" s="1"/>
  <c r="Q119" i="87" s="1"/>
  <c r="Q119" i="88" s="1"/>
  <c r="Q119" i="90" s="1"/>
  <c r="Q119" i="91" s="1"/>
  <c r="Q119" i="92" s="1"/>
  <c r="Q119" i="93" s="1"/>
  <c r="Q119" i="94" s="1"/>
  <c r="Q119" i="95" s="1"/>
  <c r="Q119" i="96" s="1"/>
  <c r="Q119" i="97" s="1"/>
  <c r="Q119" i="98" s="1"/>
  <c r="Q119" i="99" s="1"/>
  <c r="Q119" i="100" s="1"/>
  <c r="Q119" i="101" s="1"/>
  <c r="K119" i="2"/>
  <c r="H119" i="38" s="1"/>
  <c r="K119" i="38" s="1"/>
  <c r="G119" i="2"/>
  <c r="G119" i="38"/>
  <c r="G119" i="40" s="1"/>
  <c r="G119" i="49" s="1"/>
  <c r="N118" i="2"/>
  <c r="Q118" i="2" s="1"/>
  <c r="Q118" i="38" s="1"/>
  <c r="Q118" i="40" s="1"/>
  <c r="Q118" i="49" s="1"/>
  <c r="Q118" i="50" s="1"/>
  <c r="Q118" i="51" s="1"/>
  <c r="Q118" i="52" s="1"/>
  <c r="Q118" i="53" s="1"/>
  <c r="Q118" i="54" s="1"/>
  <c r="Q118" i="78" s="1"/>
  <c r="Q118" i="79" s="1"/>
  <c r="Q118" i="80" s="1"/>
  <c r="Q118" i="81" s="1"/>
  <c r="Q118" i="82" s="1"/>
  <c r="Q118" i="83" s="1"/>
  <c r="Q118" i="84" s="1"/>
  <c r="Q118" i="85" s="1"/>
  <c r="Q118" i="86" s="1"/>
  <c r="Q118" i="87" s="1"/>
  <c r="Q118" i="88" s="1"/>
  <c r="Q118" i="90" s="1"/>
  <c r="Q118" i="91" s="1"/>
  <c r="Q118" i="92" s="1"/>
  <c r="Q118" i="93" s="1"/>
  <c r="Q118" i="94" s="1"/>
  <c r="Q118" i="95" s="1"/>
  <c r="Q118" i="96" s="1"/>
  <c r="Q118" i="97" s="1"/>
  <c r="Q118" i="98" s="1"/>
  <c r="Q118" i="99" s="1"/>
  <c r="Q118" i="100" s="1"/>
  <c r="Q118" i="101" s="1"/>
  <c r="K118" i="2"/>
  <c r="H118" i="38"/>
  <c r="K118" i="38" s="1"/>
  <c r="G118" i="2"/>
  <c r="G118" i="38" s="1"/>
  <c r="G118" i="40" s="1"/>
  <c r="G118" i="49" s="1"/>
  <c r="G118" i="50" s="1"/>
  <c r="N117" i="2"/>
  <c r="Q117" i="2"/>
  <c r="Q117" i="38" s="1"/>
  <c r="Q117" i="40" s="1"/>
  <c r="Q117" i="49" s="1"/>
  <c r="Q117" i="50" s="1"/>
  <c r="Q117" i="51" s="1"/>
  <c r="Q117" i="52" s="1"/>
  <c r="Q117" i="53" s="1"/>
  <c r="Q117" i="54" s="1"/>
  <c r="Q117" i="78" s="1"/>
  <c r="Q117" i="79" s="1"/>
  <c r="Q117" i="80" s="1"/>
  <c r="Q117" i="81" s="1"/>
  <c r="Q117" i="82" s="1"/>
  <c r="Q117" i="83" s="1"/>
  <c r="Q117" i="84" s="1"/>
  <c r="Q117" i="85" s="1"/>
  <c r="Q117" i="86" s="1"/>
  <c r="Q117" i="87" s="1"/>
  <c r="Q117" i="88" s="1"/>
  <c r="Q117" i="90" s="1"/>
  <c r="Q117" i="91" s="1"/>
  <c r="Q117" i="92" s="1"/>
  <c r="Q117" i="93" s="1"/>
  <c r="Q117" i="94" s="1"/>
  <c r="Q117" i="95" s="1"/>
  <c r="Q117" i="96" s="1"/>
  <c r="Q117" i="97" s="1"/>
  <c r="Q117" i="98" s="1"/>
  <c r="Q117" i="99" s="1"/>
  <c r="Q117" i="100" s="1"/>
  <c r="Q117" i="101" s="1"/>
  <c r="K117" i="2"/>
  <c r="H117" i="38"/>
  <c r="K117" i="38"/>
  <c r="G117" i="2"/>
  <c r="G117" i="38" s="1"/>
  <c r="G117" i="40" s="1"/>
  <c r="G117" i="49" s="1"/>
  <c r="N116" i="2"/>
  <c r="Q116" i="2" s="1"/>
  <c r="Q116" i="38" s="1"/>
  <c r="Q116" i="40" s="1"/>
  <c r="Q116" i="49" s="1"/>
  <c r="Q116" i="50" s="1"/>
  <c r="Q116" i="51" s="1"/>
  <c r="Q116" i="52" s="1"/>
  <c r="Q116" i="53" s="1"/>
  <c r="Q116" i="54" s="1"/>
  <c r="Q116" i="78" s="1"/>
  <c r="Q116" i="79" s="1"/>
  <c r="Q116" i="80" s="1"/>
  <c r="Q116" i="81" s="1"/>
  <c r="Q116" i="82" s="1"/>
  <c r="Q116" i="83" s="1"/>
  <c r="Q116" i="84" s="1"/>
  <c r="Q116" i="85" s="1"/>
  <c r="Q116" i="86" s="1"/>
  <c r="Q116" i="87" s="1"/>
  <c r="Q116" i="88" s="1"/>
  <c r="Q116" i="90" s="1"/>
  <c r="Q116" i="91" s="1"/>
  <c r="Q116" i="92" s="1"/>
  <c r="Q116" i="93" s="1"/>
  <c r="Q116" i="94" s="1"/>
  <c r="Q116" i="95" s="1"/>
  <c r="Q116" i="96" s="1"/>
  <c r="Q116" i="97" s="1"/>
  <c r="Q116" i="98" s="1"/>
  <c r="Q116" i="99" s="1"/>
  <c r="Q116" i="100" s="1"/>
  <c r="Q116" i="101" s="1"/>
  <c r="K116" i="2"/>
  <c r="H116" i="38"/>
  <c r="K116" i="38" s="1"/>
  <c r="G116" i="2"/>
  <c r="G116" i="38" s="1"/>
  <c r="G116" i="40" s="1"/>
  <c r="G116" i="49" s="1"/>
  <c r="N115" i="2"/>
  <c r="Q115" i="2"/>
  <c r="Q115" i="38" s="1"/>
  <c r="Q115" i="40" s="1"/>
  <c r="Q115" i="49" s="1"/>
  <c r="Q115" i="50" s="1"/>
  <c r="Q115" i="51" s="1"/>
  <c r="Q115" i="52" s="1"/>
  <c r="Q115" i="53" s="1"/>
  <c r="Q115" i="54" s="1"/>
  <c r="Q115" i="78" s="1"/>
  <c r="Q115" i="79" s="1"/>
  <c r="Q115" i="80" s="1"/>
  <c r="Q115" i="81" s="1"/>
  <c r="Q115" i="82" s="1"/>
  <c r="Q115" i="83" s="1"/>
  <c r="Q115" i="84" s="1"/>
  <c r="Q115" i="85" s="1"/>
  <c r="Q115" i="86" s="1"/>
  <c r="Q115" i="87" s="1"/>
  <c r="Q115" i="88" s="1"/>
  <c r="Q115" i="90" s="1"/>
  <c r="Q115" i="91" s="1"/>
  <c r="Q115" i="92" s="1"/>
  <c r="Q115" i="93" s="1"/>
  <c r="Q115" i="94" s="1"/>
  <c r="Q115" i="95" s="1"/>
  <c r="Q115" i="96" s="1"/>
  <c r="Q115" i="97" s="1"/>
  <c r="Q115" i="98" s="1"/>
  <c r="Q115" i="99" s="1"/>
  <c r="Q115" i="100" s="1"/>
  <c r="Q115" i="101" s="1"/>
  <c r="K115" i="2"/>
  <c r="H115" i="38" s="1"/>
  <c r="K115" i="38" s="1"/>
  <c r="G115" i="2"/>
  <c r="G115" i="38"/>
  <c r="G115" i="40" s="1"/>
  <c r="G115" i="49" s="1"/>
  <c r="N114" i="2"/>
  <c r="Q114" i="2"/>
  <c r="Q114" i="38"/>
  <c r="Q114" i="40" s="1"/>
  <c r="Q114" i="49" s="1"/>
  <c r="Q114" i="50" s="1"/>
  <c r="Q114" i="51" s="1"/>
  <c r="Q114" i="52" s="1"/>
  <c r="Q114" i="53" s="1"/>
  <c r="Q114" i="54" s="1"/>
  <c r="Q114" i="78" s="1"/>
  <c r="Q114" i="79" s="1"/>
  <c r="Q114" i="80" s="1"/>
  <c r="Q114" i="81" s="1"/>
  <c r="Q114" i="82" s="1"/>
  <c r="Q114" i="83" s="1"/>
  <c r="Q114" i="84" s="1"/>
  <c r="Q114" i="85" s="1"/>
  <c r="Q114" i="86" s="1"/>
  <c r="Q114" i="87" s="1"/>
  <c r="Q114" i="88" s="1"/>
  <c r="Q114" i="90" s="1"/>
  <c r="Q114" i="91" s="1"/>
  <c r="Q114" i="92" s="1"/>
  <c r="Q114" i="93" s="1"/>
  <c r="Q114" i="94" s="1"/>
  <c r="Q114" i="95" s="1"/>
  <c r="Q114" i="96" s="1"/>
  <c r="Q114" i="97" s="1"/>
  <c r="Q114" i="98" s="1"/>
  <c r="Q114" i="99" s="1"/>
  <c r="Q114" i="100" s="1"/>
  <c r="Q114" i="101" s="1"/>
  <c r="K114" i="2"/>
  <c r="H114" i="38" s="1"/>
  <c r="K114" i="38" s="1"/>
  <c r="G114" i="2"/>
  <c r="G114" i="38" s="1"/>
  <c r="G114" i="40" s="1"/>
  <c r="G114" i="49" s="1"/>
  <c r="G114" i="50" s="1"/>
  <c r="N113" i="2"/>
  <c r="Q113" i="2" s="1"/>
  <c r="Q113" i="38" s="1"/>
  <c r="Q113" i="40" s="1"/>
  <c r="Q113" i="49" s="1"/>
  <c r="Q113" i="50" s="1"/>
  <c r="Q113" i="51" s="1"/>
  <c r="Q113" i="52" s="1"/>
  <c r="Q113" i="53" s="1"/>
  <c r="Q113" i="54" s="1"/>
  <c r="Q113" i="78" s="1"/>
  <c r="Q113" i="79" s="1"/>
  <c r="Q113" i="80" s="1"/>
  <c r="Q113" i="81" s="1"/>
  <c r="Q113" i="82" s="1"/>
  <c r="Q113" i="83" s="1"/>
  <c r="Q113" i="84" s="1"/>
  <c r="Q113" i="85" s="1"/>
  <c r="Q113" i="86" s="1"/>
  <c r="Q113" i="87" s="1"/>
  <c r="Q113" i="88" s="1"/>
  <c r="Q113" i="90" s="1"/>
  <c r="Q113" i="91" s="1"/>
  <c r="Q113" i="92" s="1"/>
  <c r="Q113" i="93" s="1"/>
  <c r="Q113" i="94" s="1"/>
  <c r="Q113" i="95" s="1"/>
  <c r="Q113" i="96" s="1"/>
  <c r="Q113" i="97" s="1"/>
  <c r="Q113" i="98" s="1"/>
  <c r="Q113" i="99" s="1"/>
  <c r="Q113" i="100" s="1"/>
  <c r="Q113" i="101" s="1"/>
  <c r="K113" i="2"/>
  <c r="H113" i="38"/>
  <c r="K113" i="38"/>
  <c r="G113" i="2"/>
  <c r="G113" i="38" s="1"/>
  <c r="G113" i="40" s="1"/>
  <c r="G113" i="49" s="1"/>
  <c r="N112" i="2"/>
  <c r="Q112" i="2"/>
  <c r="Q112" i="38"/>
  <c r="Q112" i="40" s="1"/>
  <c r="Q112" i="49" s="1"/>
  <c r="Q112" i="50" s="1"/>
  <c r="Q112" i="51" s="1"/>
  <c r="Q112" i="52" s="1"/>
  <c r="Q112" i="53" s="1"/>
  <c r="Q112" i="54" s="1"/>
  <c r="Q112" i="78" s="1"/>
  <c r="Q112" i="79" s="1"/>
  <c r="Q112" i="80" s="1"/>
  <c r="Q112" i="81" s="1"/>
  <c r="Q112" i="82" s="1"/>
  <c r="Q112" i="83" s="1"/>
  <c r="Q112" i="84" s="1"/>
  <c r="Q112" i="85" s="1"/>
  <c r="Q112" i="86" s="1"/>
  <c r="Q112" i="87" s="1"/>
  <c r="Q112" i="88" s="1"/>
  <c r="Q112" i="90" s="1"/>
  <c r="Q112" i="91" s="1"/>
  <c r="Q112" i="92" s="1"/>
  <c r="Q112" i="93" s="1"/>
  <c r="Q112" i="94" s="1"/>
  <c r="Q112" i="95" s="1"/>
  <c r="Q112" i="96" s="1"/>
  <c r="Q112" i="97" s="1"/>
  <c r="Q112" i="98" s="1"/>
  <c r="Q112" i="99" s="1"/>
  <c r="Q112" i="100" s="1"/>
  <c r="Q112" i="101" s="1"/>
  <c r="K112" i="2"/>
  <c r="H112" i="38" s="1"/>
  <c r="K112" i="38" s="1"/>
  <c r="G112" i="2"/>
  <c r="G112" i="38" s="1"/>
  <c r="G112" i="40" s="1"/>
  <c r="G112" i="49" s="1"/>
  <c r="N111" i="2"/>
  <c r="Q111" i="2" s="1"/>
  <c r="Q111" i="38" s="1"/>
  <c r="Q111" i="40" s="1"/>
  <c r="Q111" i="49" s="1"/>
  <c r="Q111" i="50" s="1"/>
  <c r="Q111" i="51" s="1"/>
  <c r="Q111" i="52" s="1"/>
  <c r="Q111" i="53" s="1"/>
  <c r="Q111" i="54" s="1"/>
  <c r="Q111" i="78" s="1"/>
  <c r="Q111" i="79" s="1"/>
  <c r="Q111" i="80" s="1"/>
  <c r="Q111" i="81" s="1"/>
  <c r="Q111" i="82" s="1"/>
  <c r="Q111" i="83" s="1"/>
  <c r="Q111" i="84" s="1"/>
  <c r="Q111" i="85" s="1"/>
  <c r="Q111" i="86" s="1"/>
  <c r="Q111" i="87" s="1"/>
  <c r="Q111" i="88" s="1"/>
  <c r="Q111" i="90" s="1"/>
  <c r="Q111" i="91" s="1"/>
  <c r="Q111" i="92" s="1"/>
  <c r="Q111" i="93" s="1"/>
  <c r="Q111" i="94" s="1"/>
  <c r="Q111" i="95" s="1"/>
  <c r="Q111" i="96" s="1"/>
  <c r="Q111" i="97" s="1"/>
  <c r="Q111" i="98" s="1"/>
  <c r="Q111" i="99" s="1"/>
  <c r="Q111" i="100" s="1"/>
  <c r="Q111" i="101" s="1"/>
  <c r="K111" i="2"/>
  <c r="H111" i="38"/>
  <c r="K111" i="38"/>
  <c r="G111" i="2"/>
  <c r="G111" i="38" s="1"/>
  <c r="G111" i="40" s="1"/>
  <c r="G111" i="49" s="1"/>
  <c r="N110" i="2"/>
  <c r="Q110" i="2"/>
  <c r="Q110" i="38"/>
  <c r="Q110" i="40" s="1"/>
  <c r="Q110" i="49" s="1"/>
  <c r="Q110" i="50" s="1"/>
  <c r="Q110" i="51" s="1"/>
  <c r="Q110" i="52" s="1"/>
  <c r="Q110" i="53" s="1"/>
  <c r="Q110" i="54" s="1"/>
  <c r="Q110" i="78" s="1"/>
  <c r="Q110" i="79" s="1"/>
  <c r="Q110" i="80" s="1"/>
  <c r="Q110" i="81" s="1"/>
  <c r="Q110" i="82" s="1"/>
  <c r="Q110" i="83" s="1"/>
  <c r="Q110" i="84" s="1"/>
  <c r="Q110" i="85" s="1"/>
  <c r="Q110" i="86" s="1"/>
  <c r="Q110" i="87" s="1"/>
  <c r="Q110" i="88" s="1"/>
  <c r="Q110" i="90" s="1"/>
  <c r="Q110" i="91" s="1"/>
  <c r="Q110" i="92" s="1"/>
  <c r="Q110" i="93" s="1"/>
  <c r="Q110" i="94" s="1"/>
  <c r="Q110" i="95" s="1"/>
  <c r="Q110" i="96" s="1"/>
  <c r="Q110" i="97" s="1"/>
  <c r="Q110" i="98" s="1"/>
  <c r="Q110" i="99" s="1"/>
  <c r="Q110" i="100" s="1"/>
  <c r="Q110" i="101" s="1"/>
  <c r="K110" i="2"/>
  <c r="H110" i="38" s="1"/>
  <c r="K110" i="38" s="1"/>
  <c r="G110" i="2"/>
  <c r="G110" i="38" s="1"/>
  <c r="G110" i="40" s="1"/>
  <c r="G110" i="49" s="1"/>
  <c r="G110" i="50" s="1"/>
  <c r="N109" i="2"/>
  <c r="Q109" i="2" s="1"/>
  <c r="Q109" i="38" s="1"/>
  <c r="Q109" i="40" s="1"/>
  <c r="Q109" i="49" s="1"/>
  <c r="Q109" i="50" s="1"/>
  <c r="Q109" i="51" s="1"/>
  <c r="Q109" i="52" s="1"/>
  <c r="Q109" i="53" s="1"/>
  <c r="Q109" i="54" s="1"/>
  <c r="Q109" i="78" s="1"/>
  <c r="Q109" i="79" s="1"/>
  <c r="Q109" i="80" s="1"/>
  <c r="Q109" i="81" s="1"/>
  <c r="Q109" i="82" s="1"/>
  <c r="Q109" i="83" s="1"/>
  <c r="Q109" i="84" s="1"/>
  <c r="Q109" i="85" s="1"/>
  <c r="Q109" i="86" s="1"/>
  <c r="Q109" i="87" s="1"/>
  <c r="Q109" i="88" s="1"/>
  <c r="Q109" i="90" s="1"/>
  <c r="Q109" i="91" s="1"/>
  <c r="Q109" i="92" s="1"/>
  <c r="Q109" i="93" s="1"/>
  <c r="Q109" i="94" s="1"/>
  <c r="Q109" i="95" s="1"/>
  <c r="Q109" i="96" s="1"/>
  <c r="Q109" i="97" s="1"/>
  <c r="Q109" i="98" s="1"/>
  <c r="Q109" i="99" s="1"/>
  <c r="Q109" i="100" s="1"/>
  <c r="Q109" i="101" s="1"/>
  <c r="K109" i="2"/>
  <c r="H109" i="38"/>
  <c r="K109" i="38"/>
  <c r="G109" i="2"/>
  <c r="G109" i="38" s="1"/>
  <c r="G109" i="40" s="1"/>
  <c r="G109" i="49" s="1"/>
  <c r="N108" i="2"/>
  <c r="Q108" i="2"/>
  <c r="Q108" i="38"/>
  <c r="Q108" i="40" s="1"/>
  <c r="Q108" i="49" s="1"/>
  <c r="Q108" i="50" s="1"/>
  <c r="Q108" i="51" s="1"/>
  <c r="Q108" i="52" s="1"/>
  <c r="Q108" i="53" s="1"/>
  <c r="Q108" i="54" s="1"/>
  <c r="Q108" i="78" s="1"/>
  <c r="Q108" i="79" s="1"/>
  <c r="Q108" i="80" s="1"/>
  <c r="Q108" i="81" s="1"/>
  <c r="Q108" i="82" s="1"/>
  <c r="Q108" i="83" s="1"/>
  <c r="Q108" i="84" s="1"/>
  <c r="Q108" i="85" s="1"/>
  <c r="Q108" i="86" s="1"/>
  <c r="Q108" i="87" s="1"/>
  <c r="Q108" i="88" s="1"/>
  <c r="Q108" i="90" s="1"/>
  <c r="Q108" i="91" s="1"/>
  <c r="Q108" i="92" s="1"/>
  <c r="Q108" i="93" s="1"/>
  <c r="Q108" i="94" s="1"/>
  <c r="Q108" i="95" s="1"/>
  <c r="Q108" i="96" s="1"/>
  <c r="Q108" i="97" s="1"/>
  <c r="Q108" i="98" s="1"/>
  <c r="Q108" i="99" s="1"/>
  <c r="Q108" i="100" s="1"/>
  <c r="Q108" i="101" s="1"/>
  <c r="K108" i="2"/>
  <c r="H108" i="38" s="1"/>
  <c r="K108" i="38" s="1"/>
  <c r="G108" i="2"/>
  <c r="G108" i="38" s="1"/>
  <c r="G108" i="40" s="1"/>
  <c r="G108" i="49" s="1"/>
  <c r="N107" i="2"/>
  <c r="Q107" i="2" s="1"/>
  <c r="Q107" i="38" s="1"/>
  <c r="Q107" i="40" s="1"/>
  <c r="Q107" i="49" s="1"/>
  <c r="Q107" i="50" s="1"/>
  <c r="Q107" i="51" s="1"/>
  <c r="Q107" i="52" s="1"/>
  <c r="Q107" i="53" s="1"/>
  <c r="Q107" i="54" s="1"/>
  <c r="Q107" i="78" s="1"/>
  <c r="Q107" i="79" s="1"/>
  <c r="Q107" i="80" s="1"/>
  <c r="Q107" i="81" s="1"/>
  <c r="Q107" i="82" s="1"/>
  <c r="Q107" i="83" s="1"/>
  <c r="Q107" i="84" s="1"/>
  <c r="Q107" i="85" s="1"/>
  <c r="Q107" i="86" s="1"/>
  <c r="Q107" i="87" s="1"/>
  <c r="Q107" i="88" s="1"/>
  <c r="Q107" i="90" s="1"/>
  <c r="Q107" i="91" s="1"/>
  <c r="Q107" i="92" s="1"/>
  <c r="Q107" i="93" s="1"/>
  <c r="Q107" i="94" s="1"/>
  <c r="Q107" i="95" s="1"/>
  <c r="Q107" i="96" s="1"/>
  <c r="Q107" i="97" s="1"/>
  <c r="Q107" i="98" s="1"/>
  <c r="Q107" i="99" s="1"/>
  <c r="Q107" i="100" s="1"/>
  <c r="Q107" i="101" s="1"/>
  <c r="K107" i="2"/>
  <c r="H107" i="38"/>
  <c r="K107" i="38"/>
  <c r="G107" i="2"/>
  <c r="G107" i="38" s="1"/>
  <c r="G107" i="40" s="1"/>
  <c r="G107" i="49" s="1"/>
  <c r="N105" i="2"/>
  <c r="Q105" i="2"/>
  <c r="Q105" i="38"/>
  <c r="Q105" i="40" s="1"/>
  <c r="Q105" i="49" s="1"/>
  <c r="Q105" i="50" s="1"/>
  <c r="Q105" i="51" s="1"/>
  <c r="Q105" i="52" s="1"/>
  <c r="Q105" i="53" s="1"/>
  <c r="Q105" i="54" s="1"/>
  <c r="Q105" i="78" s="1"/>
  <c r="Q105" i="79" s="1"/>
  <c r="Q105" i="80" s="1"/>
  <c r="Q105" i="81" s="1"/>
  <c r="Q105" i="82" s="1"/>
  <c r="Q105" i="83" s="1"/>
  <c r="Q105" i="84" s="1"/>
  <c r="Q105" i="85" s="1"/>
  <c r="Q105" i="86" s="1"/>
  <c r="Q105" i="87" s="1"/>
  <c r="Q105" i="88" s="1"/>
  <c r="Q105" i="90" s="1"/>
  <c r="Q105" i="91" s="1"/>
  <c r="Q105" i="92" s="1"/>
  <c r="Q105" i="93" s="1"/>
  <c r="Q105" i="94" s="1"/>
  <c r="Q105" i="95" s="1"/>
  <c r="Q105" i="96" s="1"/>
  <c r="Q105" i="97" s="1"/>
  <c r="Q105" i="98" s="1"/>
  <c r="Q105" i="99" s="1"/>
  <c r="Q105" i="100" s="1"/>
  <c r="Q105" i="101" s="1"/>
  <c r="K105" i="2"/>
  <c r="H105" i="38" s="1"/>
  <c r="K105" i="38" s="1"/>
  <c r="G105" i="2"/>
  <c r="G105" i="38" s="1"/>
  <c r="G105" i="40" s="1"/>
  <c r="G105" i="49" s="1"/>
  <c r="G105" i="50" s="1"/>
  <c r="N104" i="2"/>
  <c r="Q104" i="2" s="1"/>
  <c r="Q104" i="38" s="1"/>
  <c r="Q104" i="40" s="1"/>
  <c r="Q104" i="49" s="1"/>
  <c r="Q104" i="50" s="1"/>
  <c r="Q104" i="51" s="1"/>
  <c r="Q104" i="52" s="1"/>
  <c r="Q104" i="53" s="1"/>
  <c r="Q104" i="54" s="1"/>
  <c r="Q104" i="78" s="1"/>
  <c r="Q104" i="79" s="1"/>
  <c r="Q104" i="80" s="1"/>
  <c r="Q104" i="81" s="1"/>
  <c r="Q104" i="82" s="1"/>
  <c r="Q104" i="83" s="1"/>
  <c r="Q104" i="84" s="1"/>
  <c r="Q104" i="85" s="1"/>
  <c r="Q104" i="86" s="1"/>
  <c r="Q104" i="87" s="1"/>
  <c r="Q104" i="88" s="1"/>
  <c r="Q104" i="90" s="1"/>
  <c r="Q104" i="91" s="1"/>
  <c r="Q104" i="92" s="1"/>
  <c r="Q104" i="93" s="1"/>
  <c r="Q104" i="94" s="1"/>
  <c r="Q104" i="95" s="1"/>
  <c r="Q104" i="96" s="1"/>
  <c r="Q104" i="97" s="1"/>
  <c r="Q104" i="98" s="1"/>
  <c r="Q104" i="99" s="1"/>
  <c r="Q104" i="100" s="1"/>
  <c r="Q104" i="101" s="1"/>
  <c r="K104" i="2"/>
  <c r="H104" i="38"/>
  <c r="K104" i="38"/>
  <c r="G104" i="2"/>
  <c r="G104" i="38" s="1"/>
  <c r="G104" i="40" s="1"/>
  <c r="G104" i="49" s="1"/>
  <c r="N103" i="2"/>
  <c r="Q103" i="2"/>
  <c r="Q103" i="38"/>
  <c r="Q103" i="40" s="1"/>
  <c r="Q103" i="49" s="1"/>
  <c r="Q103" i="50" s="1"/>
  <c r="Q103" i="51" s="1"/>
  <c r="Q103" i="52" s="1"/>
  <c r="Q103" i="53" s="1"/>
  <c r="Q103" i="54" s="1"/>
  <c r="Q103" i="78" s="1"/>
  <c r="Q103" i="79" s="1"/>
  <c r="Q103" i="80" s="1"/>
  <c r="Q103" i="81" s="1"/>
  <c r="Q103" i="82" s="1"/>
  <c r="Q103" i="83" s="1"/>
  <c r="Q103" i="84" s="1"/>
  <c r="Q103" i="85" s="1"/>
  <c r="Q103" i="86" s="1"/>
  <c r="Q103" i="87" s="1"/>
  <c r="Q103" i="88" s="1"/>
  <c r="Q103" i="90" s="1"/>
  <c r="Q103" i="91" s="1"/>
  <c r="Q103" i="92" s="1"/>
  <c r="Q103" i="93" s="1"/>
  <c r="Q103" i="94" s="1"/>
  <c r="Q103" i="95" s="1"/>
  <c r="Q103" i="96" s="1"/>
  <c r="Q103" i="97" s="1"/>
  <c r="Q103" i="98" s="1"/>
  <c r="Q103" i="99" s="1"/>
  <c r="Q103" i="100" s="1"/>
  <c r="Q103" i="101" s="1"/>
  <c r="K103" i="2"/>
  <c r="H103" i="38" s="1"/>
  <c r="K103" i="38" s="1"/>
  <c r="G103" i="2"/>
  <c r="G103" i="38" s="1"/>
  <c r="G103" i="40" s="1"/>
  <c r="G103" i="49" s="1"/>
  <c r="N102" i="2"/>
  <c r="Q102" i="2" s="1"/>
  <c r="Q102" i="38" s="1"/>
  <c r="Q102" i="40" s="1"/>
  <c r="Q102" i="49" s="1"/>
  <c r="Q102" i="50" s="1"/>
  <c r="Q102" i="51" s="1"/>
  <c r="Q102" i="52" s="1"/>
  <c r="Q102" i="53" s="1"/>
  <c r="Q102" i="54" s="1"/>
  <c r="Q102" i="78" s="1"/>
  <c r="Q102" i="79" s="1"/>
  <c r="Q102" i="80" s="1"/>
  <c r="Q102" i="81" s="1"/>
  <c r="Q102" i="82" s="1"/>
  <c r="Q102" i="83" s="1"/>
  <c r="Q102" i="84" s="1"/>
  <c r="Q102" i="85" s="1"/>
  <c r="Q102" i="86" s="1"/>
  <c r="Q102" i="87" s="1"/>
  <c r="Q102" i="88" s="1"/>
  <c r="Q102" i="90" s="1"/>
  <c r="Q102" i="91" s="1"/>
  <c r="Q102" i="92" s="1"/>
  <c r="Q102" i="93" s="1"/>
  <c r="Q102" i="94" s="1"/>
  <c r="Q102" i="95" s="1"/>
  <c r="Q102" i="96" s="1"/>
  <c r="Q102" i="97" s="1"/>
  <c r="Q102" i="98" s="1"/>
  <c r="Q102" i="99" s="1"/>
  <c r="Q102" i="100" s="1"/>
  <c r="Q102" i="101" s="1"/>
  <c r="K102" i="2"/>
  <c r="H102" i="38"/>
  <c r="K102" i="38"/>
  <c r="G102" i="2"/>
  <c r="G102" i="38" s="1"/>
  <c r="G102" i="40" s="1"/>
  <c r="G102" i="49" s="1"/>
  <c r="N101" i="2"/>
  <c r="Q101" i="2"/>
  <c r="Q101" i="38"/>
  <c r="Q101" i="40" s="1"/>
  <c r="Q101" i="49" s="1"/>
  <c r="Q101" i="50" s="1"/>
  <c r="Q101" i="51" s="1"/>
  <c r="Q101" i="52" s="1"/>
  <c r="Q101" i="53" s="1"/>
  <c r="Q101" i="54" s="1"/>
  <c r="Q101" i="78" s="1"/>
  <c r="Q101" i="79" s="1"/>
  <c r="Q101" i="80" s="1"/>
  <c r="Q101" i="81" s="1"/>
  <c r="Q101" i="82" s="1"/>
  <c r="Q101" i="83" s="1"/>
  <c r="Q101" i="84" s="1"/>
  <c r="Q101" i="85" s="1"/>
  <c r="Q101" i="86" s="1"/>
  <c r="Q101" i="87" s="1"/>
  <c r="Q101" i="88" s="1"/>
  <c r="Q101" i="90" s="1"/>
  <c r="Q101" i="91" s="1"/>
  <c r="Q101" i="92" s="1"/>
  <c r="Q101" i="93" s="1"/>
  <c r="Q101" i="94" s="1"/>
  <c r="Q101" i="95" s="1"/>
  <c r="Q101" i="96" s="1"/>
  <c r="Q101" i="97" s="1"/>
  <c r="Q101" i="98" s="1"/>
  <c r="Q101" i="99" s="1"/>
  <c r="Q101" i="100" s="1"/>
  <c r="Q101" i="101" s="1"/>
  <c r="K101" i="2"/>
  <c r="H101" i="38" s="1"/>
  <c r="K101" i="38" s="1"/>
  <c r="G101" i="2"/>
  <c r="G101" i="38" s="1"/>
  <c r="G101" i="40" s="1"/>
  <c r="G101" i="49" s="1"/>
  <c r="G101" i="50" s="1"/>
  <c r="N100" i="2"/>
  <c r="Q100" i="2" s="1"/>
  <c r="Q100" i="38" s="1"/>
  <c r="Q100" i="40" s="1"/>
  <c r="Q100" i="49" s="1"/>
  <c r="Q100" i="50" s="1"/>
  <c r="Q100" i="51" s="1"/>
  <c r="Q100" i="52" s="1"/>
  <c r="Q100" i="53" s="1"/>
  <c r="Q100" i="54" s="1"/>
  <c r="Q100" i="78" s="1"/>
  <c r="Q100" i="79" s="1"/>
  <c r="Q100" i="80" s="1"/>
  <c r="Q100" i="81" s="1"/>
  <c r="Q100" i="82" s="1"/>
  <c r="Q100" i="83" s="1"/>
  <c r="Q100" i="84" s="1"/>
  <c r="Q100" i="85" s="1"/>
  <c r="Q100" i="86" s="1"/>
  <c r="Q100" i="87" s="1"/>
  <c r="Q100" i="88" s="1"/>
  <c r="Q100" i="90" s="1"/>
  <c r="Q100" i="91" s="1"/>
  <c r="Q100" i="92" s="1"/>
  <c r="Q100" i="93" s="1"/>
  <c r="Q100" i="94" s="1"/>
  <c r="Q100" i="95" s="1"/>
  <c r="Q100" i="96" s="1"/>
  <c r="Q100" i="97" s="1"/>
  <c r="Q100" i="98" s="1"/>
  <c r="Q100" i="99" s="1"/>
  <c r="Q100" i="100" s="1"/>
  <c r="Q100" i="101" s="1"/>
  <c r="K100" i="2"/>
  <c r="H100" i="38"/>
  <c r="K100" i="38"/>
  <c r="G100" i="2"/>
  <c r="G100" i="38" s="1"/>
  <c r="G100" i="40" s="1"/>
  <c r="G100" i="49" s="1"/>
  <c r="N99" i="2"/>
  <c r="Q99" i="2"/>
  <c r="Q99" i="38"/>
  <c r="Q99" i="40" s="1"/>
  <c r="Q99" i="49" s="1"/>
  <c r="Q99" i="50" s="1"/>
  <c r="Q99" i="51" s="1"/>
  <c r="Q99" i="52" s="1"/>
  <c r="Q99" i="53" s="1"/>
  <c r="Q99" i="54" s="1"/>
  <c r="Q99" i="78" s="1"/>
  <c r="Q99" i="79" s="1"/>
  <c r="Q99" i="80" s="1"/>
  <c r="Q99" i="81" s="1"/>
  <c r="Q99" i="82" s="1"/>
  <c r="Q99" i="83" s="1"/>
  <c r="Q99" i="84" s="1"/>
  <c r="Q99" i="85" s="1"/>
  <c r="Q99" i="86" s="1"/>
  <c r="Q99" i="87" s="1"/>
  <c r="Q99" i="88" s="1"/>
  <c r="Q99" i="90" s="1"/>
  <c r="Q99" i="91" s="1"/>
  <c r="Q99" i="92" s="1"/>
  <c r="Q99" i="93" s="1"/>
  <c r="Q99" i="94" s="1"/>
  <c r="Q99" i="95" s="1"/>
  <c r="Q99" i="96" s="1"/>
  <c r="Q99" i="97" s="1"/>
  <c r="Q99" i="98" s="1"/>
  <c r="Q99" i="99" s="1"/>
  <c r="Q99" i="100" s="1"/>
  <c r="Q99" i="101" s="1"/>
  <c r="K99" i="2"/>
  <c r="H99" i="38" s="1"/>
  <c r="K99" i="38" s="1"/>
  <c r="G99" i="2"/>
  <c r="G99" i="38" s="1"/>
  <c r="G99" i="40" s="1"/>
  <c r="G99" i="49" s="1"/>
  <c r="N98" i="2"/>
  <c r="Q98" i="2" s="1"/>
  <c r="Q98" i="38" s="1"/>
  <c r="Q98" i="40" s="1"/>
  <c r="Q98" i="49" s="1"/>
  <c r="Q98" i="50" s="1"/>
  <c r="Q98" i="51" s="1"/>
  <c r="Q98" i="52" s="1"/>
  <c r="Q98" i="53" s="1"/>
  <c r="Q98" i="54" s="1"/>
  <c r="Q98" i="78" s="1"/>
  <c r="Q98" i="79" s="1"/>
  <c r="Q98" i="80" s="1"/>
  <c r="Q98" i="81" s="1"/>
  <c r="Q98" i="82" s="1"/>
  <c r="Q98" i="83" s="1"/>
  <c r="Q98" i="84" s="1"/>
  <c r="Q98" i="85" s="1"/>
  <c r="Q98" i="86" s="1"/>
  <c r="Q98" i="87" s="1"/>
  <c r="Q98" i="88" s="1"/>
  <c r="Q98" i="90" s="1"/>
  <c r="Q98" i="91" s="1"/>
  <c r="Q98" i="92" s="1"/>
  <c r="Q98" i="93" s="1"/>
  <c r="Q98" i="94" s="1"/>
  <c r="Q98" i="95" s="1"/>
  <c r="Q98" i="96" s="1"/>
  <c r="Q98" i="97" s="1"/>
  <c r="Q98" i="98" s="1"/>
  <c r="Q98" i="99" s="1"/>
  <c r="Q98" i="100" s="1"/>
  <c r="Q98" i="101" s="1"/>
  <c r="K98" i="2"/>
  <c r="H98" i="38"/>
  <c r="K98" i="38"/>
  <c r="G98" i="2"/>
  <c r="G98" i="38" s="1"/>
  <c r="G98" i="40" s="1"/>
  <c r="G98" i="49" s="1"/>
  <c r="N97" i="2"/>
  <c r="Q97" i="2"/>
  <c r="Q97" i="38"/>
  <c r="Q97" i="40" s="1"/>
  <c r="Q97" i="49" s="1"/>
  <c r="Q97" i="50" s="1"/>
  <c r="Q97" i="51" s="1"/>
  <c r="Q97" i="52" s="1"/>
  <c r="Q97" i="53" s="1"/>
  <c r="Q97" i="54" s="1"/>
  <c r="Q97" i="78" s="1"/>
  <c r="Q97" i="79" s="1"/>
  <c r="Q97" i="80" s="1"/>
  <c r="Q97" i="81" s="1"/>
  <c r="Q97" i="82" s="1"/>
  <c r="Q97" i="83" s="1"/>
  <c r="Q97" i="84" s="1"/>
  <c r="Q97" i="85" s="1"/>
  <c r="Q97" i="86" s="1"/>
  <c r="Q97" i="87" s="1"/>
  <c r="Q97" i="88" s="1"/>
  <c r="Q97" i="90" s="1"/>
  <c r="Q97" i="91" s="1"/>
  <c r="Q97" i="92" s="1"/>
  <c r="Q97" i="93" s="1"/>
  <c r="Q97" i="94" s="1"/>
  <c r="Q97" i="95" s="1"/>
  <c r="Q97" i="96" s="1"/>
  <c r="Q97" i="97" s="1"/>
  <c r="Q97" i="98" s="1"/>
  <c r="Q97" i="99" s="1"/>
  <c r="Q97" i="100" s="1"/>
  <c r="Q97" i="101" s="1"/>
  <c r="K97" i="2"/>
  <c r="H97" i="38" s="1"/>
  <c r="K97" i="38" s="1"/>
  <c r="G97" i="2"/>
  <c r="G97" i="38" s="1"/>
  <c r="G97" i="40" s="1"/>
  <c r="G97" i="49" s="1"/>
  <c r="G97" i="50" s="1"/>
  <c r="N96" i="2"/>
  <c r="Q96" i="2" s="1"/>
  <c r="Q96" i="38" s="1"/>
  <c r="Q96" i="40" s="1"/>
  <c r="Q96" i="49" s="1"/>
  <c r="Q96" i="50" s="1"/>
  <c r="Q96" i="51" s="1"/>
  <c r="Q96" i="52" s="1"/>
  <c r="Q96" i="53" s="1"/>
  <c r="Q96" i="54" s="1"/>
  <c r="Q96" i="78" s="1"/>
  <c r="Q96" i="79" s="1"/>
  <c r="Q96" i="80" s="1"/>
  <c r="Q96" i="81" s="1"/>
  <c r="Q96" i="82" s="1"/>
  <c r="Q96" i="83" s="1"/>
  <c r="Q96" i="84" s="1"/>
  <c r="Q96" i="85" s="1"/>
  <c r="Q96" i="86" s="1"/>
  <c r="Q96" i="87" s="1"/>
  <c r="Q96" i="88" s="1"/>
  <c r="Q96" i="90" s="1"/>
  <c r="Q96" i="91" s="1"/>
  <c r="Q96" i="92" s="1"/>
  <c r="Q96" i="93" s="1"/>
  <c r="Q96" i="94" s="1"/>
  <c r="Q96" i="95" s="1"/>
  <c r="Q96" i="96" s="1"/>
  <c r="Q96" i="97" s="1"/>
  <c r="Q96" i="98" s="1"/>
  <c r="Q96" i="99" s="1"/>
  <c r="Q96" i="100" s="1"/>
  <c r="Q96" i="101" s="1"/>
  <c r="K96" i="2"/>
  <c r="H96" i="38"/>
  <c r="K96" i="38"/>
  <c r="G96" i="2"/>
  <c r="G96" i="38" s="1"/>
  <c r="G96" i="40" s="1"/>
  <c r="G96" i="49" s="1"/>
  <c r="N95" i="2"/>
  <c r="Q95" i="2"/>
  <c r="Q95" i="38"/>
  <c r="Q95" i="40" s="1"/>
  <c r="Q95" i="49" s="1"/>
  <c r="Q95" i="50" s="1"/>
  <c r="Q95" i="51" s="1"/>
  <c r="Q95" i="52" s="1"/>
  <c r="Q95" i="53" s="1"/>
  <c r="Q95" i="54" s="1"/>
  <c r="Q95" i="78" s="1"/>
  <c r="Q95" i="79" s="1"/>
  <c r="Q95" i="80" s="1"/>
  <c r="Q95" i="81" s="1"/>
  <c r="Q95" i="82" s="1"/>
  <c r="Q95" i="83" s="1"/>
  <c r="Q95" i="84" s="1"/>
  <c r="Q95" i="85" s="1"/>
  <c r="Q95" i="86" s="1"/>
  <c r="Q95" i="87" s="1"/>
  <c r="Q95" i="88" s="1"/>
  <c r="Q95" i="90" s="1"/>
  <c r="Q95" i="91" s="1"/>
  <c r="Q95" i="92" s="1"/>
  <c r="Q95" i="93" s="1"/>
  <c r="Q95" i="94" s="1"/>
  <c r="Q95" i="95" s="1"/>
  <c r="Q95" i="96" s="1"/>
  <c r="Q95" i="97" s="1"/>
  <c r="Q95" i="98" s="1"/>
  <c r="Q95" i="99" s="1"/>
  <c r="Q95" i="100" s="1"/>
  <c r="Q95" i="101" s="1"/>
  <c r="K95" i="2"/>
  <c r="H95" i="38" s="1"/>
  <c r="K95" i="38" s="1"/>
  <c r="G95" i="2"/>
  <c r="G95" i="38"/>
  <c r="G95" i="40" s="1"/>
  <c r="G95" i="49" s="1"/>
  <c r="N94" i="2"/>
  <c r="Q94" i="2" s="1"/>
  <c r="Q94" i="38" s="1"/>
  <c r="Q94" i="40" s="1"/>
  <c r="Q94" i="49" s="1"/>
  <c r="Q94" i="50" s="1"/>
  <c r="Q94" i="51" s="1"/>
  <c r="Q94" i="52" s="1"/>
  <c r="Q94" i="53" s="1"/>
  <c r="Q94" i="54" s="1"/>
  <c r="Q94" i="78" s="1"/>
  <c r="Q94" i="79" s="1"/>
  <c r="Q94" i="80" s="1"/>
  <c r="Q94" i="81" s="1"/>
  <c r="Q94" i="82" s="1"/>
  <c r="Q94" i="83" s="1"/>
  <c r="Q94" i="84" s="1"/>
  <c r="Q94" i="85" s="1"/>
  <c r="Q94" i="86" s="1"/>
  <c r="Q94" i="87" s="1"/>
  <c r="Q94" i="88" s="1"/>
  <c r="Q94" i="90" s="1"/>
  <c r="Q94" i="91" s="1"/>
  <c r="Q94" i="92" s="1"/>
  <c r="Q94" i="93" s="1"/>
  <c r="Q94" i="94" s="1"/>
  <c r="Q94" i="95" s="1"/>
  <c r="Q94" i="96" s="1"/>
  <c r="Q94" i="97" s="1"/>
  <c r="Q94" i="98" s="1"/>
  <c r="Q94" i="99" s="1"/>
  <c r="Q94" i="100" s="1"/>
  <c r="Q94" i="101" s="1"/>
  <c r="K94" i="2"/>
  <c r="H94" i="38"/>
  <c r="K94" i="38" s="1"/>
  <c r="G94" i="2"/>
  <c r="G94" i="38" s="1"/>
  <c r="G94" i="40" s="1"/>
  <c r="G94" i="49" s="1"/>
  <c r="N93" i="2"/>
  <c r="Q93" i="2"/>
  <c r="Q93" i="38" s="1"/>
  <c r="Q93" i="40" s="1"/>
  <c r="Q93" i="49" s="1"/>
  <c r="Q93" i="50" s="1"/>
  <c r="Q93" i="51" s="1"/>
  <c r="Q93" i="52" s="1"/>
  <c r="Q93" i="53" s="1"/>
  <c r="Q93" i="54" s="1"/>
  <c r="Q93" i="78" s="1"/>
  <c r="Q93" i="79" s="1"/>
  <c r="Q93" i="80" s="1"/>
  <c r="Q93" i="81" s="1"/>
  <c r="Q93" i="82" s="1"/>
  <c r="Q93" i="83" s="1"/>
  <c r="Q93" i="84" s="1"/>
  <c r="Q93" i="85" s="1"/>
  <c r="Q93" i="86" s="1"/>
  <c r="Q93" i="87" s="1"/>
  <c r="Q93" i="88" s="1"/>
  <c r="Q93" i="90" s="1"/>
  <c r="Q93" i="91" s="1"/>
  <c r="Q93" i="92" s="1"/>
  <c r="Q93" i="93" s="1"/>
  <c r="Q93" i="94" s="1"/>
  <c r="Q93" i="95" s="1"/>
  <c r="Q93" i="96" s="1"/>
  <c r="Q93" i="97" s="1"/>
  <c r="Q93" i="98" s="1"/>
  <c r="Q93" i="99" s="1"/>
  <c r="Q93" i="100" s="1"/>
  <c r="Q93" i="101" s="1"/>
  <c r="K93" i="2"/>
  <c r="H93" i="38" s="1"/>
  <c r="K93" i="38" s="1"/>
  <c r="G93" i="2"/>
  <c r="G93" i="38" s="1"/>
  <c r="G93" i="40" s="1"/>
  <c r="G93" i="49" s="1"/>
  <c r="G93" i="50" s="1"/>
  <c r="N92" i="2"/>
  <c r="Q92" i="2" s="1"/>
  <c r="Q92" i="38" s="1"/>
  <c r="Q92" i="40" s="1"/>
  <c r="Q92" i="49" s="1"/>
  <c r="Q92" i="50" s="1"/>
  <c r="Q92" i="51" s="1"/>
  <c r="Q92" i="52" s="1"/>
  <c r="Q92" i="53" s="1"/>
  <c r="Q92" i="54" s="1"/>
  <c r="Q92" i="78" s="1"/>
  <c r="Q92" i="79" s="1"/>
  <c r="Q92" i="80" s="1"/>
  <c r="Q92" i="81" s="1"/>
  <c r="Q92" i="82" s="1"/>
  <c r="Q92" i="83" s="1"/>
  <c r="Q92" i="84" s="1"/>
  <c r="Q92" i="85" s="1"/>
  <c r="Q92" i="86" s="1"/>
  <c r="Q92" i="87" s="1"/>
  <c r="Q92" i="88" s="1"/>
  <c r="Q92" i="90" s="1"/>
  <c r="Q92" i="91" s="1"/>
  <c r="Q92" i="92" s="1"/>
  <c r="Q92" i="93" s="1"/>
  <c r="Q92" i="94" s="1"/>
  <c r="Q92" i="95" s="1"/>
  <c r="Q92" i="96" s="1"/>
  <c r="Q92" i="97" s="1"/>
  <c r="Q92" i="98" s="1"/>
  <c r="Q92" i="99" s="1"/>
  <c r="Q92" i="100" s="1"/>
  <c r="Q92" i="101" s="1"/>
  <c r="K92" i="2"/>
  <c r="H92" i="38"/>
  <c r="K92" i="38" s="1"/>
  <c r="G92" i="2"/>
  <c r="G92" i="38"/>
  <c r="G92" i="40" s="1"/>
  <c r="G92" i="49" s="1"/>
  <c r="G92" i="50" s="1"/>
  <c r="N91" i="2"/>
  <c r="Q91" i="2" s="1"/>
  <c r="Q91" i="38" s="1"/>
  <c r="Q91" i="40" s="1"/>
  <c r="Q91" i="49" s="1"/>
  <c r="Q91" i="50" s="1"/>
  <c r="Q91" i="51" s="1"/>
  <c r="Q91" i="52" s="1"/>
  <c r="Q91" i="53" s="1"/>
  <c r="Q91" i="54" s="1"/>
  <c r="Q91" i="78" s="1"/>
  <c r="Q91" i="79" s="1"/>
  <c r="Q91" i="80" s="1"/>
  <c r="Q91" i="81" s="1"/>
  <c r="Q91" i="82" s="1"/>
  <c r="Q91" i="83" s="1"/>
  <c r="Q91" i="84" s="1"/>
  <c r="Q91" i="85" s="1"/>
  <c r="Q91" i="86" s="1"/>
  <c r="Q91" i="87" s="1"/>
  <c r="Q91" i="88" s="1"/>
  <c r="Q91" i="90" s="1"/>
  <c r="Q91" i="91" s="1"/>
  <c r="Q91" i="92" s="1"/>
  <c r="Q91" i="93" s="1"/>
  <c r="Q91" i="94" s="1"/>
  <c r="Q91" i="95" s="1"/>
  <c r="Q91" i="96" s="1"/>
  <c r="Q91" i="97" s="1"/>
  <c r="Q91" i="98" s="1"/>
  <c r="Q91" i="99" s="1"/>
  <c r="Q91" i="100" s="1"/>
  <c r="Q91" i="101" s="1"/>
  <c r="K91" i="2"/>
  <c r="H91" i="38"/>
  <c r="K91" i="38"/>
  <c r="G91" i="2"/>
  <c r="G91" i="38" s="1"/>
  <c r="G91" i="40" s="1"/>
  <c r="G91" i="49" s="1"/>
  <c r="N90" i="2"/>
  <c r="Q90" i="2"/>
  <c r="Q90" i="38" s="1"/>
  <c r="Q90" i="40" s="1"/>
  <c r="Q90" i="49" s="1"/>
  <c r="Q90" i="50" s="1"/>
  <c r="Q90" i="51" s="1"/>
  <c r="Q90" i="52" s="1"/>
  <c r="Q90" i="53" s="1"/>
  <c r="Q90" i="54" s="1"/>
  <c r="Q90" i="78" s="1"/>
  <c r="Q90" i="79" s="1"/>
  <c r="Q90" i="80" s="1"/>
  <c r="Q90" i="81" s="1"/>
  <c r="Q90" i="82" s="1"/>
  <c r="Q90" i="83" s="1"/>
  <c r="Q90" i="84" s="1"/>
  <c r="Q90" i="85" s="1"/>
  <c r="Q90" i="86" s="1"/>
  <c r="Q90" i="87" s="1"/>
  <c r="Q90" i="88" s="1"/>
  <c r="Q90" i="90" s="1"/>
  <c r="Q90" i="91" s="1"/>
  <c r="Q90" i="92" s="1"/>
  <c r="Q90" i="93" s="1"/>
  <c r="Q90" i="94" s="1"/>
  <c r="Q90" i="95" s="1"/>
  <c r="Q90" i="96" s="1"/>
  <c r="Q90" i="97" s="1"/>
  <c r="Q90" i="98" s="1"/>
  <c r="Q90" i="99" s="1"/>
  <c r="Q90" i="100" s="1"/>
  <c r="Q90" i="101" s="1"/>
  <c r="K90" i="2"/>
  <c r="H90" i="38" s="1"/>
  <c r="K90" i="38" s="1"/>
  <c r="H90" i="40" s="1"/>
  <c r="K90" i="40" s="1"/>
  <c r="H90" i="49" s="1"/>
  <c r="K90" i="49" s="1"/>
  <c r="H90" i="50" s="1"/>
  <c r="K90" i="50" s="1"/>
  <c r="H90" i="51" s="1"/>
  <c r="K90" i="51" s="1"/>
  <c r="H90" i="52" s="1"/>
  <c r="K90" i="52" s="1"/>
  <c r="H90" i="53" s="1"/>
  <c r="K90" i="53" s="1"/>
  <c r="H90" i="54" s="1"/>
  <c r="K90" i="54" s="1"/>
  <c r="H90" i="78" s="1"/>
  <c r="K90" i="78" s="1"/>
  <c r="H90" i="79" s="1"/>
  <c r="K90" i="79" s="1"/>
  <c r="H90" i="80" s="1"/>
  <c r="K90" i="80" s="1"/>
  <c r="H90" i="81" s="1"/>
  <c r="K90" i="81" s="1"/>
  <c r="H90" i="82" s="1"/>
  <c r="K90" i="82" s="1"/>
  <c r="H90" i="83" s="1"/>
  <c r="K90" i="83" s="1"/>
  <c r="H90" i="84" s="1"/>
  <c r="K90" i="84" s="1"/>
  <c r="H90" i="85" s="1"/>
  <c r="K90" i="85" s="1"/>
  <c r="H90" i="86" s="1"/>
  <c r="K90" i="86" s="1"/>
  <c r="H90" i="87" s="1"/>
  <c r="K90" i="87" s="1"/>
  <c r="H90" i="88" s="1"/>
  <c r="K90" i="88" s="1"/>
  <c r="H90" i="90" s="1"/>
  <c r="K90" i="90" s="1"/>
  <c r="H90" i="91" s="1"/>
  <c r="K90" i="91" s="1"/>
  <c r="H90" i="92" s="1"/>
  <c r="K90" i="92" s="1"/>
  <c r="H90" i="93" s="1"/>
  <c r="K90" i="93" s="1"/>
  <c r="H90" i="94" s="1"/>
  <c r="K90" i="94" s="1"/>
  <c r="H90" i="95" s="1"/>
  <c r="K90" i="95" s="1"/>
  <c r="H90" i="96" s="1"/>
  <c r="K90" i="96" s="1"/>
  <c r="H90" i="97" s="1"/>
  <c r="K90" i="97" s="1"/>
  <c r="H90" i="98" s="1"/>
  <c r="K90" i="98" s="1"/>
  <c r="H90" i="99" s="1"/>
  <c r="K90" i="99" s="1"/>
  <c r="H90" i="100" s="1"/>
  <c r="K90" i="100" s="1"/>
  <c r="H90" i="101" s="1"/>
  <c r="K90" i="101" s="1"/>
  <c r="G90" i="2"/>
  <c r="G90" i="38" s="1"/>
  <c r="G90" i="40" s="1"/>
  <c r="G90" i="49" s="1"/>
  <c r="E80" i="54"/>
  <c r="G178" i="50"/>
  <c r="G182" i="50"/>
  <c r="G186" i="50"/>
  <c r="G190" i="50"/>
  <c r="G194" i="50"/>
  <c r="G199" i="50"/>
  <c r="G206" i="50"/>
  <c r="G196" i="50"/>
  <c r="G208" i="50"/>
  <c r="G96" i="50"/>
  <c r="G100" i="50"/>
  <c r="G104" i="50"/>
  <c r="G109" i="50"/>
  <c r="G113" i="50"/>
  <c r="G117" i="50"/>
  <c r="G121" i="50"/>
  <c r="G125" i="50"/>
  <c r="G129" i="50"/>
  <c r="G133" i="50"/>
  <c r="G137" i="50"/>
  <c r="G141" i="50"/>
  <c r="G145" i="50"/>
  <c r="G149" i="50"/>
  <c r="G153" i="50"/>
  <c r="G157" i="50"/>
  <c r="G161" i="50"/>
  <c r="G165" i="50"/>
  <c r="G169" i="50"/>
  <c r="G173" i="50"/>
  <c r="G177" i="50"/>
  <c r="G181" i="50"/>
  <c r="G185" i="50"/>
  <c r="G189" i="50"/>
  <c r="G193" i="50"/>
  <c r="G198" i="50"/>
  <c r="G205" i="50"/>
  <c r="G211" i="50"/>
  <c r="G203" i="50"/>
  <c r="G91" i="50"/>
  <c r="G95" i="50"/>
  <c r="G99" i="50"/>
  <c r="G103" i="50"/>
  <c r="G108" i="50"/>
  <c r="G112" i="50"/>
  <c r="G116" i="50"/>
  <c r="G120" i="50"/>
  <c r="G124" i="50"/>
  <c r="G128" i="50"/>
  <c r="G132" i="50"/>
  <c r="G136" i="50"/>
  <c r="G140" i="50"/>
  <c r="G144" i="50"/>
  <c r="G148" i="50"/>
  <c r="G152" i="50"/>
  <c r="G156" i="50"/>
  <c r="G160" i="50"/>
  <c r="G164" i="50"/>
  <c r="G168" i="50"/>
  <c r="G172" i="50"/>
  <c r="G176" i="50"/>
  <c r="G180" i="50"/>
  <c r="G184" i="50"/>
  <c r="G188" i="50"/>
  <c r="G192" i="50"/>
  <c r="G197" i="50"/>
  <c r="G204" i="50"/>
  <c r="G209" i="50"/>
  <c r="G200" i="50"/>
  <c r="G90" i="50"/>
  <c r="G94" i="50"/>
  <c r="G98" i="50"/>
  <c r="G102" i="50"/>
  <c r="G107" i="50"/>
  <c r="G111" i="50"/>
  <c r="G115" i="50"/>
  <c r="G119" i="50"/>
  <c r="G123" i="50"/>
  <c r="G127" i="50"/>
  <c r="G131" i="50"/>
  <c r="G135" i="50"/>
  <c r="G139" i="50"/>
  <c r="G143" i="50"/>
  <c r="G147" i="50"/>
  <c r="G151" i="50"/>
  <c r="G155" i="50"/>
  <c r="G159" i="50"/>
  <c r="G163" i="50"/>
  <c r="G167" i="50"/>
  <c r="G171" i="50"/>
  <c r="G175" i="50"/>
  <c r="G179" i="50"/>
  <c r="G183" i="50"/>
  <c r="G187" i="50"/>
  <c r="G191" i="50"/>
  <c r="G195" i="50"/>
  <c r="G202" i="50"/>
  <c r="G207" i="50"/>
  <c r="G201" i="50"/>
  <c r="H209" i="40"/>
  <c r="K209" i="40"/>
  <c r="H209" i="49"/>
  <c r="K209" i="49" s="1"/>
  <c r="H209" i="50" s="1"/>
  <c r="K209" i="50" s="1"/>
  <c r="H209" i="51" s="1"/>
  <c r="K209" i="51" s="1"/>
  <c r="H209" i="52" s="1"/>
  <c r="K209" i="52" s="1"/>
  <c r="H209" i="53" s="1"/>
  <c r="K209" i="53" s="1"/>
  <c r="H209" i="54" s="1"/>
  <c r="K209" i="54" s="1"/>
  <c r="H209" i="78" s="1"/>
  <c r="K209" i="78" s="1"/>
  <c r="H209" i="79" s="1"/>
  <c r="K209" i="79" s="1"/>
  <c r="H209" i="80" s="1"/>
  <c r="K209" i="80" s="1"/>
  <c r="H209" i="81" s="1"/>
  <c r="K209" i="81" s="1"/>
  <c r="H209" i="82" s="1"/>
  <c r="K209" i="82" s="1"/>
  <c r="H209" i="83" s="1"/>
  <c r="K209" i="83" s="1"/>
  <c r="H209" i="84" s="1"/>
  <c r="K209" i="84" s="1"/>
  <c r="H209" i="85" s="1"/>
  <c r="K209" i="85" s="1"/>
  <c r="H209" i="86" s="1"/>
  <c r="K209" i="86" s="1"/>
  <c r="H209" i="87" s="1"/>
  <c r="K209" i="87" s="1"/>
  <c r="H209" i="88" s="1"/>
  <c r="K209" i="88" s="1"/>
  <c r="H209" i="90" s="1"/>
  <c r="K209" i="90" s="1"/>
  <c r="H209" i="91" s="1"/>
  <c r="K209" i="91" s="1"/>
  <c r="H209" i="92" s="1"/>
  <c r="K209" i="92" s="1"/>
  <c r="H209" i="93" s="1"/>
  <c r="K209" i="93" s="1"/>
  <c r="H209" i="94" s="1"/>
  <c r="K209" i="94" s="1"/>
  <c r="H209" i="95" s="1"/>
  <c r="K209" i="95" s="1"/>
  <c r="H209" i="96" s="1"/>
  <c r="K209" i="96" s="1"/>
  <c r="H209" i="97" s="1"/>
  <c r="K209" i="97" s="1"/>
  <c r="H209" i="98" s="1"/>
  <c r="K209" i="98" s="1"/>
  <c r="H209" i="99" s="1"/>
  <c r="K209" i="99" s="1"/>
  <c r="H209" i="100" s="1"/>
  <c r="K209" i="100" s="1"/>
  <c r="H209" i="101" s="1"/>
  <c r="K209" i="101" s="1"/>
  <c r="M209" i="38"/>
  <c r="L209" i="38"/>
  <c r="H206" i="40"/>
  <c r="K206" i="40"/>
  <c r="H206" i="49"/>
  <c r="K206" i="49" s="1"/>
  <c r="H206" i="50" s="1"/>
  <c r="K206" i="50" s="1"/>
  <c r="H206" i="51" s="1"/>
  <c r="K206" i="51" s="1"/>
  <c r="H206" i="52" s="1"/>
  <c r="K206" i="52" s="1"/>
  <c r="H206" i="53" s="1"/>
  <c r="K206" i="53" s="1"/>
  <c r="H206" i="54" s="1"/>
  <c r="K206" i="54" s="1"/>
  <c r="H206" i="78" s="1"/>
  <c r="K206" i="78" s="1"/>
  <c r="H206" i="79" s="1"/>
  <c r="K206" i="79" s="1"/>
  <c r="H206" i="80" s="1"/>
  <c r="K206" i="80" s="1"/>
  <c r="H206" i="81" s="1"/>
  <c r="K206" i="81" s="1"/>
  <c r="H206" i="82" s="1"/>
  <c r="K206" i="82" s="1"/>
  <c r="H206" i="83" s="1"/>
  <c r="K206" i="83" s="1"/>
  <c r="H206" i="84" s="1"/>
  <c r="K206" i="84" s="1"/>
  <c r="H206" i="85" s="1"/>
  <c r="K206" i="85" s="1"/>
  <c r="H206" i="86" s="1"/>
  <c r="K206" i="86" s="1"/>
  <c r="H206" i="87" s="1"/>
  <c r="K206" i="87" s="1"/>
  <c r="H206" i="88" s="1"/>
  <c r="K206" i="88" s="1"/>
  <c r="H206" i="90" s="1"/>
  <c r="K206" i="90" s="1"/>
  <c r="H206" i="91" s="1"/>
  <c r="K206" i="91" s="1"/>
  <c r="H206" i="92" s="1"/>
  <c r="K206" i="92" s="1"/>
  <c r="H206" i="93" s="1"/>
  <c r="K206" i="93" s="1"/>
  <c r="H206" i="94" s="1"/>
  <c r="K206" i="94" s="1"/>
  <c r="H206" i="95" s="1"/>
  <c r="K206" i="95" s="1"/>
  <c r="H206" i="96" s="1"/>
  <c r="K206" i="96" s="1"/>
  <c r="H206" i="97" s="1"/>
  <c r="K206" i="97" s="1"/>
  <c r="H206" i="98" s="1"/>
  <c r="K206" i="98" s="1"/>
  <c r="H206" i="99" s="1"/>
  <c r="K206" i="99" s="1"/>
  <c r="H206" i="100" s="1"/>
  <c r="K206" i="100" s="1"/>
  <c r="H206" i="101" s="1"/>
  <c r="K206" i="101" s="1"/>
  <c r="L206" i="38"/>
  <c r="M206" i="38"/>
  <c r="H202" i="40"/>
  <c r="K202" i="40"/>
  <c r="H202" i="49"/>
  <c r="K202" i="49" s="1"/>
  <c r="H202" i="50" s="1"/>
  <c r="K202" i="50" s="1"/>
  <c r="H202" i="51" s="1"/>
  <c r="K202" i="51" s="1"/>
  <c r="H202" i="52" s="1"/>
  <c r="K202" i="52" s="1"/>
  <c r="H202" i="53" s="1"/>
  <c r="K202" i="53" s="1"/>
  <c r="H202" i="54" s="1"/>
  <c r="K202" i="54" s="1"/>
  <c r="H202" i="78" s="1"/>
  <c r="K202" i="78" s="1"/>
  <c r="H202" i="79" s="1"/>
  <c r="K202" i="79" s="1"/>
  <c r="H202" i="80" s="1"/>
  <c r="K202" i="80" s="1"/>
  <c r="H202" i="81" s="1"/>
  <c r="K202" i="81" s="1"/>
  <c r="H202" i="82" s="1"/>
  <c r="K202" i="82" s="1"/>
  <c r="H202" i="83" s="1"/>
  <c r="K202" i="83" s="1"/>
  <c r="H202" i="84" s="1"/>
  <c r="K202" i="84" s="1"/>
  <c r="H202" i="85" s="1"/>
  <c r="K202" i="85" s="1"/>
  <c r="H202" i="86" s="1"/>
  <c r="K202" i="86" s="1"/>
  <c r="H202" i="87" s="1"/>
  <c r="K202" i="87" s="1"/>
  <c r="H202" i="88" s="1"/>
  <c r="K202" i="88" s="1"/>
  <c r="H202" i="90" s="1"/>
  <c r="K202" i="90" s="1"/>
  <c r="H202" i="91" s="1"/>
  <c r="K202" i="91" s="1"/>
  <c r="H202" i="92" s="1"/>
  <c r="K202" i="92" s="1"/>
  <c r="H202" i="93" s="1"/>
  <c r="K202" i="93" s="1"/>
  <c r="H202" i="94" s="1"/>
  <c r="K202" i="94" s="1"/>
  <c r="H202" i="95" s="1"/>
  <c r="K202" i="95" s="1"/>
  <c r="H202" i="96" s="1"/>
  <c r="K202" i="96" s="1"/>
  <c r="H202" i="97" s="1"/>
  <c r="K202" i="97" s="1"/>
  <c r="H202" i="98" s="1"/>
  <c r="K202" i="98" s="1"/>
  <c r="H202" i="99" s="1"/>
  <c r="K202" i="99" s="1"/>
  <c r="H202" i="100" s="1"/>
  <c r="K202" i="100" s="1"/>
  <c r="H202" i="101" s="1"/>
  <c r="K202" i="101" s="1"/>
  <c r="L202" i="38"/>
  <c r="M202" i="38"/>
  <c r="H201" i="40"/>
  <c r="K201" i="40"/>
  <c r="H201" i="49"/>
  <c r="K201" i="49" s="1"/>
  <c r="H201" i="50" s="1"/>
  <c r="K201" i="50" s="1"/>
  <c r="H201" i="51" s="1"/>
  <c r="K201" i="51" s="1"/>
  <c r="H201" i="52" s="1"/>
  <c r="K201" i="52" s="1"/>
  <c r="H201" i="53" s="1"/>
  <c r="K201" i="53" s="1"/>
  <c r="H201" i="54" s="1"/>
  <c r="K201" i="54" s="1"/>
  <c r="H201" i="78" s="1"/>
  <c r="K201" i="78" s="1"/>
  <c r="H201" i="79" s="1"/>
  <c r="K201" i="79" s="1"/>
  <c r="H201" i="80" s="1"/>
  <c r="K201" i="80" s="1"/>
  <c r="H201" i="81" s="1"/>
  <c r="K201" i="81" s="1"/>
  <c r="H201" i="82" s="1"/>
  <c r="K201" i="82" s="1"/>
  <c r="H201" i="83" s="1"/>
  <c r="K201" i="83" s="1"/>
  <c r="H201" i="84" s="1"/>
  <c r="K201" i="84" s="1"/>
  <c r="H201" i="85" s="1"/>
  <c r="K201" i="85" s="1"/>
  <c r="H201" i="86" s="1"/>
  <c r="K201" i="86" s="1"/>
  <c r="H201" i="87" s="1"/>
  <c r="K201" i="87" s="1"/>
  <c r="H201" i="88" s="1"/>
  <c r="K201" i="88" s="1"/>
  <c r="H201" i="90" s="1"/>
  <c r="K201" i="90" s="1"/>
  <c r="H201" i="91" s="1"/>
  <c r="K201" i="91" s="1"/>
  <c r="H201" i="92" s="1"/>
  <c r="K201" i="92" s="1"/>
  <c r="H201" i="93" s="1"/>
  <c r="K201" i="93" s="1"/>
  <c r="H201" i="94" s="1"/>
  <c r="K201" i="94" s="1"/>
  <c r="H201" i="95" s="1"/>
  <c r="K201" i="95" s="1"/>
  <c r="H201" i="96" s="1"/>
  <c r="K201" i="96" s="1"/>
  <c r="H201" i="97" s="1"/>
  <c r="K201" i="97" s="1"/>
  <c r="H201" i="98" s="1"/>
  <c r="K201" i="98" s="1"/>
  <c r="H201" i="99" s="1"/>
  <c r="K201" i="99" s="1"/>
  <c r="H201" i="100" s="1"/>
  <c r="K201" i="100" s="1"/>
  <c r="H201" i="101" s="1"/>
  <c r="K201" i="101" s="1"/>
  <c r="L201" i="38"/>
  <c r="M201" i="38"/>
  <c r="H198" i="40"/>
  <c r="K198" i="40"/>
  <c r="H198" i="49" s="1"/>
  <c r="K198" i="49" s="1"/>
  <c r="H198" i="50" s="1"/>
  <c r="K198" i="50" s="1"/>
  <c r="H198" i="51" s="1"/>
  <c r="K198" i="51" s="1"/>
  <c r="H198" i="52" s="1"/>
  <c r="K198" i="52" s="1"/>
  <c r="H198" i="53" s="1"/>
  <c r="K198" i="53" s="1"/>
  <c r="H198" i="54" s="1"/>
  <c r="K198" i="54" s="1"/>
  <c r="H198" i="78" s="1"/>
  <c r="K198" i="78" s="1"/>
  <c r="H198" i="79" s="1"/>
  <c r="K198" i="79" s="1"/>
  <c r="H198" i="80" s="1"/>
  <c r="K198" i="80" s="1"/>
  <c r="H198" i="81" s="1"/>
  <c r="K198" i="81" s="1"/>
  <c r="H198" i="82" s="1"/>
  <c r="K198" i="82" s="1"/>
  <c r="H198" i="83" s="1"/>
  <c r="K198" i="83" s="1"/>
  <c r="H198" i="84" s="1"/>
  <c r="K198" i="84" s="1"/>
  <c r="H198" i="85" s="1"/>
  <c r="K198" i="85" s="1"/>
  <c r="H198" i="86" s="1"/>
  <c r="K198" i="86" s="1"/>
  <c r="H198" i="87" s="1"/>
  <c r="K198" i="87" s="1"/>
  <c r="H198" i="88" s="1"/>
  <c r="K198" i="88" s="1"/>
  <c r="H198" i="90" s="1"/>
  <c r="K198" i="90" s="1"/>
  <c r="H198" i="91" s="1"/>
  <c r="K198" i="91" s="1"/>
  <c r="H198" i="92" s="1"/>
  <c r="K198" i="92" s="1"/>
  <c r="H198" i="93" s="1"/>
  <c r="K198" i="93" s="1"/>
  <c r="H198" i="94" s="1"/>
  <c r="K198" i="94" s="1"/>
  <c r="H198" i="95" s="1"/>
  <c r="K198" i="95" s="1"/>
  <c r="H198" i="96" s="1"/>
  <c r="K198" i="96" s="1"/>
  <c r="H198" i="97" s="1"/>
  <c r="K198" i="97" s="1"/>
  <c r="H198" i="98" s="1"/>
  <c r="K198" i="98" s="1"/>
  <c r="H198" i="99" s="1"/>
  <c r="K198" i="99" s="1"/>
  <c r="H198" i="100" s="1"/>
  <c r="K198" i="100" s="1"/>
  <c r="H198" i="101" s="1"/>
  <c r="K198" i="101" s="1"/>
  <c r="L198" i="38"/>
  <c r="M198" i="38"/>
  <c r="H192" i="40"/>
  <c r="K192" i="40"/>
  <c r="H192" i="49" s="1"/>
  <c r="K192" i="49" s="1"/>
  <c r="H192" i="50" s="1"/>
  <c r="K192" i="50" s="1"/>
  <c r="H192" i="51" s="1"/>
  <c r="K192" i="51" s="1"/>
  <c r="H192" i="52" s="1"/>
  <c r="K192" i="52" s="1"/>
  <c r="H192" i="53" s="1"/>
  <c r="K192" i="53" s="1"/>
  <c r="H192" i="54" s="1"/>
  <c r="K192" i="54" s="1"/>
  <c r="H192" i="78" s="1"/>
  <c r="K192" i="78" s="1"/>
  <c r="H192" i="79" s="1"/>
  <c r="K192" i="79" s="1"/>
  <c r="H192" i="80" s="1"/>
  <c r="K192" i="80" s="1"/>
  <c r="H192" i="81" s="1"/>
  <c r="K192" i="81" s="1"/>
  <c r="H192" i="82" s="1"/>
  <c r="K192" i="82" s="1"/>
  <c r="H192" i="83" s="1"/>
  <c r="K192" i="83" s="1"/>
  <c r="H192" i="84" s="1"/>
  <c r="K192" i="84" s="1"/>
  <c r="H192" i="85" s="1"/>
  <c r="K192" i="85" s="1"/>
  <c r="H192" i="86" s="1"/>
  <c r="K192" i="86" s="1"/>
  <c r="H192" i="87" s="1"/>
  <c r="K192" i="87" s="1"/>
  <c r="H192" i="88" s="1"/>
  <c r="K192" i="88" s="1"/>
  <c r="H192" i="90" s="1"/>
  <c r="K192" i="90" s="1"/>
  <c r="H192" i="91" s="1"/>
  <c r="K192" i="91" s="1"/>
  <c r="H192" i="92" s="1"/>
  <c r="K192" i="92" s="1"/>
  <c r="H192" i="93" s="1"/>
  <c r="K192" i="93" s="1"/>
  <c r="H192" i="94" s="1"/>
  <c r="K192" i="94" s="1"/>
  <c r="H192" i="95" s="1"/>
  <c r="K192" i="95" s="1"/>
  <c r="H192" i="96" s="1"/>
  <c r="K192" i="96" s="1"/>
  <c r="H192" i="97" s="1"/>
  <c r="K192" i="97" s="1"/>
  <c r="H192" i="98" s="1"/>
  <c r="K192" i="98" s="1"/>
  <c r="H192" i="99" s="1"/>
  <c r="K192" i="99" s="1"/>
  <c r="H192" i="100" s="1"/>
  <c r="K192" i="100" s="1"/>
  <c r="H192" i="101" s="1"/>
  <c r="K192" i="101" s="1"/>
  <c r="M192" i="38"/>
  <c r="L192" i="38"/>
  <c r="H190" i="40"/>
  <c r="K190" i="40"/>
  <c r="H190" i="49" s="1"/>
  <c r="K190" i="49" s="1"/>
  <c r="H190" i="50" s="1"/>
  <c r="K190" i="50" s="1"/>
  <c r="H190" i="51" s="1"/>
  <c r="K190" i="51" s="1"/>
  <c r="H190" i="52" s="1"/>
  <c r="K190" i="52" s="1"/>
  <c r="H190" i="53" s="1"/>
  <c r="K190" i="53" s="1"/>
  <c r="H190" i="54" s="1"/>
  <c r="K190" i="54" s="1"/>
  <c r="H190" i="78" s="1"/>
  <c r="K190" i="78" s="1"/>
  <c r="H190" i="79" s="1"/>
  <c r="K190" i="79" s="1"/>
  <c r="H190" i="80" s="1"/>
  <c r="K190" i="80" s="1"/>
  <c r="H190" i="81" s="1"/>
  <c r="K190" i="81" s="1"/>
  <c r="H190" i="82" s="1"/>
  <c r="K190" i="82" s="1"/>
  <c r="H190" i="83" s="1"/>
  <c r="K190" i="83" s="1"/>
  <c r="H190" i="84" s="1"/>
  <c r="K190" i="84" s="1"/>
  <c r="H190" i="85" s="1"/>
  <c r="K190" i="85" s="1"/>
  <c r="H190" i="86" s="1"/>
  <c r="K190" i="86" s="1"/>
  <c r="H190" i="87" s="1"/>
  <c r="K190" i="87" s="1"/>
  <c r="H190" i="88" s="1"/>
  <c r="K190" i="88" s="1"/>
  <c r="H190" i="90" s="1"/>
  <c r="K190" i="90" s="1"/>
  <c r="H190" i="91" s="1"/>
  <c r="K190" i="91" s="1"/>
  <c r="H190" i="92" s="1"/>
  <c r="K190" i="92" s="1"/>
  <c r="H190" i="93" s="1"/>
  <c r="K190" i="93" s="1"/>
  <c r="H190" i="94" s="1"/>
  <c r="K190" i="94" s="1"/>
  <c r="H190" i="95" s="1"/>
  <c r="K190" i="95" s="1"/>
  <c r="H190" i="96" s="1"/>
  <c r="K190" i="96" s="1"/>
  <c r="H190" i="97" s="1"/>
  <c r="K190" i="97" s="1"/>
  <c r="H190" i="98" s="1"/>
  <c r="K190" i="98" s="1"/>
  <c r="H190" i="99" s="1"/>
  <c r="K190" i="99" s="1"/>
  <c r="H190" i="100" s="1"/>
  <c r="K190" i="100" s="1"/>
  <c r="H190" i="101" s="1"/>
  <c r="K190" i="101" s="1"/>
  <c r="M190" i="38"/>
  <c r="L190" i="38"/>
  <c r="M188" i="38"/>
  <c r="H187" i="40"/>
  <c r="K187" i="40"/>
  <c r="H187" i="49"/>
  <c r="K187" i="49" s="1"/>
  <c r="H187" i="50" s="1"/>
  <c r="K187" i="50" s="1"/>
  <c r="M187" i="38"/>
  <c r="L187" i="38"/>
  <c r="M186" i="38"/>
  <c r="H185" i="40"/>
  <c r="K185" i="40"/>
  <c r="H185" i="49"/>
  <c r="K185" i="49" s="1"/>
  <c r="H185" i="50" s="1"/>
  <c r="K185" i="50"/>
  <c r="H185" i="51"/>
  <c r="K185" i="51" s="1"/>
  <c r="H185" i="52" s="1"/>
  <c r="K185" i="52" s="1"/>
  <c r="L185" i="38"/>
  <c r="M185" i="38"/>
  <c r="H184" i="40"/>
  <c r="K184" i="40"/>
  <c r="H184" i="49"/>
  <c r="K184" i="49" s="1"/>
  <c r="H184" i="50" s="1"/>
  <c r="K184" i="50" s="1"/>
  <c r="M184" i="38"/>
  <c r="L184" i="38"/>
  <c r="L183" i="38"/>
  <c r="L182" i="38"/>
  <c r="H181" i="40"/>
  <c r="K181" i="40"/>
  <c r="H181" i="49"/>
  <c r="K181" i="49" s="1"/>
  <c r="H181" i="50" s="1"/>
  <c r="K181" i="50"/>
  <c r="H181" i="51"/>
  <c r="K181" i="51" s="1"/>
  <c r="H181" i="52" s="1"/>
  <c r="K181" i="52" s="1"/>
  <c r="M181" i="38"/>
  <c r="L181" i="38"/>
  <c r="M180" i="38"/>
  <c r="H179" i="40"/>
  <c r="K179" i="40"/>
  <c r="H179" i="49"/>
  <c r="K179" i="49" s="1"/>
  <c r="H179" i="50" s="1"/>
  <c r="K179" i="50" s="1"/>
  <c r="M179" i="38"/>
  <c r="L179" i="38"/>
  <c r="H178" i="40"/>
  <c r="K178" i="40"/>
  <c r="H178" i="49"/>
  <c r="K178" i="49" s="1"/>
  <c r="H178" i="50" s="1"/>
  <c r="K178" i="50"/>
  <c r="H178" i="51"/>
  <c r="K178" i="51" s="1"/>
  <c r="H178" i="52" s="1"/>
  <c r="K178" i="52" s="1"/>
  <c r="M178" i="38"/>
  <c r="L178" i="38"/>
  <c r="L177" i="38"/>
  <c r="H176" i="40"/>
  <c r="K176" i="40"/>
  <c r="H176" i="49"/>
  <c r="K176" i="49" s="1"/>
  <c r="H176" i="50" s="1"/>
  <c r="K176" i="50" s="1"/>
  <c r="L176" i="38"/>
  <c r="M176" i="38"/>
  <c r="L175" i="38"/>
  <c r="H174" i="40"/>
  <c r="K174" i="40"/>
  <c r="H174" i="49"/>
  <c r="K174" i="49" s="1"/>
  <c r="H174" i="50" s="1"/>
  <c r="K174" i="50"/>
  <c r="H174" i="51"/>
  <c r="K174" i="51" s="1"/>
  <c r="H174" i="52" s="1"/>
  <c r="K174" i="52" s="1"/>
  <c r="L174" i="38"/>
  <c r="M174" i="38"/>
  <c r="L173" i="38"/>
  <c r="H172" i="40"/>
  <c r="K172" i="40"/>
  <c r="H172" i="49"/>
  <c r="K172" i="49" s="1"/>
  <c r="H172" i="50" s="1"/>
  <c r="K172" i="50" s="1"/>
  <c r="M172" i="38"/>
  <c r="L172" i="38"/>
  <c r="M171" i="38"/>
  <c r="M170" i="38"/>
  <c r="H169" i="40"/>
  <c r="K169" i="40"/>
  <c r="H169" i="49"/>
  <c r="K169" i="49" s="1"/>
  <c r="H169" i="50" s="1"/>
  <c r="K169" i="50"/>
  <c r="H169" i="51"/>
  <c r="K169" i="51" s="1"/>
  <c r="H169" i="52" s="1"/>
  <c r="K169" i="52" s="1"/>
  <c r="M169" i="38"/>
  <c r="L169" i="38"/>
  <c r="L168" i="38"/>
  <c r="H167" i="40"/>
  <c r="K167" i="40"/>
  <c r="H167" i="49"/>
  <c r="K167" i="49" s="1"/>
  <c r="H167" i="50" s="1"/>
  <c r="K167" i="50" s="1"/>
  <c r="M167" i="38"/>
  <c r="L167" i="38"/>
  <c r="H166" i="40"/>
  <c r="K166" i="40"/>
  <c r="H166" i="49"/>
  <c r="K166" i="49" s="1"/>
  <c r="H166" i="50" s="1"/>
  <c r="K166" i="50"/>
  <c r="H166" i="51"/>
  <c r="K166" i="51" s="1"/>
  <c r="H166" i="52" s="1"/>
  <c r="K166" i="52" s="1"/>
  <c r="M166" i="38"/>
  <c r="L166" i="38"/>
  <c r="L165" i="38"/>
  <c r="H164" i="40"/>
  <c r="K164" i="40"/>
  <c r="H164" i="49"/>
  <c r="K164" i="49" s="1"/>
  <c r="H164" i="50" s="1"/>
  <c r="K164" i="50" s="1"/>
  <c r="M164" i="38"/>
  <c r="L164" i="38"/>
  <c r="M163" i="38"/>
  <c r="M162" i="38"/>
  <c r="M161" i="38"/>
  <c r="M160" i="38"/>
  <c r="H159" i="40"/>
  <c r="K159" i="40"/>
  <c r="H159" i="49"/>
  <c r="K159" i="49" s="1"/>
  <c r="H159" i="50" s="1"/>
  <c r="K159" i="50"/>
  <c r="H159" i="51"/>
  <c r="K159" i="51" s="1"/>
  <c r="H159" i="52" s="1"/>
  <c r="K159" i="52" s="1"/>
  <c r="M159" i="38"/>
  <c r="L159" i="38"/>
  <c r="L158" i="38"/>
  <c r="H157" i="40"/>
  <c r="K157" i="40"/>
  <c r="H157" i="49"/>
  <c r="K157" i="49" s="1"/>
  <c r="H157" i="50" s="1"/>
  <c r="K157" i="50" s="1"/>
  <c r="M157" i="38"/>
  <c r="L157" i="38"/>
  <c r="M156" i="38"/>
  <c r="H155" i="40"/>
  <c r="K155" i="40"/>
  <c r="H155" i="49"/>
  <c r="K155" i="49" s="1"/>
  <c r="H155" i="50" s="1"/>
  <c r="K155" i="50"/>
  <c r="H155" i="51"/>
  <c r="K155" i="51" s="1"/>
  <c r="H155" i="52" s="1"/>
  <c r="K155" i="52" s="1"/>
  <c r="M155" i="38"/>
  <c r="L155" i="38"/>
  <c r="H154" i="40"/>
  <c r="K154" i="40"/>
  <c r="H154" i="49"/>
  <c r="K154" i="49" s="1"/>
  <c r="H154" i="50" s="1"/>
  <c r="K154" i="50" s="1"/>
  <c r="M154" i="38"/>
  <c r="L154" i="38"/>
  <c r="M153" i="38"/>
  <c r="H152" i="40"/>
  <c r="K152" i="40"/>
  <c r="H152" i="49"/>
  <c r="K152" i="49" s="1"/>
  <c r="H152" i="50" s="1"/>
  <c r="K152" i="50"/>
  <c r="H152" i="51"/>
  <c r="K152" i="51" s="1"/>
  <c r="H152" i="52" s="1"/>
  <c r="K152" i="52" s="1"/>
  <c r="L152" i="38"/>
  <c r="M152" i="38"/>
  <c r="M151" i="38"/>
  <c r="M150" i="38"/>
  <c r="H149" i="40"/>
  <c r="K149" i="40"/>
  <c r="H149" i="49"/>
  <c r="K149" i="49" s="1"/>
  <c r="H149" i="50" s="1"/>
  <c r="K149" i="50" s="1"/>
  <c r="L149" i="38"/>
  <c r="M149" i="38"/>
  <c r="H148" i="40"/>
  <c r="K148" i="40" s="1"/>
  <c r="H147" i="40"/>
  <c r="K147" i="40"/>
  <c r="H147" i="49"/>
  <c r="K147" i="49" s="1"/>
  <c r="H147" i="50" s="1"/>
  <c r="K147" i="50"/>
  <c r="H147" i="51"/>
  <c r="K147" i="51" s="1"/>
  <c r="H147" i="52" s="1"/>
  <c r="K147" i="52" s="1"/>
  <c r="M147" i="38"/>
  <c r="L147" i="38"/>
  <c r="L146" i="38"/>
  <c r="L145" i="38"/>
  <c r="M144" i="38"/>
  <c r="L144" i="38"/>
  <c r="H144" i="40"/>
  <c r="K144" i="40" s="1"/>
  <c r="H144" i="49" s="1"/>
  <c r="K144" i="49" s="1"/>
  <c r="M143" i="38"/>
  <c r="H142" i="40"/>
  <c r="K142" i="40"/>
  <c r="H142" i="49" s="1"/>
  <c r="K142" i="49" s="1"/>
  <c r="L142" i="38"/>
  <c r="M142" i="38"/>
  <c r="M141" i="38"/>
  <c r="H141" i="40"/>
  <c r="K141" i="40" s="1"/>
  <c r="H141" i="49" s="1"/>
  <c r="K141" i="49"/>
  <c r="H141" i="50"/>
  <c r="K141" i="50" s="1"/>
  <c r="H141" i="51" s="1"/>
  <c r="K141" i="51" s="1"/>
  <c r="H140" i="40"/>
  <c r="K140" i="40"/>
  <c r="H140" i="49"/>
  <c r="K140" i="49" s="1"/>
  <c r="H140" i="50" s="1"/>
  <c r="K140" i="50"/>
  <c r="H140" i="51" s="1"/>
  <c r="K140" i="51" s="1"/>
  <c r="M140" i="38"/>
  <c r="L140" i="38"/>
  <c r="H139" i="40"/>
  <c r="K139" i="40"/>
  <c r="H139" i="49" s="1"/>
  <c r="K139" i="49" s="1"/>
  <c r="M139" i="38"/>
  <c r="L139" i="38"/>
  <c r="M138" i="38"/>
  <c r="L137" i="38"/>
  <c r="M136" i="38"/>
  <c r="M135" i="38"/>
  <c r="H134" i="40"/>
  <c r="K134" i="40"/>
  <c r="H134" i="49"/>
  <c r="K134" i="49" s="1"/>
  <c r="H134" i="50" s="1"/>
  <c r="K134" i="50"/>
  <c r="H134" i="51" s="1"/>
  <c r="K134" i="51" s="1"/>
  <c r="L134" i="38"/>
  <c r="M134" i="38"/>
  <c r="H133" i="40"/>
  <c r="K133" i="40"/>
  <c r="H133" i="49" s="1"/>
  <c r="K133" i="49" s="1"/>
  <c r="H133" i="50" s="1"/>
  <c r="K133" i="50" s="1"/>
  <c r="M132" i="38"/>
  <c r="L132" i="38"/>
  <c r="H132" i="40"/>
  <c r="K132" i="40" s="1"/>
  <c r="H132" i="49" s="1"/>
  <c r="K132" i="49"/>
  <c r="H132" i="50"/>
  <c r="K132" i="50" s="1"/>
  <c r="H132" i="51" s="1"/>
  <c r="K132" i="51"/>
  <c r="H132" i="52" s="1"/>
  <c r="K132" i="52" s="1"/>
  <c r="L131" i="38"/>
  <c r="H130" i="40"/>
  <c r="K130" i="40"/>
  <c r="H130" i="49"/>
  <c r="K130" i="49" s="1"/>
  <c r="H130" i="50" s="1"/>
  <c r="K130" i="50"/>
  <c r="H130" i="51"/>
  <c r="K130" i="51" s="1"/>
  <c r="H130" i="52" s="1"/>
  <c r="K130" i="52" s="1"/>
  <c r="M130" i="38"/>
  <c r="L130" i="38"/>
  <c r="H129" i="40"/>
  <c r="K129" i="40"/>
  <c r="H129" i="49"/>
  <c r="K129" i="49" s="1"/>
  <c r="H129" i="50" s="1"/>
  <c r="K129" i="50" s="1"/>
  <c r="M129" i="38"/>
  <c r="L129" i="38"/>
  <c r="L128" i="38"/>
  <c r="H128" i="40"/>
  <c r="K128" i="40" s="1"/>
  <c r="H128" i="49" s="1"/>
  <c r="K128" i="49"/>
  <c r="H128" i="50"/>
  <c r="K128" i="50" s="1"/>
  <c r="H128" i="51" s="1"/>
  <c r="K128" i="51"/>
  <c r="H128" i="52" s="1"/>
  <c r="K128" i="52" s="1"/>
  <c r="H127" i="40"/>
  <c r="K127" i="40"/>
  <c r="H127" i="49"/>
  <c r="K127" i="49" s="1"/>
  <c r="H127" i="50" s="1"/>
  <c r="K127" i="50"/>
  <c r="H127" i="51"/>
  <c r="K127" i="51" s="1"/>
  <c r="H127" i="52" s="1"/>
  <c r="K127" i="52" s="1"/>
  <c r="L127" i="38"/>
  <c r="M127" i="38"/>
  <c r="H126" i="40"/>
  <c r="K126" i="40"/>
  <c r="H126" i="49"/>
  <c r="K126" i="49" s="1"/>
  <c r="H126" i="50" s="1"/>
  <c r="K126" i="50" s="1"/>
  <c r="L126" i="38"/>
  <c r="M126" i="38"/>
  <c r="H125" i="40"/>
  <c r="K125" i="40"/>
  <c r="H125" i="49"/>
  <c r="K125" i="49" s="1"/>
  <c r="H125" i="50" s="1"/>
  <c r="K125" i="50"/>
  <c r="H125" i="51"/>
  <c r="K125" i="51" s="1"/>
  <c r="H125" i="52" s="1"/>
  <c r="K125" i="52" s="1"/>
  <c r="M125" i="38"/>
  <c r="L125" i="38"/>
  <c r="M124" i="38"/>
  <c r="H123" i="40"/>
  <c r="K123" i="40"/>
  <c r="H123" i="49"/>
  <c r="K123" i="49" s="1"/>
  <c r="H123" i="50" s="1"/>
  <c r="K123" i="50" s="1"/>
  <c r="M123" i="38"/>
  <c r="L123" i="38"/>
  <c r="H122" i="40"/>
  <c r="K122" i="40"/>
  <c r="H122" i="49"/>
  <c r="K122" i="49" s="1"/>
  <c r="H122" i="50" s="1"/>
  <c r="K122" i="50"/>
  <c r="H122" i="51"/>
  <c r="K122" i="51" s="1"/>
  <c r="H122" i="52" s="1"/>
  <c r="K122" i="52" s="1"/>
  <c r="L122" i="38"/>
  <c r="M122" i="38"/>
  <c r="L121" i="38"/>
  <c r="H120" i="40"/>
  <c r="K120" i="40"/>
  <c r="H120" i="49"/>
  <c r="K120" i="49" s="1"/>
  <c r="H120" i="50" s="1"/>
  <c r="K120" i="50" s="1"/>
  <c r="L120" i="38"/>
  <c r="M120" i="38"/>
  <c r="M119" i="38"/>
  <c r="L118" i="38"/>
  <c r="H117" i="40"/>
  <c r="K117" i="40"/>
  <c r="H117" i="49"/>
  <c r="K117" i="49" s="1"/>
  <c r="H117" i="50" s="1"/>
  <c r="K117" i="50"/>
  <c r="H117" i="51"/>
  <c r="K117" i="51" s="1"/>
  <c r="H117" i="52" s="1"/>
  <c r="K117" i="52" s="1"/>
  <c r="M117" i="38"/>
  <c r="L117" i="38"/>
  <c r="L116" i="38"/>
  <c r="M115" i="38"/>
  <c r="L114" i="38"/>
  <c r="H113" i="40"/>
  <c r="K113" i="40"/>
  <c r="H113" i="49"/>
  <c r="K113" i="49" s="1"/>
  <c r="H113" i="50" s="1"/>
  <c r="K113" i="50" s="1"/>
  <c r="M113" i="38"/>
  <c r="L113" i="38"/>
  <c r="H112" i="40"/>
  <c r="K112" i="40" s="1"/>
  <c r="H111" i="40"/>
  <c r="K111" i="40"/>
  <c r="H111" i="49"/>
  <c r="K111" i="49" s="1"/>
  <c r="H111" i="50" s="1"/>
  <c r="K111" i="50"/>
  <c r="H111" i="51"/>
  <c r="K111" i="51" s="1"/>
  <c r="H111" i="52" s="1"/>
  <c r="K111" i="52" s="1"/>
  <c r="L111" i="38"/>
  <c r="M111" i="38"/>
  <c r="L110" i="38"/>
  <c r="M109" i="38"/>
  <c r="H109" i="40"/>
  <c r="K109" i="40"/>
  <c r="H109" i="49" s="1"/>
  <c r="K109" i="49" s="1"/>
  <c r="H109" i="50" s="1"/>
  <c r="K109" i="50" s="1"/>
  <c r="L109" i="38"/>
  <c r="M108" i="38"/>
  <c r="H107" i="40"/>
  <c r="K107" i="40"/>
  <c r="H107" i="49"/>
  <c r="K107" i="49" s="1"/>
  <c r="H107" i="50" s="1"/>
  <c r="K107" i="50"/>
  <c r="H107" i="51"/>
  <c r="K107" i="51" s="1"/>
  <c r="H107" i="52" s="1"/>
  <c r="K107" i="52" s="1"/>
  <c r="L107" i="38"/>
  <c r="M107" i="38"/>
  <c r="M105" i="38"/>
  <c r="H104" i="40"/>
  <c r="K104" i="40"/>
  <c r="H104" i="49"/>
  <c r="K104" i="49" s="1"/>
  <c r="H104" i="50" s="1"/>
  <c r="K104" i="50" s="1"/>
  <c r="L104" i="38"/>
  <c r="M104" i="38"/>
  <c r="M103" i="38"/>
  <c r="H102" i="40"/>
  <c r="K102" i="40"/>
  <c r="H102" i="49"/>
  <c r="K102" i="49" s="1"/>
  <c r="H102" i="50" s="1"/>
  <c r="K102" i="50"/>
  <c r="H102" i="51"/>
  <c r="K102" i="51" s="1"/>
  <c r="H102" i="52" s="1"/>
  <c r="K102" i="52" s="1"/>
  <c r="M102" i="38"/>
  <c r="L102" i="38"/>
  <c r="L101" i="38"/>
  <c r="H100" i="40"/>
  <c r="K100" i="40"/>
  <c r="H100" i="49"/>
  <c r="K100" i="49" s="1"/>
  <c r="H100" i="50" s="1"/>
  <c r="K100" i="50" s="1"/>
  <c r="L100" i="38"/>
  <c r="M100" i="38"/>
  <c r="M99" i="38"/>
  <c r="H98" i="40"/>
  <c r="K98" i="40"/>
  <c r="H98" i="49"/>
  <c r="K98" i="49" s="1"/>
  <c r="H98" i="50" s="1"/>
  <c r="K98" i="50"/>
  <c r="H98" i="51"/>
  <c r="K98" i="51" s="1"/>
  <c r="H98" i="52" s="1"/>
  <c r="K98" i="52" s="1"/>
  <c r="L98" i="38"/>
  <c r="M98" i="38"/>
  <c r="L97" i="38"/>
  <c r="H96" i="40"/>
  <c r="K96" i="40"/>
  <c r="H96" i="49"/>
  <c r="K96" i="49" s="1"/>
  <c r="H96" i="50" s="1"/>
  <c r="K96" i="50" s="1"/>
  <c r="M96" i="38"/>
  <c r="L96" i="38"/>
  <c r="H95" i="40"/>
  <c r="K95" i="40"/>
  <c r="H95" i="49"/>
  <c r="K95" i="49" s="1"/>
  <c r="L95" i="38"/>
  <c r="M95" i="38"/>
  <c r="H94" i="40"/>
  <c r="K94" i="40"/>
  <c r="H94" i="49"/>
  <c r="K94" i="49" s="1"/>
  <c r="L94" i="38"/>
  <c r="M94" i="38"/>
  <c r="L93" i="38"/>
  <c r="M93" i="38"/>
  <c r="H93" i="40"/>
  <c r="K93" i="40" s="1"/>
  <c r="H92" i="40"/>
  <c r="K92" i="40"/>
  <c r="H92" i="49"/>
  <c r="K92" i="49" s="1"/>
  <c r="L92" i="38"/>
  <c r="M92" i="38"/>
  <c r="H91" i="40"/>
  <c r="K91" i="40"/>
  <c r="H91" i="49"/>
  <c r="K91" i="49" s="1"/>
  <c r="L91" i="38"/>
  <c r="M91" i="38"/>
  <c r="M90" i="38"/>
  <c r="L90" i="38"/>
  <c r="M200" i="2"/>
  <c r="L196" i="2"/>
  <c r="L203" i="2"/>
  <c r="L99" i="2"/>
  <c r="L208" i="2"/>
  <c r="M196" i="2"/>
  <c r="M201" i="2"/>
  <c r="L211" i="2"/>
  <c r="M203" i="2"/>
  <c r="M208" i="2"/>
  <c r="L101" i="2"/>
  <c r="L113" i="2"/>
  <c r="L166" i="2"/>
  <c r="L174" i="2"/>
  <c r="L112" i="2"/>
  <c r="L160" i="2"/>
  <c r="L164" i="2"/>
  <c r="L96" i="2"/>
  <c r="L117" i="2"/>
  <c r="L121" i="2"/>
  <c r="L125" i="2"/>
  <c r="M132" i="2"/>
  <c r="M136" i="2"/>
  <c r="M137" i="2"/>
  <c r="M140" i="2"/>
  <c r="M141" i="2"/>
  <c r="M144" i="2"/>
  <c r="M145" i="2"/>
  <c r="M148" i="2"/>
  <c r="M149" i="2"/>
  <c r="M152" i="2"/>
  <c r="M153" i="2"/>
  <c r="L157" i="2"/>
  <c r="L169" i="2"/>
  <c r="L173" i="2"/>
  <c r="M185" i="2"/>
  <c r="L186" i="2"/>
  <c r="M205" i="2"/>
  <c r="M211" i="2"/>
  <c r="L201" i="2"/>
  <c r="L95" i="2"/>
  <c r="L119" i="2"/>
  <c r="M135" i="2"/>
  <c r="M138" i="2"/>
  <c r="M139" i="2"/>
  <c r="M142" i="2"/>
  <c r="M143" i="2"/>
  <c r="M147" i="2"/>
  <c r="M151" i="2"/>
  <c r="L158" i="2"/>
  <c r="M170" i="2"/>
  <c r="L188" i="2"/>
  <c r="L200" i="2"/>
  <c r="L93" i="2"/>
  <c r="L104" i="2"/>
  <c r="L108" i="2"/>
  <c r="L126" i="2"/>
  <c r="L130" i="2"/>
  <c r="L159" i="2"/>
  <c r="M162" i="2"/>
  <c r="M166" i="2"/>
  <c r="L168" i="2"/>
  <c r="L172" i="2"/>
  <c r="L198" i="2"/>
  <c r="L91" i="2"/>
  <c r="L103" i="2"/>
  <c r="L110" i="2"/>
  <c r="M123" i="2"/>
  <c r="L128" i="2"/>
  <c r="L161" i="2"/>
  <c r="L165" i="2"/>
  <c r="M175" i="2"/>
  <c r="M179" i="2"/>
  <c r="M183" i="2"/>
  <c r="M194" i="2"/>
  <c r="L195" i="2"/>
  <c r="L94" i="2"/>
  <c r="L97" i="2"/>
  <c r="L102" i="2"/>
  <c r="L105" i="2"/>
  <c r="L111" i="2"/>
  <c r="L114" i="2"/>
  <c r="L118" i="2"/>
  <c r="M155" i="2"/>
  <c r="L156" i="2"/>
  <c r="M160" i="2"/>
  <c r="L163" i="2"/>
  <c r="M168" i="2"/>
  <c r="L171" i="2"/>
  <c r="M176" i="2"/>
  <c r="M177" i="2"/>
  <c r="M180" i="2"/>
  <c r="M181" i="2"/>
  <c r="M184" i="2"/>
  <c r="M188" i="2"/>
  <c r="M189" i="2"/>
  <c r="L190" i="2"/>
  <c r="M193" i="2"/>
  <c r="M198" i="2"/>
  <c r="M199" i="2"/>
  <c r="L202" i="2"/>
  <c r="M206" i="2"/>
  <c r="L207" i="2"/>
  <c r="L92" i="2"/>
  <c r="L100" i="2"/>
  <c r="L109" i="2"/>
  <c r="M116" i="2"/>
  <c r="M146" i="2"/>
  <c r="M150" i="2"/>
  <c r="M154" i="2"/>
  <c r="M158" i="2"/>
  <c r="L162" i="2"/>
  <c r="L170" i="2"/>
  <c r="M174" i="2"/>
  <c r="M192" i="2"/>
  <c r="M90" i="2"/>
  <c r="L98" i="2"/>
  <c r="L107" i="2"/>
  <c r="M115" i="2"/>
  <c r="M119" i="2"/>
  <c r="M120" i="2"/>
  <c r="M124" i="2"/>
  <c r="M128" i="2"/>
  <c r="M129" i="2"/>
  <c r="M133" i="2"/>
  <c r="L134" i="2"/>
  <c r="M164" i="2"/>
  <c r="L167" i="2"/>
  <c r="M172" i="2"/>
  <c r="M178" i="2"/>
  <c r="M182" i="2"/>
  <c r="M91" i="2"/>
  <c r="M92" i="2"/>
  <c r="M93" i="2"/>
  <c r="M94" i="2"/>
  <c r="M95" i="2"/>
  <c r="M96" i="2"/>
  <c r="M97" i="2"/>
  <c r="M98" i="2"/>
  <c r="M99" i="2"/>
  <c r="M100" i="2"/>
  <c r="M101" i="2"/>
  <c r="M102" i="2"/>
  <c r="M103" i="2"/>
  <c r="M104" i="2"/>
  <c r="M105" i="2"/>
  <c r="M107" i="2"/>
  <c r="M108" i="2"/>
  <c r="M109" i="2"/>
  <c r="M110" i="2"/>
  <c r="M111" i="2"/>
  <c r="M112" i="2"/>
  <c r="M113" i="2"/>
  <c r="M114" i="2"/>
  <c r="L116" i="2"/>
  <c r="M121" i="2"/>
  <c r="M122" i="2"/>
  <c r="M130" i="2"/>
  <c r="M131" i="2"/>
  <c r="L135" i="2"/>
  <c r="L136" i="2"/>
  <c r="L137" i="2"/>
  <c r="L138" i="2"/>
  <c r="L139" i="2"/>
  <c r="L140" i="2"/>
  <c r="L141" i="2"/>
  <c r="L142" i="2"/>
  <c r="L143" i="2"/>
  <c r="L144" i="2"/>
  <c r="L145" i="2"/>
  <c r="L146" i="2"/>
  <c r="L147" i="2"/>
  <c r="L148" i="2"/>
  <c r="L149" i="2"/>
  <c r="L150" i="2"/>
  <c r="L151" i="2"/>
  <c r="L152" i="2"/>
  <c r="L153" i="2"/>
  <c r="L175" i="2"/>
  <c r="L176" i="2"/>
  <c r="L177" i="2"/>
  <c r="L178" i="2"/>
  <c r="L179" i="2"/>
  <c r="L180" i="2"/>
  <c r="L181" i="2"/>
  <c r="L182" i="2"/>
  <c r="L183" i="2"/>
  <c r="M190" i="2"/>
  <c r="M191" i="2"/>
  <c r="M202" i="2"/>
  <c r="M204" i="2"/>
  <c r="L90" i="2"/>
  <c r="L115" i="2"/>
  <c r="L123" i="2"/>
  <c r="L132" i="2"/>
  <c r="L154" i="2"/>
  <c r="L184" i="2"/>
  <c r="L192" i="2"/>
  <c r="L193" i="2"/>
  <c r="L205" i="2"/>
  <c r="M117" i="2"/>
  <c r="M118" i="2"/>
  <c r="L120" i="2"/>
  <c r="M125" i="2"/>
  <c r="M126" i="2"/>
  <c r="M127" i="2"/>
  <c r="M134" i="2"/>
  <c r="M156" i="2"/>
  <c r="M157" i="2"/>
  <c r="M159" i="2"/>
  <c r="M161" i="2"/>
  <c r="M163" i="2"/>
  <c r="M165" i="2"/>
  <c r="M167" i="2"/>
  <c r="M169" i="2"/>
  <c r="M171" i="2"/>
  <c r="M173" i="2"/>
  <c r="M186" i="2"/>
  <c r="M187" i="2"/>
  <c r="M195" i="2"/>
  <c r="M197" i="2"/>
  <c r="M207" i="2"/>
  <c r="M209" i="2"/>
  <c r="L199" i="2"/>
  <c r="L204" i="2"/>
  <c r="L206" i="2"/>
  <c r="L209" i="2"/>
  <c r="L194" i="2"/>
  <c r="L197" i="2"/>
  <c r="L185" i="2"/>
  <c r="L187" i="2"/>
  <c r="L189" i="2"/>
  <c r="L191" i="2"/>
  <c r="L155" i="2"/>
  <c r="L127" i="2"/>
  <c r="L129" i="2"/>
  <c r="L131" i="2"/>
  <c r="L133" i="2"/>
  <c r="L122" i="2"/>
  <c r="L124" i="2"/>
  <c r="M201" i="49"/>
  <c r="M187" i="49"/>
  <c r="L179" i="49"/>
  <c r="L159" i="49"/>
  <c r="L147" i="49"/>
  <c r="L127" i="49"/>
  <c r="M123" i="49"/>
  <c r="L111" i="49"/>
  <c r="L98" i="49"/>
  <c r="M90" i="49"/>
  <c r="M209" i="49"/>
  <c r="M192" i="49"/>
  <c r="M176" i="49"/>
  <c r="M172" i="49"/>
  <c r="L140" i="49"/>
  <c r="M128" i="49"/>
  <c r="M198" i="49"/>
  <c r="L185" i="49"/>
  <c r="M169" i="49"/>
  <c r="L157" i="49"/>
  <c r="L141" i="49"/>
  <c r="L125" i="49"/>
  <c r="L109" i="49"/>
  <c r="L104" i="49"/>
  <c r="M174" i="49"/>
  <c r="M166" i="49"/>
  <c r="L154" i="49"/>
  <c r="M134" i="49"/>
  <c r="M126" i="49"/>
  <c r="L122" i="49"/>
  <c r="L202" i="49"/>
  <c r="M179" i="49"/>
  <c r="L167" i="49"/>
  <c r="M102" i="49"/>
  <c r="L192" i="49"/>
  <c r="L176" i="49"/>
  <c r="L164" i="49"/>
  <c r="M132" i="49"/>
  <c r="L128" i="49"/>
  <c r="M157" i="49"/>
  <c r="M141" i="49"/>
  <c r="M129" i="49"/>
  <c r="M125" i="49"/>
  <c r="M113" i="49"/>
  <c r="M109" i="49"/>
  <c r="M96" i="49"/>
  <c r="M206" i="49"/>
  <c r="L190" i="49"/>
  <c r="M178" i="49"/>
  <c r="L174" i="49"/>
  <c r="M130" i="49"/>
  <c r="L126" i="49"/>
  <c r="L187" i="49"/>
  <c r="M167" i="49"/>
  <c r="L155" i="49"/>
  <c r="M147" i="49"/>
  <c r="L123" i="49"/>
  <c r="M107" i="49"/>
  <c r="L102" i="49"/>
  <c r="M98" i="49"/>
  <c r="L90" i="49"/>
  <c r="M184" i="49"/>
  <c r="M164" i="49"/>
  <c r="M152" i="49"/>
  <c r="L132" i="49"/>
  <c r="M120" i="49"/>
  <c r="L198" i="49"/>
  <c r="L181" i="49"/>
  <c r="L149" i="49"/>
  <c r="M133" i="49"/>
  <c r="L129" i="49"/>
  <c r="L117" i="49"/>
  <c r="L113" i="49"/>
  <c r="M100" i="49"/>
  <c r="L96" i="49"/>
  <c r="M190" i="49"/>
  <c r="L178" i="49"/>
  <c r="L166" i="49"/>
  <c r="L134" i="49"/>
  <c r="L130" i="49"/>
  <c r="L201" i="49"/>
  <c r="M202" i="49"/>
  <c r="M159" i="49"/>
  <c r="M155" i="49"/>
  <c r="M127" i="49"/>
  <c r="M111" i="49"/>
  <c r="L107" i="49"/>
  <c r="L209" i="49"/>
  <c r="L184" i="49"/>
  <c r="L172" i="49"/>
  <c r="L152" i="49"/>
  <c r="M140" i="49"/>
  <c r="L120" i="49"/>
  <c r="M185" i="49"/>
  <c r="M181" i="49"/>
  <c r="L169" i="49"/>
  <c r="M149" i="49"/>
  <c r="L133" i="49"/>
  <c r="M117" i="49"/>
  <c r="M104" i="49"/>
  <c r="L100" i="49"/>
  <c r="L206" i="49"/>
  <c r="M154" i="49"/>
  <c r="M122" i="49"/>
  <c r="G187" i="51"/>
  <c r="G183" i="51"/>
  <c r="G167" i="51"/>
  <c r="G151" i="51"/>
  <c r="G123" i="51"/>
  <c r="G119" i="51"/>
  <c r="M102" i="50"/>
  <c r="G102" i="51"/>
  <c r="L102" i="50"/>
  <c r="M90" i="50"/>
  <c r="G90" i="51"/>
  <c r="L90" i="50"/>
  <c r="G197" i="51"/>
  <c r="G180" i="51"/>
  <c r="G164" i="51"/>
  <c r="G148" i="51"/>
  <c r="G132" i="51"/>
  <c r="M132" i="50"/>
  <c r="L132" i="50"/>
  <c r="G116" i="51"/>
  <c r="G99" i="51"/>
  <c r="G203" i="51"/>
  <c r="G198" i="51"/>
  <c r="M198" i="50"/>
  <c r="L198" i="50"/>
  <c r="G193" i="51"/>
  <c r="G177" i="51"/>
  <c r="G161" i="51"/>
  <c r="G145" i="51"/>
  <c r="G129" i="51"/>
  <c r="G113" i="51"/>
  <c r="G96" i="51"/>
  <c r="G208" i="51"/>
  <c r="G199" i="51"/>
  <c r="G182" i="51"/>
  <c r="G178" i="51"/>
  <c r="M178" i="50"/>
  <c r="L178" i="50"/>
  <c r="M166" i="50"/>
  <c r="G166" i="51"/>
  <c r="L166" i="50"/>
  <c r="M134" i="50"/>
  <c r="G134" i="51"/>
  <c r="L134" i="50"/>
  <c r="G130" i="51"/>
  <c r="L130" i="50"/>
  <c r="M130" i="50"/>
  <c r="G97" i="51"/>
  <c r="G207" i="51"/>
  <c r="G191" i="51"/>
  <c r="G171" i="51"/>
  <c r="G155" i="51"/>
  <c r="L155" i="50"/>
  <c r="M155" i="50"/>
  <c r="G139" i="51"/>
  <c r="M107" i="50"/>
  <c r="G107" i="51"/>
  <c r="L107" i="50"/>
  <c r="G204" i="51"/>
  <c r="G184" i="51"/>
  <c r="G168" i="51"/>
  <c r="G152" i="51"/>
  <c r="M152" i="50"/>
  <c r="L152" i="50"/>
  <c r="G136" i="51"/>
  <c r="G120" i="51"/>
  <c r="G103" i="51"/>
  <c r="G181" i="51"/>
  <c r="L181" i="50"/>
  <c r="M181" i="50"/>
  <c r="G165" i="51"/>
  <c r="G149" i="51"/>
  <c r="G133" i="51"/>
  <c r="G117" i="51"/>
  <c r="M117" i="50"/>
  <c r="L117" i="50"/>
  <c r="G100" i="51"/>
  <c r="M206" i="50"/>
  <c r="G206" i="51"/>
  <c r="L206" i="50"/>
  <c r="G190" i="51"/>
  <c r="L190" i="50"/>
  <c r="M190" i="50"/>
  <c r="G150" i="51"/>
  <c r="G118" i="51"/>
  <c r="G101" i="51"/>
  <c r="G201" i="51"/>
  <c r="L201" i="50"/>
  <c r="M201" i="50"/>
  <c r="G175" i="51"/>
  <c r="G159" i="51"/>
  <c r="L159" i="50"/>
  <c r="M159" i="50"/>
  <c r="G147" i="51"/>
  <c r="L147" i="50"/>
  <c r="M147" i="50"/>
  <c r="G143" i="51"/>
  <c r="G131" i="51"/>
  <c r="G127" i="51"/>
  <c r="M127" i="50"/>
  <c r="L127" i="50"/>
  <c r="G111" i="51"/>
  <c r="L111" i="50"/>
  <c r="M111" i="50"/>
  <c r="M98" i="50"/>
  <c r="G98" i="51"/>
  <c r="L98" i="50"/>
  <c r="G94" i="51"/>
  <c r="G209" i="51"/>
  <c r="M209" i="50"/>
  <c r="L209" i="50"/>
  <c r="G188" i="51"/>
  <c r="G172" i="51"/>
  <c r="G156" i="51"/>
  <c r="G140" i="51"/>
  <c r="M140" i="50"/>
  <c r="L140" i="50"/>
  <c r="G124" i="51"/>
  <c r="G108" i="51"/>
  <c r="G91" i="51"/>
  <c r="G205" i="51"/>
  <c r="G185" i="51"/>
  <c r="L185" i="50"/>
  <c r="M185" i="50"/>
  <c r="G169" i="51"/>
  <c r="L169" i="50"/>
  <c r="M169" i="50"/>
  <c r="G153" i="51"/>
  <c r="G137" i="51"/>
  <c r="G121" i="51"/>
  <c r="G104" i="51"/>
  <c r="G194" i="51"/>
  <c r="G186" i="51"/>
  <c r="G170" i="51"/>
  <c r="G154" i="51"/>
  <c r="G142" i="51"/>
  <c r="G138" i="51"/>
  <c r="G122" i="51"/>
  <c r="L122" i="50"/>
  <c r="M122" i="50"/>
  <c r="G110" i="51"/>
  <c r="G105" i="51"/>
  <c r="M202" i="50"/>
  <c r="G202" i="51"/>
  <c r="L202" i="50"/>
  <c r="G195" i="51"/>
  <c r="G179" i="51"/>
  <c r="G163" i="51"/>
  <c r="G135" i="51"/>
  <c r="G115" i="51"/>
  <c r="G200" i="51"/>
  <c r="G192" i="51"/>
  <c r="M192" i="50"/>
  <c r="L192" i="50"/>
  <c r="G176" i="51"/>
  <c r="G160" i="51"/>
  <c r="G144" i="51"/>
  <c r="G128" i="51"/>
  <c r="M128" i="50"/>
  <c r="L128" i="50"/>
  <c r="G112" i="51"/>
  <c r="G95" i="51"/>
  <c r="G211" i="51"/>
  <c r="G189" i="51"/>
  <c r="G173" i="51"/>
  <c r="G157" i="51"/>
  <c r="G141" i="51"/>
  <c r="G141" i="52" s="1"/>
  <c r="M141" i="50"/>
  <c r="L141" i="50"/>
  <c r="G125" i="51"/>
  <c r="M125" i="50"/>
  <c r="L125" i="50"/>
  <c r="G109" i="51"/>
  <c r="G196" i="51"/>
  <c r="G174" i="51"/>
  <c r="L174" i="50"/>
  <c r="M174" i="50"/>
  <c r="G162" i="51"/>
  <c r="G158" i="51"/>
  <c r="G146" i="51"/>
  <c r="G126" i="51"/>
  <c r="G114" i="51"/>
  <c r="G93" i="51"/>
  <c r="G93" i="52" s="1"/>
  <c r="M209" i="40"/>
  <c r="L209" i="40"/>
  <c r="L206" i="40"/>
  <c r="M206" i="40"/>
  <c r="L202" i="40"/>
  <c r="M202" i="40"/>
  <c r="M201" i="40"/>
  <c r="L201" i="40"/>
  <c r="L198" i="40"/>
  <c r="M198" i="40"/>
  <c r="M192" i="40"/>
  <c r="L192" i="40"/>
  <c r="M190" i="40"/>
  <c r="L190" i="40"/>
  <c r="M187" i="40"/>
  <c r="L187" i="40"/>
  <c r="L185" i="40"/>
  <c r="M185" i="40"/>
  <c r="M184" i="40"/>
  <c r="L184" i="40"/>
  <c r="L181" i="40"/>
  <c r="M181" i="40"/>
  <c r="L179" i="40"/>
  <c r="M179" i="40"/>
  <c r="L178" i="40"/>
  <c r="M178" i="40"/>
  <c r="M176" i="40"/>
  <c r="L176" i="40"/>
  <c r="M174" i="40"/>
  <c r="L174" i="40"/>
  <c r="L172" i="40"/>
  <c r="M172" i="40"/>
  <c r="M169" i="40"/>
  <c r="L169" i="40"/>
  <c r="M167" i="40"/>
  <c r="L167" i="40"/>
  <c r="L166" i="40"/>
  <c r="M166" i="40"/>
  <c r="M164" i="40"/>
  <c r="L164" i="40"/>
  <c r="L159" i="40"/>
  <c r="M159" i="40"/>
  <c r="L157" i="40"/>
  <c r="M157" i="40"/>
  <c r="M155" i="40"/>
  <c r="L155" i="40"/>
  <c r="L154" i="40"/>
  <c r="M154" i="40"/>
  <c r="L152" i="40"/>
  <c r="M152" i="40"/>
  <c r="L149" i="40"/>
  <c r="M149" i="40"/>
  <c r="L147" i="40"/>
  <c r="M147" i="40"/>
  <c r="L144" i="40"/>
  <c r="M144" i="40"/>
  <c r="L142" i="40"/>
  <c r="M142" i="40"/>
  <c r="M141" i="40"/>
  <c r="L141" i="40"/>
  <c r="L140" i="40"/>
  <c r="M140" i="40"/>
  <c r="M139" i="40"/>
  <c r="L139" i="40"/>
  <c r="M134" i="40"/>
  <c r="L134" i="40"/>
  <c r="M133" i="40"/>
  <c r="L133" i="40"/>
  <c r="M132" i="40"/>
  <c r="L132" i="40"/>
  <c r="L130" i="40"/>
  <c r="M130" i="40"/>
  <c r="M129" i="40"/>
  <c r="L129" i="40"/>
  <c r="M128" i="40"/>
  <c r="L128" i="40"/>
  <c r="L127" i="40"/>
  <c r="M127" i="40"/>
  <c r="L126" i="40"/>
  <c r="M126" i="40"/>
  <c r="L125" i="40"/>
  <c r="M125" i="40"/>
  <c r="L123" i="40"/>
  <c r="M123" i="40"/>
  <c r="L122" i="40"/>
  <c r="M122" i="40"/>
  <c r="M120" i="40"/>
  <c r="L120" i="40"/>
  <c r="M117" i="40"/>
  <c r="L117" i="40"/>
  <c r="M113" i="40"/>
  <c r="L113" i="40"/>
  <c r="L111" i="40"/>
  <c r="M111" i="40"/>
  <c r="L109" i="40"/>
  <c r="M109" i="40"/>
  <c r="L107" i="40"/>
  <c r="M107" i="40"/>
  <c r="M104" i="40"/>
  <c r="L104" i="40"/>
  <c r="L102" i="40"/>
  <c r="M102" i="40"/>
  <c r="L100" i="40"/>
  <c r="M100" i="40"/>
  <c r="L98" i="40"/>
  <c r="M98" i="40"/>
  <c r="L96" i="40"/>
  <c r="M96" i="40"/>
  <c r="L95" i="40"/>
  <c r="M95" i="40"/>
  <c r="L94" i="40"/>
  <c r="M94" i="40"/>
  <c r="M92" i="40"/>
  <c r="L92" i="40"/>
  <c r="L91" i="40"/>
  <c r="M91" i="40"/>
  <c r="M90" i="40"/>
  <c r="L90" i="40"/>
  <c r="G211" i="52"/>
  <c r="G144" i="52"/>
  <c r="G200" i="52"/>
  <c r="G179" i="52"/>
  <c r="G105" i="52"/>
  <c r="G186" i="52"/>
  <c r="G126" i="52"/>
  <c r="G146" i="52"/>
  <c r="G196" i="52"/>
  <c r="G125" i="52"/>
  <c r="L125" i="51"/>
  <c r="M125" i="51"/>
  <c r="G189" i="52"/>
  <c r="G128" i="52"/>
  <c r="L128" i="51"/>
  <c r="M128" i="51"/>
  <c r="G192" i="52"/>
  <c r="L192" i="51"/>
  <c r="M192" i="51"/>
  <c r="G163" i="52"/>
  <c r="M202" i="51"/>
  <c r="G202" i="52"/>
  <c r="L202" i="51"/>
  <c r="G138" i="52"/>
  <c r="G104" i="52"/>
  <c r="G169" i="52"/>
  <c r="L169" i="51"/>
  <c r="M169" i="51"/>
  <c r="G108" i="52"/>
  <c r="G172" i="52"/>
  <c r="M127" i="51"/>
  <c r="G127" i="52"/>
  <c r="L127" i="51"/>
  <c r="G159" i="52"/>
  <c r="L159" i="51"/>
  <c r="M159" i="51"/>
  <c r="G101" i="52"/>
  <c r="G133" i="52"/>
  <c r="G152" i="52"/>
  <c r="L152" i="51"/>
  <c r="M152" i="51"/>
  <c r="G134" i="52"/>
  <c r="G208" i="52"/>
  <c r="G113" i="52"/>
  <c r="G177" i="52"/>
  <c r="G99" i="52"/>
  <c r="G164" i="52"/>
  <c r="G123" i="52"/>
  <c r="G187" i="52"/>
  <c r="M174" i="51"/>
  <c r="G174" i="52"/>
  <c r="L174" i="51"/>
  <c r="G109" i="52"/>
  <c r="G173" i="52"/>
  <c r="G122" i="52"/>
  <c r="M122" i="51"/>
  <c r="L122" i="51"/>
  <c r="G153" i="52"/>
  <c r="G91" i="52"/>
  <c r="G156" i="52"/>
  <c r="M98" i="51"/>
  <c r="G98" i="52"/>
  <c r="L98" i="51"/>
  <c r="G111" i="52"/>
  <c r="L111" i="51"/>
  <c r="M111" i="51"/>
  <c r="G147" i="52"/>
  <c r="M147" i="51"/>
  <c r="L147" i="51"/>
  <c r="M190" i="51"/>
  <c r="G190" i="52"/>
  <c r="L190" i="51"/>
  <c r="G117" i="52"/>
  <c r="L117" i="51"/>
  <c r="M117" i="51"/>
  <c r="G181" i="52"/>
  <c r="L181" i="51"/>
  <c r="M181" i="51"/>
  <c r="G136" i="52"/>
  <c r="G204" i="52"/>
  <c r="M155" i="51"/>
  <c r="G155" i="52"/>
  <c r="L155" i="51"/>
  <c r="G182" i="52"/>
  <c r="G199" i="52"/>
  <c r="G96" i="52"/>
  <c r="G161" i="52"/>
  <c r="G203" i="52"/>
  <c r="G148" i="52"/>
  <c r="M102" i="51"/>
  <c r="G102" i="52"/>
  <c r="L102" i="51"/>
  <c r="G119" i="52"/>
  <c r="G183" i="52"/>
  <c r="G162" i="52"/>
  <c r="G112" i="52"/>
  <c r="G176" i="52"/>
  <c r="G135" i="52"/>
  <c r="G110" i="52"/>
  <c r="G170" i="52"/>
  <c r="G114" i="52"/>
  <c r="G158" i="52"/>
  <c r="G157" i="52"/>
  <c r="G95" i="52"/>
  <c r="G160" i="52"/>
  <c r="G115" i="52"/>
  <c r="G195" i="52"/>
  <c r="G142" i="52"/>
  <c r="G154" i="52"/>
  <c r="G194" i="52"/>
  <c r="G137" i="52"/>
  <c r="G205" i="52"/>
  <c r="G140" i="52"/>
  <c r="G209" i="52"/>
  <c r="L209" i="51"/>
  <c r="M209" i="51"/>
  <c r="G94" i="52"/>
  <c r="G143" i="52"/>
  <c r="G175" i="52"/>
  <c r="G201" i="52"/>
  <c r="L201" i="51"/>
  <c r="M201" i="51"/>
  <c r="G150" i="52"/>
  <c r="G100" i="52"/>
  <c r="G165" i="52"/>
  <c r="G120" i="52"/>
  <c r="G184" i="52"/>
  <c r="M107" i="51"/>
  <c r="L107" i="51"/>
  <c r="G107" i="52"/>
  <c r="G139" i="52"/>
  <c r="G191" i="52"/>
  <c r="G207" i="52"/>
  <c r="G130" i="52"/>
  <c r="M130" i="51"/>
  <c r="L130" i="51"/>
  <c r="G145" i="52"/>
  <c r="G198" i="52"/>
  <c r="L198" i="51"/>
  <c r="M198" i="51"/>
  <c r="G132" i="52"/>
  <c r="L132" i="51"/>
  <c r="M132" i="51"/>
  <c r="G197" i="52"/>
  <c r="M90" i="51"/>
  <c r="G90" i="52"/>
  <c r="L90" i="52" s="1"/>
  <c r="L90" i="51"/>
  <c r="G167" i="52"/>
  <c r="G121" i="52"/>
  <c r="G185" i="52"/>
  <c r="G185" i="53" s="1"/>
  <c r="L185" i="51"/>
  <c r="M185" i="51"/>
  <c r="G124" i="52"/>
  <c r="G188" i="52"/>
  <c r="G131" i="52"/>
  <c r="G118" i="52"/>
  <c r="G118" i="53" s="1"/>
  <c r="M206" i="51"/>
  <c r="G206" i="52"/>
  <c r="L206" i="52" s="1"/>
  <c r="L206" i="51"/>
  <c r="G149" i="52"/>
  <c r="G103" i="52"/>
  <c r="G168" i="52"/>
  <c r="G171" i="52"/>
  <c r="G97" i="52"/>
  <c r="G166" i="52"/>
  <c r="L166" i="51"/>
  <c r="M166" i="51"/>
  <c r="G178" i="52"/>
  <c r="L178" i="51"/>
  <c r="M178" i="51"/>
  <c r="G129" i="52"/>
  <c r="G193" i="52"/>
  <c r="G116" i="52"/>
  <c r="G180" i="52"/>
  <c r="G151" i="52"/>
  <c r="G81" i="2"/>
  <c r="G81" i="38"/>
  <c r="G81" i="40"/>
  <c r="G81" i="49"/>
  <c r="G80" i="2"/>
  <c r="G80" i="38"/>
  <c r="G80" i="40"/>
  <c r="G81" i="50"/>
  <c r="G116" i="53"/>
  <c r="G166" i="53"/>
  <c r="G168" i="53"/>
  <c r="M206" i="52"/>
  <c r="G206" i="53"/>
  <c r="G90" i="53"/>
  <c r="G197" i="53"/>
  <c r="G165" i="53"/>
  <c r="G150" i="53"/>
  <c r="G201" i="53"/>
  <c r="M201" i="52"/>
  <c r="L201" i="52"/>
  <c r="G143" i="53"/>
  <c r="G94" i="53"/>
  <c r="G209" i="53"/>
  <c r="M209" i="52"/>
  <c r="L209" i="52"/>
  <c r="G142" i="53"/>
  <c r="G95" i="53"/>
  <c r="G157" i="53"/>
  <c r="G170" i="53"/>
  <c r="G161" i="53"/>
  <c r="G199" i="53"/>
  <c r="G136" i="53"/>
  <c r="M190" i="52"/>
  <c r="G190" i="53"/>
  <c r="L190" i="52"/>
  <c r="G98" i="53"/>
  <c r="G156" i="53"/>
  <c r="G122" i="53"/>
  <c r="G174" i="53"/>
  <c r="G133" i="53"/>
  <c r="G127" i="53"/>
  <c r="G169" i="53"/>
  <c r="M202" i="52"/>
  <c r="L202" i="52"/>
  <c r="G202" i="53"/>
  <c r="G163" i="53"/>
  <c r="G125" i="53"/>
  <c r="G200" i="53"/>
  <c r="G178" i="53"/>
  <c r="G171" i="53"/>
  <c r="G124" i="53"/>
  <c r="G167" i="53"/>
  <c r="G145" i="53"/>
  <c r="G191" i="53"/>
  <c r="G107" i="53"/>
  <c r="G120" i="53"/>
  <c r="G137" i="53"/>
  <c r="G112" i="53"/>
  <c r="G183" i="53"/>
  <c r="G119" i="53"/>
  <c r="G203" i="53"/>
  <c r="G155" i="53"/>
  <c r="G204" i="53"/>
  <c r="G164" i="53"/>
  <c r="G208" i="53"/>
  <c r="G108" i="53"/>
  <c r="G138" i="53"/>
  <c r="G189" i="53"/>
  <c r="G146" i="53"/>
  <c r="G126" i="53"/>
  <c r="G180" i="53"/>
  <c r="G151" i="53"/>
  <c r="G129" i="53"/>
  <c r="G103" i="53"/>
  <c r="G149" i="53"/>
  <c r="G131" i="53"/>
  <c r="G188" i="53"/>
  <c r="G198" i="53"/>
  <c r="L198" i="52"/>
  <c r="M198" i="52"/>
  <c r="G207" i="53"/>
  <c r="G139" i="53"/>
  <c r="G184" i="53"/>
  <c r="G175" i="53"/>
  <c r="G205" i="53"/>
  <c r="G194" i="53"/>
  <c r="G154" i="53"/>
  <c r="G160" i="53"/>
  <c r="G114" i="53"/>
  <c r="G135" i="53"/>
  <c r="G176" i="53"/>
  <c r="G162" i="53"/>
  <c r="G148" i="53"/>
  <c r="G117" i="53"/>
  <c r="G111" i="53"/>
  <c r="G91" i="53"/>
  <c r="G153" i="53"/>
  <c r="G109" i="53"/>
  <c r="G99" i="53"/>
  <c r="G113" i="53"/>
  <c r="G152" i="53"/>
  <c r="G159" i="53"/>
  <c r="G172" i="53"/>
  <c r="G128" i="53"/>
  <c r="G211" i="53"/>
  <c r="G193" i="53"/>
  <c r="G97" i="53"/>
  <c r="G97" i="54" s="1"/>
  <c r="G121" i="53"/>
  <c r="G132" i="53"/>
  <c r="G130" i="53"/>
  <c r="G100" i="53"/>
  <c r="G140" i="53"/>
  <c r="G195" i="53"/>
  <c r="G115" i="53"/>
  <c r="G158" i="53"/>
  <c r="G110" i="53"/>
  <c r="G102" i="53"/>
  <c r="G96" i="53"/>
  <c r="G96" i="54" s="1"/>
  <c r="G182" i="53"/>
  <c r="G181" i="53"/>
  <c r="G147" i="53"/>
  <c r="G173" i="53"/>
  <c r="G187" i="53"/>
  <c r="G123" i="53"/>
  <c r="G177" i="53"/>
  <c r="G134" i="53"/>
  <c r="G101" i="53"/>
  <c r="G104" i="53"/>
  <c r="G192" i="53"/>
  <c r="L192" i="52"/>
  <c r="M192" i="52"/>
  <c r="G196" i="53"/>
  <c r="G196" i="54" s="1"/>
  <c r="G186" i="53"/>
  <c r="G105" i="53"/>
  <c r="G105" i="54" s="1"/>
  <c r="G179" i="53"/>
  <c r="G144" i="53"/>
  <c r="G144" i="54" s="1"/>
  <c r="K80" i="2"/>
  <c r="K213" i="2"/>
  <c r="H213" i="38" s="1"/>
  <c r="K213" i="38" s="1"/>
  <c r="K214" i="2"/>
  <c r="H214" i="38"/>
  <c r="K214" i="38" s="1"/>
  <c r="H214" i="40" s="1"/>
  <c r="K214" i="40" s="1"/>
  <c r="K215" i="2"/>
  <c r="H215" i="38" s="1"/>
  <c r="K215" i="38" s="1"/>
  <c r="K217" i="2"/>
  <c r="H217" i="38" s="1"/>
  <c r="K217" i="38" s="1"/>
  <c r="K218" i="2"/>
  <c r="H218" i="38" s="1"/>
  <c r="K218" i="38" s="1"/>
  <c r="K219" i="2"/>
  <c r="H219" i="38"/>
  <c r="K219" i="38" s="1"/>
  <c r="H219" i="40" s="1"/>
  <c r="K219" i="40" s="1"/>
  <c r="H219" i="49" s="1"/>
  <c r="K219" i="49" s="1"/>
  <c r="H219" i="50" s="1"/>
  <c r="K219" i="50" s="1"/>
  <c r="H219" i="51" s="1"/>
  <c r="K219" i="51" s="1"/>
  <c r="H219" i="52" s="1"/>
  <c r="K219" i="52" s="1"/>
  <c r="H219" i="53" s="1"/>
  <c r="K219" i="53" s="1"/>
  <c r="H219" i="54" s="1"/>
  <c r="K219" i="54" s="1"/>
  <c r="H219" i="78" s="1"/>
  <c r="K219" i="78" s="1"/>
  <c r="H219" i="79" s="1"/>
  <c r="K219" i="79" s="1"/>
  <c r="H219" i="80" s="1"/>
  <c r="K219" i="80" s="1"/>
  <c r="H219" i="81" s="1"/>
  <c r="K219" i="81" s="1"/>
  <c r="H219" i="82" s="1"/>
  <c r="K219" i="82" s="1"/>
  <c r="H219" i="83" s="1"/>
  <c r="K219" i="83" s="1"/>
  <c r="H219" i="84" s="1"/>
  <c r="K219" i="84" s="1"/>
  <c r="H219" i="85" s="1"/>
  <c r="K219" i="85" s="1"/>
  <c r="H219" i="86" s="1"/>
  <c r="K219" i="86" s="1"/>
  <c r="H219" i="87" s="1"/>
  <c r="K219" i="87" s="1"/>
  <c r="H219" i="88" s="1"/>
  <c r="K219" i="88" s="1"/>
  <c r="H219" i="90" s="1"/>
  <c r="K219" i="90" s="1"/>
  <c r="H219" i="91" s="1"/>
  <c r="K219" i="91" s="1"/>
  <c r="H219" i="92" s="1"/>
  <c r="K219" i="92" s="1"/>
  <c r="H219" i="93" s="1"/>
  <c r="K219" i="93" s="1"/>
  <c r="H219" i="94" s="1"/>
  <c r="K219" i="94" s="1"/>
  <c r="H219" i="95" s="1"/>
  <c r="K219" i="95" s="1"/>
  <c r="H219" i="96" s="1"/>
  <c r="K219" i="96" s="1"/>
  <c r="H219" i="97" s="1"/>
  <c r="K219" i="97" s="1"/>
  <c r="H219" i="98" s="1"/>
  <c r="K219" i="98" s="1"/>
  <c r="H219" i="99" s="1"/>
  <c r="K219" i="99" s="1"/>
  <c r="H219" i="100" s="1"/>
  <c r="K219" i="100" s="1"/>
  <c r="H219" i="101" s="1"/>
  <c r="K219" i="101" s="1"/>
  <c r="K220" i="2"/>
  <c r="H220" i="38"/>
  <c r="K220" i="38"/>
  <c r="K221" i="2"/>
  <c r="H221" i="38" s="1"/>
  <c r="K221" i="38" s="1"/>
  <c r="H221" i="40" s="1"/>
  <c r="K221" i="40" s="1"/>
  <c r="H221" i="49" s="1"/>
  <c r="K221" i="49" s="1"/>
  <c r="H221" i="50" s="1"/>
  <c r="K221" i="50" s="1"/>
  <c r="H221" i="51" s="1"/>
  <c r="K221" i="51" s="1"/>
  <c r="H221" i="52" s="1"/>
  <c r="K221" i="52" s="1"/>
  <c r="H221" i="53" s="1"/>
  <c r="K221" i="53" s="1"/>
  <c r="H221" i="54" s="1"/>
  <c r="K221" i="54" s="1"/>
  <c r="H221" i="78" s="1"/>
  <c r="K221" i="78" s="1"/>
  <c r="H221" i="79" s="1"/>
  <c r="K221" i="79" s="1"/>
  <c r="H221" i="80" s="1"/>
  <c r="K221" i="80" s="1"/>
  <c r="H221" i="81" s="1"/>
  <c r="K221" i="81" s="1"/>
  <c r="H221" i="82" s="1"/>
  <c r="K221" i="82" s="1"/>
  <c r="H221" i="83" s="1"/>
  <c r="K221" i="83" s="1"/>
  <c r="H221" i="84" s="1"/>
  <c r="K221" i="84" s="1"/>
  <c r="H221" i="85" s="1"/>
  <c r="K221" i="85" s="1"/>
  <c r="H221" i="86" s="1"/>
  <c r="K221" i="86" s="1"/>
  <c r="H221" i="87" s="1"/>
  <c r="K221" i="87" s="1"/>
  <c r="H221" i="88" s="1"/>
  <c r="K221" i="88" s="1"/>
  <c r="H221" i="90" s="1"/>
  <c r="K221" i="90" s="1"/>
  <c r="H221" i="91" s="1"/>
  <c r="K221" i="91" s="1"/>
  <c r="H221" i="92" s="1"/>
  <c r="K221" i="92" s="1"/>
  <c r="H221" i="93" s="1"/>
  <c r="K221" i="93" s="1"/>
  <c r="H221" i="94" s="1"/>
  <c r="K221" i="94" s="1"/>
  <c r="H221" i="95" s="1"/>
  <c r="K221" i="95" s="1"/>
  <c r="H221" i="96" s="1"/>
  <c r="K221" i="96" s="1"/>
  <c r="H221" i="97" s="1"/>
  <c r="K221" i="97" s="1"/>
  <c r="H221" i="98" s="1"/>
  <c r="K221" i="98" s="1"/>
  <c r="H221" i="99" s="1"/>
  <c r="K221" i="99" s="1"/>
  <c r="H221" i="100" s="1"/>
  <c r="K221" i="100" s="1"/>
  <c r="H221" i="101" s="1"/>
  <c r="K221" i="101" s="1"/>
  <c r="K225" i="2"/>
  <c r="H225" i="38" s="1"/>
  <c r="K225" i="38" s="1"/>
  <c r="K226" i="2"/>
  <c r="H226" i="38"/>
  <c r="K226" i="38" s="1"/>
  <c r="H226" i="40" s="1"/>
  <c r="K226" i="40" s="1"/>
  <c r="H226" i="49" s="1"/>
  <c r="K226" i="49" s="1"/>
  <c r="H226" i="50" s="1"/>
  <c r="K226" i="50" s="1"/>
  <c r="H226" i="51" s="1"/>
  <c r="K226" i="51" s="1"/>
  <c r="H226" i="52" s="1"/>
  <c r="K226" i="52" s="1"/>
  <c r="H226" i="53" s="1"/>
  <c r="K226" i="53" s="1"/>
  <c r="H226" i="54" s="1"/>
  <c r="K226" i="54" s="1"/>
  <c r="H226" i="78" s="1"/>
  <c r="K226" i="78" s="1"/>
  <c r="H226" i="79" s="1"/>
  <c r="K226" i="79" s="1"/>
  <c r="H226" i="80" s="1"/>
  <c r="K226" i="80" s="1"/>
  <c r="H226" i="81" s="1"/>
  <c r="K226" i="81" s="1"/>
  <c r="H226" i="82" s="1"/>
  <c r="K226" i="82" s="1"/>
  <c r="H226" i="83" s="1"/>
  <c r="K226" i="83" s="1"/>
  <c r="H226" i="84" s="1"/>
  <c r="K226" i="84" s="1"/>
  <c r="H226" i="85" s="1"/>
  <c r="K226" i="85" s="1"/>
  <c r="H226" i="86" s="1"/>
  <c r="K226" i="86" s="1"/>
  <c r="H226" i="87" s="1"/>
  <c r="K226" i="87" s="1"/>
  <c r="H226" i="88" s="1"/>
  <c r="K226" i="88" s="1"/>
  <c r="H226" i="90" s="1"/>
  <c r="K226" i="90" s="1"/>
  <c r="H226" i="91" s="1"/>
  <c r="K226" i="91" s="1"/>
  <c r="H226" i="92" s="1"/>
  <c r="K226" i="92" s="1"/>
  <c r="H226" i="93" s="1"/>
  <c r="K226" i="93" s="1"/>
  <c r="H226" i="94" s="1"/>
  <c r="K226" i="94" s="1"/>
  <c r="H226" i="95" s="1"/>
  <c r="K226" i="95" s="1"/>
  <c r="H226" i="96" s="1"/>
  <c r="K226" i="96" s="1"/>
  <c r="H226" i="97" s="1"/>
  <c r="K226" i="97" s="1"/>
  <c r="H226" i="98" s="1"/>
  <c r="K226" i="98" s="1"/>
  <c r="H226" i="99" s="1"/>
  <c r="K226" i="99" s="1"/>
  <c r="H226" i="100" s="1"/>
  <c r="K226" i="100" s="1"/>
  <c r="H226" i="101" s="1"/>
  <c r="K226" i="101" s="1"/>
  <c r="K228" i="2"/>
  <c r="H228" i="38" s="1"/>
  <c r="K228" i="38" s="1"/>
  <c r="K229" i="2"/>
  <c r="H229" i="38" s="1"/>
  <c r="K229" i="38" s="1"/>
  <c r="H229" i="40" s="1"/>
  <c r="K229" i="40" s="1"/>
  <c r="H229" i="49" s="1"/>
  <c r="K229" i="49" s="1"/>
  <c r="H229" i="50" s="1"/>
  <c r="K229" i="50" s="1"/>
  <c r="H229" i="51" s="1"/>
  <c r="K229" i="51" s="1"/>
  <c r="H229" i="52" s="1"/>
  <c r="K229" i="52" s="1"/>
  <c r="H229" i="53" s="1"/>
  <c r="K229" i="53" s="1"/>
  <c r="H229" i="54" s="1"/>
  <c r="K229" i="54" s="1"/>
  <c r="H229" i="78" s="1"/>
  <c r="K229" i="78" s="1"/>
  <c r="H229" i="79" s="1"/>
  <c r="K229" i="79" s="1"/>
  <c r="H229" i="80" s="1"/>
  <c r="K229" i="80" s="1"/>
  <c r="H229" i="81" s="1"/>
  <c r="K229" i="81" s="1"/>
  <c r="H229" i="82" s="1"/>
  <c r="K229" i="82" s="1"/>
  <c r="H229" i="83" s="1"/>
  <c r="K229" i="83" s="1"/>
  <c r="H229" i="84" s="1"/>
  <c r="K229" i="84" s="1"/>
  <c r="H229" i="85" s="1"/>
  <c r="K229" i="85" s="1"/>
  <c r="H229" i="86" s="1"/>
  <c r="K229" i="86" s="1"/>
  <c r="H229" i="87" s="1"/>
  <c r="K229" i="87" s="1"/>
  <c r="H229" i="88" s="1"/>
  <c r="K229" i="88" s="1"/>
  <c r="H229" i="90" s="1"/>
  <c r="K229" i="90" s="1"/>
  <c r="H229" i="91" s="1"/>
  <c r="K229" i="91" s="1"/>
  <c r="H229" i="92" s="1"/>
  <c r="K229" i="92" s="1"/>
  <c r="H229" i="93" s="1"/>
  <c r="K229" i="93" s="1"/>
  <c r="H229" i="94" s="1"/>
  <c r="K229" i="94" s="1"/>
  <c r="H229" i="95" s="1"/>
  <c r="K229" i="95" s="1"/>
  <c r="H229" i="96" s="1"/>
  <c r="K229" i="96" s="1"/>
  <c r="H229" i="97" s="1"/>
  <c r="K229" i="97" s="1"/>
  <c r="H229" i="98" s="1"/>
  <c r="K229" i="98" s="1"/>
  <c r="H229" i="99" s="1"/>
  <c r="K229" i="99" s="1"/>
  <c r="H229" i="100" s="1"/>
  <c r="K229" i="100" s="1"/>
  <c r="H229" i="101" s="1"/>
  <c r="K229" i="101" s="1"/>
  <c r="K230" i="2"/>
  <c r="H230" i="38" s="1"/>
  <c r="K230" i="38" s="1"/>
  <c r="K231" i="2"/>
  <c r="H231" i="38"/>
  <c r="K231" i="38" s="1"/>
  <c r="H231" i="40" s="1"/>
  <c r="K231" i="40" s="1"/>
  <c r="H231" i="49" s="1"/>
  <c r="K231" i="49" s="1"/>
  <c r="H231" i="50" s="1"/>
  <c r="K231" i="50" s="1"/>
  <c r="H231" i="51" s="1"/>
  <c r="K231" i="51" s="1"/>
  <c r="H231" i="52" s="1"/>
  <c r="K231" i="52" s="1"/>
  <c r="H231" i="53" s="1"/>
  <c r="K231" i="53" s="1"/>
  <c r="H231" i="54" s="1"/>
  <c r="K231" i="54" s="1"/>
  <c r="H231" i="78" s="1"/>
  <c r="K231" i="78" s="1"/>
  <c r="H231" i="79" s="1"/>
  <c r="K231" i="79" s="1"/>
  <c r="H231" i="80" s="1"/>
  <c r="K231" i="80" s="1"/>
  <c r="H231" i="81" s="1"/>
  <c r="K231" i="81" s="1"/>
  <c r="H231" i="82" s="1"/>
  <c r="K231" i="82" s="1"/>
  <c r="H231" i="83" s="1"/>
  <c r="K231" i="83" s="1"/>
  <c r="H231" i="84" s="1"/>
  <c r="K231" i="84" s="1"/>
  <c r="H231" i="85" s="1"/>
  <c r="K231" i="85" s="1"/>
  <c r="H231" i="86" s="1"/>
  <c r="K231" i="86" s="1"/>
  <c r="H231" i="87" s="1"/>
  <c r="K231" i="87" s="1"/>
  <c r="H231" i="88" s="1"/>
  <c r="K231" i="88" s="1"/>
  <c r="H231" i="90" s="1"/>
  <c r="K231" i="90" s="1"/>
  <c r="H231" i="91" s="1"/>
  <c r="K231" i="91" s="1"/>
  <c r="H231" i="92" s="1"/>
  <c r="K231" i="92" s="1"/>
  <c r="H231" i="93" s="1"/>
  <c r="K231" i="93" s="1"/>
  <c r="H231" i="94" s="1"/>
  <c r="K231" i="94" s="1"/>
  <c r="H231" i="95" s="1"/>
  <c r="K231" i="95" s="1"/>
  <c r="H231" i="96" s="1"/>
  <c r="K231" i="96" s="1"/>
  <c r="H231" i="97" s="1"/>
  <c r="K231" i="97" s="1"/>
  <c r="H231" i="98" s="1"/>
  <c r="K231" i="98" s="1"/>
  <c r="H231" i="99" s="1"/>
  <c r="K231" i="99" s="1"/>
  <c r="H231" i="100" s="1"/>
  <c r="K231" i="100" s="1"/>
  <c r="H231" i="101" s="1"/>
  <c r="K231" i="101" s="1"/>
  <c r="K232" i="2"/>
  <c r="H232" i="38"/>
  <c r="K232" i="38"/>
  <c r="K233" i="2"/>
  <c r="H233" i="38" s="1"/>
  <c r="K233" i="38" s="1"/>
  <c r="H233" i="40" s="1"/>
  <c r="K233" i="40" s="1"/>
  <c r="H233" i="49" s="1"/>
  <c r="K233" i="49" s="1"/>
  <c r="H233" i="50" s="1"/>
  <c r="K233" i="50" s="1"/>
  <c r="H233" i="51" s="1"/>
  <c r="K233" i="51" s="1"/>
  <c r="H233" i="52" s="1"/>
  <c r="K233" i="52" s="1"/>
  <c r="H233" i="53" s="1"/>
  <c r="K233" i="53" s="1"/>
  <c r="H233" i="54" s="1"/>
  <c r="K233" i="54" s="1"/>
  <c r="H233" i="78" s="1"/>
  <c r="K233" i="78" s="1"/>
  <c r="H233" i="79" s="1"/>
  <c r="K233" i="79" s="1"/>
  <c r="H233" i="80" s="1"/>
  <c r="K233" i="80" s="1"/>
  <c r="H233" i="81" s="1"/>
  <c r="K233" i="81" s="1"/>
  <c r="H233" i="82" s="1"/>
  <c r="K233" i="82" s="1"/>
  <c r="H233" i="83" s="1"/>
  <c r="K233" i="83" s="1"/>
  <c r="H233" i="84" s="1"/>
  <c r="K233" i="84" s="1"/>
  <c r="H233" i="85" s="1"/>
  <c r="K233" i="85" s="1"/>
  <c r="H233" i="86" s="1"/>
  <c r="K233" i="86" s="1"/>
  <c r="H233" i="87" s="1"/>
  <c r="K233" i="87" s="1"/>
  <c r="H233" i="88" s="1"/>
  <c r="K233" i="88" s="1"/>
  <c r="H233" i="90" s="1"/>
  <c r="K233" i="90" s="1"/>
  <c r="H233" i="91" s="1"/>
  <c r="K233" i="91" s="1"/>
  <c r="H233" i="92" s="1"/>
  <c r="K233" i="92" s="1"/>
  <c r="H233" i="93" s="1"/>
  <c r="K233" i="93" s="1"/>
  <c r="H233" i="94" s="1"/>
  <c r="K233" i="94" s="1"/>
  <c r="H233" i="95" s="1"/>
  <c r="K233" i="95" s="1"/>
  <c r="H233" i="96" s="1"/>
  <c r="K233" i="96" s="1"/>
  <c r="H233" i="97" s="1"/>
  <c r="K233" i="97" s="1"/>
  <c r="H233" i="98" s="1"/>
  <c r="K233" i="98" s="1"/>
  <c r="H233" i="99" s="1"/>
  <c r="K233" i="99" s="1"/>
  <c r="H233" i="100" s="1"/>
  <c r="K233" i="100" s="1"/>
  <c r="H233" i="101" s="1"/>
  <c r="K233" i="101" s="1"/>
  <c r="K235" i="2"/>
  <c r="H235" i="38" s="1"/>
  <c r="K235" i="38" s="1"/>
  <c r="K236" i="2"/>
  <c r="H236" i="38"/>
  <c r="K236" i="38" s="1"/>
  <c r="H236" i="40" s="1"/>
  <c r="K236" i="40" s="1"/>
  <c r="H236" i="49" s="1"/>
  <c r="K236" i="49" s="1"/>
  <c r="H236" i="50" s="1"/>
  <c r="K236" i="50" s="1"/>
  <c r="H236" i="51" s="1"/>
  <c r="K236" i="51" s="1"/>
  <c r="H236" i="52" s="1"/>
  <c r="K236" i="52" s="1"/>
  <c r="H236" i="53" s="1"/>
  <c r="K236" i="53" s="1"/>
  <c r="H236" i="54" s="1"/>
  <c r="K236" i="54" s="1"/>
  <c r="H236" i="78" s="1"/>
  <c r="K236" i="78" s="1"/>
  <c r="H236" i="79" s="1"/>
  <c r="K236" i="79" s="1"/>
  <c r="H236" i="80" s="1"/>
  <c r="K236" i="80" s="1"/>
  <c r="H236" i="81" s="1"/>
  <c r="K236" i="81" s="1"/>
  <c r="H236" i="82" s="1"/>
  <c r="K236" i="82" s="1"/>
  <c r="H236" i="83" s="1"/>
  <c r="K236" i="83" s="1"/>
  <c r="H236" i="84" s="1"/>
  <c r="K236" i="84" s="1"/>
  <c r="H236" i="85" s="1"/>
  <c r="K236" i="85" s="1"/>
  <c r="H236" i="86" s="1"/>
  <c r="K236" i="86" s="1"/>
  <c r="H236" i="87" s="1"/>
  <c r="K236" i="87" s="1"/>
  <c r="H236" i="88" s="1"/>
  <c r="K236" i="88" s="1"/>
  <c r="H236" i="90" s="1"/>
  <c r="K236" i="90" s="1"/>
  <c r="H236" i="91" s="1"/>
  <c r="K236" i="91" s="1"/>
  <c r="H236" i="92" s="1"/>
  <c r="K236" i="92" s="1"/>
  <c r="H236" i="93" s="1"/>
  <c r="K236" i="93" s="1"/>
  <c r="H236" i="94" s="1"/>
  <c r="K236" i="94" s="1"/>
  <c r="H236" i="95" s="1"/>
  <c r="K236" i="95" s="1"/>
  <c r="H236" i="96" s="1"/>
  <c r="K236" i="96" s="1"/>
  <c r="H236" i="97" s="1"/>
  <c r="K236" i="97" s="1"/>
  <c r="H236" i="98" s="1"/>
  <c r="K236" i="98" s="1"/>
  <c r="H236" i="99" s="1"/>
  <c r="K236" i="99" s="1"/>
  <c r="H236" i="100" s="1"/>
  <c r="K236" i="100" s="1"/>
  <c r="H236" i="101" s="1"/>
  <c r="K236" i="101" s="1"/>
  <c r="K82" i="2"/>
  <c r="H82" i="38"/>
  <c r="K88" i="2"/>
  <c r="H88" i="38" s="1"/>
  <c r="K89" i="2"/>
  <c r="H89" i="38" s="1"/>
  <c r="K89" i="38" s="1"/>
  <c r="H89" i="40" s="1"/>
  <c r="K89" i="40" s="1"/>
  <c r="H89" i="49" s="1"/>
  <c r="K89" i="49" s="1"/>
  <c r="H89" i="50" s="1"/>
  <c r="K89" i="50" s="1"/>
  <c r="H89" i="51" s="1"/>
  <c r="K89" i="51" s="1"/>
  <c r="H89" i="52" s="1"/>
  <c r="K89" i="52" s="1"/>
  <c r="H89" i="53" s="1"/>
  <c r="K89" i="53" s="1"/>
  <c r="H89" i="54" s="1"/>
  <c r="K89" i="54" s="1"/>
  <c r="H89" i="78" s="1"/>
  <c r="K89" i="78" s="1"/>
  <c r="H89" i="79" s="1"/>
  <c r="K89" i="79" s="1"/>
  <c r="H89" i="80" s="1"/>
  <c r="K89" i="80" s="1"/>
  <c r="H89" i="81" s="1"/>
  <c r="K89" i="81" s="1"/>
  <c r="H89" i="82" s="1"/>
  <c r="K89" i="82" s="1"/>
  <c r="H89" i="83" s="1"/>
  <c r="K89" i="83" s="1"/>
  <c r="H89" i="84" s="1"/>
  <c r="K89" i="84" s="1"/>
  <c r="H89" i="85" s="1"/>
  <c r="K89" i="85" s="1"/>
  <c r="H89" i="86" s="1"/>
  <c r="K89" i="86" s="1"/>
  <c r="H89" i="87" s="1"/>
  <c r="K89" i="87" s="1"/>
  <c r="H89" i="88" s="1"/>
  <c r="K89" i="88" s="1"/>
  <c r="H89" i="90" s="1"/>
  <c r="K89" i="90" s="1"/>
  <c r="H89" i="91" s="1"/>
  <c r="K89" i="91" s="1"/>
  <c r="H89" i="92" s="1"/>
  <c r="K89" i="92" s="1"/>
  <c r="H89" i="93" s="1"/>
  <c r="K89" i="93" s="1"/>
  <c r="H89" i="94" s="1"/>
  <c r="K89" i="94" s="1"/>
  <c r="H89" i="95" s="1"/>
  <c r="K89" i="95" s="1"/>
  <c r="H89" i="96" s="1"/>
  <c r="K89" i="96" s="1"/>
  <c r="H89" i="97" s="1"/>
  <c r="K89" i="97" s="1"/>
  <c r="H89" i="98" s="1"/>
  <c r="K89" i="98" s="1"/>
  <c r="H89" i="99" s="1"/>
  <c r="K89" i="99" s="1"/>
  <c r="H89" i="100" s="1"/>
  <c r="K89" i="100" s="1"/>
  <c r="H89" i="101" s="1"/>
  <c r="K89" i="101" s="1"/>
  <c r="C2" i="36"/>
  <c r="K239" i="2"/>
  <c r="H80" i="38"/>
  <c r="G100" i="54"/>
  <c r="G100" i="78" s="1"/>
  <c r="G99" i="54"/>
  <c r="G99" i="78" s="1"/>
  <c r="G148" i="54"/>
  <c r="G148" i="78" s="1"/>
  <c r="G135" i="54"/>
  <c r="G135" i="78" s="1"/>
  <c r="G194" i="54"/>
  <c r="G194" i="78" s="1"/>
  <c r="G139" i="54"/>
  <c r="G139" i="78" s="1"/>
  <c r="G131" i="54"/>
  <c r="G131" i="78" s="1"/>
  <c r="G129" i="54"/>
  <c r="G129" i="78" s="1"/>
  <c r="G146" i="54"/>
  <c r="G146" i="78" s="1"/>
  <c r="G155" i="54"/>
  <c r="G155" i="78" s="1"/>
  <c r="G134" i="54"/>
  <c r="G134" i="78" s="1"/>
  <c r="G173" i="54"/>
  <c r="G173" i="78" s="1"/>
  <c r="G182" i="54"/>
  <c r="G182" i="78" s="1"/>
  <c r="G110" i="54"/>
  <c r="G110" i="78" s="1"/>
  <c r="G195" i="54"/>
  <c r="G195" i="78" s="1"/>
  <c r="G140" i="54"/>
  <c r="G140" i="78" s="1"/>
  <c r="G121" i="54"/>
  <c r="G121" i="78" s="1"/>
  <c r="G128" i="54"/>
  <c r="G128" i="78" s="1"/>
  <c r="G113" i="54"/>
  <c r="G113" i="78" s="1"/>
  <c r="G153" i="54"/>
  <c r="G153" i="78" s="1"/>
  <c r="G162" i="54"/>
  <c r="G162" i="78" s="1"/>
  <c r="G176" i="54"/>
  <c r="G176" i="78" s="1"/>
  <c r="G154" i="54"/>
  <c r="G154" i="78" s="1"/>
  <c r="G184" i="54"/>
  <c r="G184" i="78" s="1"/>
  <c r="G188" i="54"/>
  <c r="G188" i="78" s="1"/>
  <c r="G126" i="54"/>
  <c r="G126" i="78" s="1"/>
  <c r="G108" i="54"/>
  <c r="G108" i="78" s="1"/>
  <c r="G204" i="54"/>
  <c r="G204" i="78" s="1"/>
  <c r="G183" i="54"/>
  <c r="G183" i="78" s="1"/>
  <c r="G120" i="54"/>
  <c r="G120" i="78" s="1"/>
  <c r="G167" i="54"/>
  <c r="G167" i="78" s="1"/>
  <c r="G178" i="54"/>
  <c r="G178" i="78" s="1"/>
  <c r="G98" i="54"/>
  <c r="G98" i="78" s="1"/>
  <c r="G161" i="54"/>
  <c r="G161" i="78" s="1"/>
  <c r="G94" i="54"/>
  <c r="G94" i="78" s="1"/>
  <c r="G143" i="54"/>
  <c r="G143" i="78" s="1"/>
  <c r="G166" i="54"/>
  <c r="G166" i="78" s="1"/>
  <c r="G116" i="54"/>
  <c r="G116" i="78" s="1"/>
  <c r="G132" i="54"/>
  <c r="G132" i="78" s="1"/>
  <c r="G211" i="54"/>
  <c r="G211" i="78" s="1"/>
  <c r="G175" i="54"/>
  <c r="G175" i="78" s="1"/>
  <c r="G198" i="54"/>
  <c r="G198" i="78" s="1"/>
  <c r="M198" i="53"/>
  <c r="L198" i="53"/>
  <c r="G103" i="54"/>
  <c r="G103" i="78" s="1"/>
  <c r="G180" i="54"/>
  <c r="G180" i="78" s="1"/>
  <c r="G138" i="54"/>
  <c r="G138" i="78" s="1"/>
  <c r="G203" i="54"/>
  <c r="G203" i="78" s="1"/>
  <c r="G119" i="54"/>
  <c r="G119" i="78" s="1"/>
  <c r="G145" i="54"/>
  <c r="G145" i="78" s="1"/>
  <c r="G163" i="54"/>
  <c r="G163" i="78" s="1"/>
  <c r="G133" i="54"/>
  <c r="G133" i="78" s="1"/>
  <c r="G136" i="54"/>
  <c r="G136" i="78" s="1"/>
  <c r="G199" i="54"/>
  <c r="G199" i="78" s="1"/>
  <c r="G95" i="54"/>
  <c r="G95" i="78" s="1"/>
  <c r="G150" i="54"/>
  <c r="G150" i="78" s="1"/>
  <c r="G165" i="54"/>
  <c r="G165" i="78" s="1"/>
  <c r="G104" i="54"/>
  <c r="G104" i="78" s="1"/>
  <c r="G187" i="54"/>
  <c r="G187" i="78" s="1"/>
  <c r="G102" i="54"/>
  <c r="G102" i="78" s="1"/>
  <c r="G130" i="54"/>
  <c r="G130" i="78" s="1"/>
  <c r="G152" i="54"/>
  <c r="G152" i="78" s="1"/>
  <c r="G109" i="54"/>
  <c r="G109" i="78" s="1"/>
  <c r="G117" i="54"/>
  <c r="G117" i="78" s="1"/>
  <c r="G160" i="54"/>
  <c r="G160" i="78" s="1"/>
  <c r="G149" i="54"/>
  <c r="G149" i="78" s="1"/>
  <c r="G179" i="54"/>
  <c r="G179" i="78" s="1"/>
  <c r="M192" i="53"/>
  <c r="G192" i="54"/>
  <c r="G192" i="78" s="1"/>
  <c r="L192" i="53"/>
  <c r="G101" i="54"/>
  <c r="G101" i="78" s="1"/>
  <c r="G123" i="54"/>
  <c r="G123" i="78" s="1"/>
  <c r="G181" i="54"/>
  <c r="G181" i="78" s="1"/>
  <c r="G158" i="54"/>
  <c r="G158" i="78" s="1"/>
  <c r="G115" i="54"/>
  <c r="G115" i="78" s="1"/>
  <c r="G193" i="54"/>
  <c r="G193" i="78" s="1"/>
  <c r="G159" i="54"/>
  <c r="G159" i="78" s="1"/>
  <c r="G91" i="54"/>
  <c r="G91" i="78" s="1"/>
  <c r="G111" i="54"/>
  <c r="G111" i="78" s="1"/>
  <c r="G114" i="54"/>
  <c r="G114" i="78" s="1"/>
  <c r="G205" i="54"/>
  <c r="G205" i="78" s="1"/>
  <c r="G207" i="54"/>
  <c r="G207" i="78" s="1"/>
  <c r="G151" i="54"/>
  <c r="G151" i="78" s="1"/>
  <c r="G164" i="54"/>
  <c r="G164" i="78" s="1"/>
  <c r="G137" i="54"/>
  <c r="G137" i="78" s="1"/>
  <c r="G191" i="54"/>
  <c r="G191" i="78" s="1"/>
  <c r="G171" i="54"/>
  <c r="G171" i="78" s="1"/>
  <c r="G125" i="54"/>
  <c r="G125" i="78" s="1"/>
  <c r="M202" i="53"/>
  <c r="G202" i="54"/>
  <c r="G202" i="78" s="1"/>
  <c r="L202" i="53"/>
  <c r="G127" i="54"/>
  <c r="G127" i="78" s="1"/>
  <c r="G122" i="54"/>
  <c r="G122" i="78" s="1"/>
  <c r="G156" i="54"/>
  <c r="G156" i="78" s="1"/>
  <c r="M190" i="53"/>
  <c r="G190" i="54"/>
  <c r="G190" i="78" s="1"/>
  <c r="L190" i="53"/>
  <c r="G170" i="54"/>
  <c r="G170" i="78" s="1"/>
  <c r="G157" i="54"/>
  <c r="G157" i="78" s="1"/>
  <c r="G209" i="54"/>
  <c r="G209" i="78" s="1"/>
  <c r="L209" i="53"/>
  <c r="M209" i="53"/>
  <c r="M90" i="53"/>
  <c r="G90" i="54"/>
  <c r="G90" i="78" s="1"/>
  <c r="L90" i="53"/>
  <c r="M206" i="53"/>
  <c r="G206" i="54"/>
  <c r="G206" i="78" s="1"/>
  <c r="L206" i="53"/>
  <c r="G168" i="54"/>
  <c r="G168" i="78" s="1"/>
  <c r="G81" i="51"/>
  <c r="G177" i="54"/>
  <c r="G177" i="78" s="1"/>
  <c r="G147" i="54"/>
  <c r="G147" i="78" s="1"/>
  <c r="G172" i="54"/>
  <c r="G172" i="78" s="1"/>
  <c r="G189" i="54"/>
  <c r="G189" i="78" s="1"/>
  <c r="G208" i="54"/>
  <c r="G208" i="78" s="1"/>
  <c r="G112" i="54"/>
  <c r="G112" i="78" s="1"/>
  <c r="G107" i="54"/>
  <c r="G107" i="78" s="1"/>
  <c r="G124" i="54"/>
  <c r="G124" i="78" s="1"/>
  <c r="G200" i="54"/>
  <c r="G200" i="78" s="1"/>
  <c r="G169" i="54"/>
  <c r="G169" i="78" s="1"/>
  <c r="G174" i="54"/>
  <c r="G174" i="78" s="1"/>
  <c r="G142" i="54"/>
  <c r="G142" i="78" s="1"/>
  <c r="G201" i="54"/>
  <c r="G201" i="78" s="1"/>
  <c r="L201" i="53"/>
  <c r="M201" i="53"/>
  <c r="G197" i="54"/>
  <c r="G197" i="78" s="1"/>
  <c r="G80" i="49"/>
  <c r="G80" i="50" s="1"/>
  <c r="H232" i="40"/>
  <c r="K232" i="40"/>
  <c r="H232" i="49"/>
  <c r="K232" i="49" s="1"/>
  <c r="H232" i="50" s="1"/>
  <c r="K232" i="50" s="1"/>
  <c r="H220" i="40"/>
  <c r="K220" i="40"/>
  <c r="H220" i="49"/>
  <c r="K220" i="49" s="1"/>
  <c r="K82" i="38"/>
  <c r="M80" i="2"/>
  <c r="K80" i="38"/>
  <c r="G81" i="52"/>
  <c r="L190" i="54"/>
  <c r="M202" i="54"/>
  <c r="L202" i="54"/>
  <c r="M90" i="54"/>
  <c r="M209" i="54"/>
  <c r="L192" i="54"/>
  <c r="M192" i="54"/>
  <c r="M206" i="54"/>
  <c r="L206" i="54"/>
  <c r="L201" i="54"/>
  <c r="M201" i="54"/>
  <c r="L198" i="54"/>
  <c r="M198" i="54"/>
  <c r="H82" i="40"/>
  <c r="K82" i="40"/>
  <c r="H82" i="49"/>
  <c r="K82" i="49"/>
  <c r="H82" i="50"/>
  <c r="K82" i="50"/>
  <c r="H82" i="51"/>
  <c r="K82" i="51"/>
  <c r="H82" i="52"/>
  <c r="K82" i="52"/>
  <c r="H82" i="53"/>
  <c r="K82" i="53"/>
  <c r="H82" i="54"/>
  <c r="K82" i="54"/>
  <c r="H80" i="40"/>
  <c r="L80" i="38"/>
  <c r="M80" i="38"/>
  <c r="G81" i="53"/>
  <c r="K80" i="40"/>
  <c r="G81" i="54"/>
  <c r="H80" i="49"/>
  <c r="L80" i="40"/>
  <c r="M80" i="40"/>
  <c r="N213" i="2"/>
  <c r="Q213" i="2" s="1"/>
  <c r="Q213" i="38" s="1"/>
  <c r="Q213" i="40" s="1"/>
  <c r="Q213" i="49" s="1"/>
  <c r="Q213" i="50" s="1"/>
  <c r="Q213" i="51" s="1"/>
  <c r="Q213" i="52" s="1"/>
  <c r="Q213" i="53" s="1"/>
  <c r="Q213" i="54" s="1"/>
  <c r="Q213" i="78" s="1"/>
  <c r="Q213" i="79" s="1"/>
  <c r="Q213" i="80" s="1"/>
  <c r="Q213" i="81" s="1"/>
  <c r="Q213" i="82" s="1"/>
  <c r="Q213" i="83" s="1"/>
  <c r="Q213" i="84" s="1"/>
  <c r="Q213" i="85" s="1"/>
  <c r="Q213" i="86" s="1"/>
  <c r="Q213" i="87" s="1"/>
  <c r="Q213" i="88" s="1"/>
  <c r="Q213" i="90" s="1"/>
  <c r="Q213" i="91" s="1"/>
  <c r="Q213" i="92" s="1"/>
  <c r="Q213" i="93" s="1"/>
  <c r="Q213" i="94" s="1"/>
  <c r="Q213" i="95" s="1"/>
  <c r="Q213" i="96" s="1"/>
  <c r="Q213" i="97" s="1"/>
  <c r="Q213" i="98" s="1"/>
  <c r="Q213" i="99" s="1"/>
  <c r="Q213" i="100" s="1"/>
  <c r="Q213" i="101" s="1"/>
  <c r="N214" i="2"/>
  <c r="Q214" i="2"/>
  <c r="Q214" i="38"/>
  <c r="Q214" i="40" s="1"/>
  <c r="Q214" i="49" s="1"/>
  <c r="Q214" i="50" s="1"/>
  <c r="Q214" i="51" s="1"/>
  <c r="Q214" i="52" s="1"/>
  <c r="Q214" i="53" s="1"/>
  <c r="Q214" i="54" s="1"/>
  <c r="Q214" i="78" s="1"/>
  <c r="Q214" i="79" s="1"/>
  <c r="Q214" i="80" s="1"/>
  <c r="Q214" i="81" s="1"/>
  <c r="Q214" i="82" s="1"/>
  <c r="Q214" i="83" s="1"/>
  <c r="Q214" i="84" s="1"/>
  <c r="Q214" i="85" s="1"/>
  <c r="Q214" i="86" s="1"/>
  <c r="Q214" i="87" s="1"/>
  <c r="Q214" i="88" s="1"/>
  <c r="Q214" i="90" s="1"/>
  <c r="Q214" i="91" s="1"/>
  <c r="Q214" i="92" s="1"/>
  <c r="Q214" i="93" s="1"/>
  <c r="Q214" i="94" s="1"/>
  <c r="Q214" i="95" s="1"/>
  <c r="Q214" i="96" s="1"/>
  <c r="Q214" i="97" s="1"/>
  <c r="Q214" i="98" s="1"/>
  <c r="Q214" i="99" s="1"/>
  <c r="Q214" i="100" s="1"/>
  <c r="Q214" i="101" s="1"/>
  <c r="N215" i="2"/>
  <c r="Q215" i="2" s="1"/>
  <c r="Q215" i="38" s="1"/>
  <c r="Q215" i="40" s="1"/>
  <c r="Q215" i="49" s="1"/>
  <c r="Q215" i="50" s="1"/>
  <c r="Q215" i="51" s="1"/>
  <c r="Q215" i="52" s="1"/>
  <c r="Q215" i="53" s="1"/>
  <c r="Q215" i="54" s="1"/>
  <c r="Q215" i="78" s="1"/>
  <c r="Q215" i="79" s="1"/>
  <c r="Q215" i="80" s="1"/>
  <c r="Q215" i="81" s="1"/>
  <c r="Q215" i="82" s="1"/>
  <c r="Q215" i="83" s="1"/>
  <c r="Q215" i="84" s="1"/>
  <c r="Q215" i="85" s="1"/>
  <c r="Q215" i="86" s="1"/>
  <c r="Q215" i="87" s="1"/>
  <c r="Q215" i="88" s="1"/>
  <c r="Q215" i="90" s="1"/>
  <c r="Q215" i="91" s="1"/>
  <c r="Q215" i="92" s="1"/>
  <c r="Q215" i="93" s="1"/>
  <c r="Q215" i="94" s="1"/>
  <c r="Q215" i="95" s="1"/>
  <c r="Q215" i="96" s="1"/>
  <c r="Q215" i="97" s="1"/>
  <c r="Q215" i="98" s="1"/>
  <c r="Q215" i="99" s="1"/>
  <c r="Q215" i="100" s="1"/>
  <c r="Q215" i="101" s="1"/>
  <c r="N217" i="2"/>
  <c r="Q217" i="2"/>
  <c r="Q217" i="38"/>
  <c r="Q217" i="40" s="1"/>
  <c r="Q217" i="49" s="1"/>
  <c r="Q217" i="50" s="1"/>
  <c r="Q217" i="51" s="1"/>
  <c r="Q217" i="52" s="1"/>
  <c r="Q217" i="53" s="1"/>
  <c r="Q217" i="54" s="1"/>
  <c r="Q217" i="78" s="1"/>
  <c r="Q217" i="79" s="1"/>
  <c r="Q217" i="80" s="1"/>
  <c r="Q217" i="81" s="1"/>
  <c r="Q217" i="82" s="1"/>
  <c r="Q217" i="83" s="1"/>
  <c r="Q217" i="84" s="1"/>
  <c r="Q217" i="85" s="1"/>
  <c r="Q217" i="86" s="1"/>
  <c r="Q217" i="87" s="1"/>
  <c r="Q217" i="88" s="1"/>
  <c r="Q217" i="90" s="1"/>
  <c r="Q217" i="91" s="1"/>
  <c r="Q217" i="92" s="1"/>
  <c r="Q217" i="93" s="1"/>
  <c r="Q217" i="94" s="1"/>
  <c r="Q217" i="95" s="1"/>
  <c r="Q217" i="96" s="1"/>
  <c r="Q217" i="97" s="1"/>
  <c r="Q217" i="98" s="1"/>
  <c r="Q217" i="99" s="1"/>
  <c r="Q217" i="100" s="1"/>
  <c r="Q217" i="101" s="1"/>
  <c r="N218" i="2"/>
  <c r="Q218" i="2" s="1"/>
  <c r="Q218" i="38" s="1"/>
  <c r="Q218" i="40" s="1"/>
  <c r="Q218" i="49" s="1"/>
  <c r="Q218" i="50" s="1"/>
  <c r="Q218" i="51" s="1"/>
  <c r="Q218" i="52" s="1"/>
  <c r="Q218" i="53" s="1"/>
  <c r="Q218" i="54" s="1"/>
  <c r="Q218" i="78" s="1"/>
  <c r="Q218" i="79" s="1"/>
  <c r="Q218" i="80" s="1"/>
  <c r="Q218" i="81" s="1"/>
  <c r="Q218" i="82" s="1"/>
  <c r="Q218" i="83" s="1"/>
  <c r="Q218" i="84" s="1"/>
  <c r="Q218" i="85" s="1"/>
  <c r="Q218" i="86" s="1"/>
  <c r="Q218" i="87" s="1"/>
  <c r="Q218" i="88" s="1"/>
  <c r="Q218" i="90" s="1"/>
  <c r="Q218" i="91" s="1"/>
  <c r="Q218" i="92" s="1"/>
  <c r="Q218" i="93" s="1"/>
  <c r="Q218" i="94" s="1"/>
  <c r="Q218" i="95" s="1"/>
  <c r="Q218" i="96" s="1"/>
  <c r="Q218" i="97" s="1"/>
  <c r="Q218" i="98" s="1"/>
  <c r="Q218" i="99" s="1"/>
  <c r="Q218" i="100" s="1"/>
  <c r="Q218" i="101" s="1"/>
  <c r="N219" i="2"/>
  <c r="Q219" i="2"/>
  <c r="Q219" i="38"/>
  <c r="Q219" i="40" s="1"/>
  <c r="Q219" i="49" s="1"/>
  <c r="Q219" i="50" s="1"/>
  <c r="Q219" i="51" s="1"/>
  <c r="Q219" i="52" s="1"/>
  <c r="Q219" i="53" s="1"/>
  <c r="Q219" i="54" s="1"/>
  <c r="Q219" i="78" s="1"/>
  <c r="Q219" i="79" s="1"/>
  <c r="Q219" i="80" s="1"/>
  <c r="Q219" i="81" s="1"/>
  <c r="Q219" i="82" s="1"/>
  <c r="Q219" i="83" s="1"/>
  <c r="Q219" i="84" s="1"/>
  <c r="Q219" i="85" s="1"/>
  <c r="Q219" i="86" s="1"/>
  <c r="Q219" i="87" s="1"/>
  <c r="Q219" i="88" s="1"/>
  <c r="Q219" i="90" s="1"/>
  <c r="Q219" i="91" s="1"/>
  <c r="Q219" i="92" s="1"/>
  <c r="Q219" i="93" s="1"/>
  <c r="Q219" i="94" s="1"/>
  <c r="Q219" i="95" s="1"/>
  <c r="Q219" i="96" s="1"/>
  <c r="Q219" i="97" s="1"/>
  <c r="Q219" i="98" s="1"/>
  <c r="Q219" i="99" s="1"/>
  <c r="Q219" i="100" s="1"/>
  <c r="Q219" i="101" s="1"/>
  <c r="N220" i="2"/>
  <c r="Q220" i="2" s="1"/>
  <c r="Q220" i="38" s="1"/>
  <c r="Q220" i="40" s="1"/>
  <c r="Q220" i="49" s="1"/>
  <c r="Q220" i="50" s="1"/>
  <c r="Q220" i="51" s="1"/>
  <c r="Q220" i="52" s="1"/>
  <c r="Q220" i="53" s="1"/>
  <c r="Q220" i="54" s="1"/>
  <c r="Q220" i="78" s="1"/>
  <c r="Q220" i="79" s="1"/>
  <c r="Q220" i="80" s="1"/>
  <c r="Q220" i="81" s="1"/>
  <c r="Q220" i="82" s="1"/>
  <c r="Q220" i="83" s="1"/>
  <c r="Q220" i="84" s="1"/>
  <c r="Q220" i="85" s="1"/>
  <c r="Q220" i="86" s="1"/>
  <c r="Q220" i="87" s="1"/>
  <c r="Q220" i="88" s="1"/>
  <c r="Q220" i="90" s="1"/>
  <c r="Q220" i="91" s="1"/>
  <c r="Q220" i="92" s="1"/>
  <c r="Q220" i="93" s="1"/>
  <c r="Q220" i="94" s="1"/>
  <c r="Q220" i="95" s="1"/>
  <c r="Q220" i="96" s="1"/>
  <c r="Q220" i="97" s="1"/>
  <c r="Q220" i="98" s="1"/>
  <c r="Q220" i="99" s="1"/>
  <c r="Q220" i="100" s="1"/>
  <c r="Q220" i="101" s="1"/>
  <c r="N221" i="2"/>
  <c r="Q221" i="2"/>
  <c r="Q221" i="38"/>
  <c r="Q221" i="40" s="1"/>
  <c r="Q221" i="49" s="1"/>
  <c r="Q221" i="50" s="1"/>
  <c r="Q221" i="51" s="1"/>
  <c r="Q221" i="52" s="1"/>
  <c r="Q221" i="53" s="1"/>
  <c r="Q221" i="54" s="1"/>
  <c r="Q221" i="78" s="1"/>
  <c r="Q221" i="79" s="1"/>
  <c r="Q221" i="80" s="1"/>
  <c r="Q221" i="81" s="1"/>
  <c r="Q221" i="82" s="1"/>
  <c r="Q221" i="83" s="1"/>
  <c r="Q221" i="84" s="1"/>
  <c r="Q221" i="85" s="1"/>
  <c r="Q221" i="86" s="1"/>
  <c r="Q221" i="87" s="1"/>
  <c r="Q221" i="88" s="1"/>
  <c r="Q221" i="90" s="1"/>
  <c r="Q221" i="91" s="1"/>
  <c r="Q221" i="92" s="1"/>
  <c r="Q221" i="93" s="1"/>
  <c r="Q221" i="94" s="1"/>
  <c r="Q221" i="95" s="1"/>
  <c r="Q221" i="96" s="1"/>
  <c r="Q221" i="97" s="1"/>
  <c r="Q221" i="98" s="1"/>
  <c r="Q221" i="99" s="1"/>
  <c r="Q221" i="100" s="1"/>
  <c r="Q221" i="101" s="1"/>
  <c r="N225" i="2"/>
  <c r="Q225" i="2" s="1"/>
  <c r="Q225" i="38" s="1"/>
  <c r="Q225" i="40" s="1"/>
  <c r="Q225" i="49" s="1"/>
  <c r="Q225" i="50" s="1"/>
  <c r="Q225" i="51" s="1"/>
  <c r="Q225" i="52" s="1"/>
  <c r="Q225" i="53" s="1"/>
  <c r="Q225" i="54" s="1"/>
  <c r="Q225" i="78" s="1"/>
  <c r="Q225" i="79" s="1"/>
  <c r="Q225" i="80" s="1"/>
  <c r="Q225" i="81" s="1"/>
  <c r="Q225" i="82" s="1"/>
  <c r="Q225" i="83" s="1"/>
  <c r="Q225" i="84" s="1"/>
  <c r="Q225" i="85" s="1"/>
  <c r="Q225" i="86" s="1"/>
  <c r="Q225" i="87" s="1"/>
  <c r="Q225" i="88" s="1"/>
  <c r="Q225" i="90" s="1"/>
  <c r="Q225" i="91" s="1"/>
  <c r="Q225" i="92" s="1"/>
  <c r="Q225" i="93" s="1"/>
  <c r="Q225" i="94" s="1"/>
  <c r="Q225" i="95" s="1"/>
  <c r="Q225" i="96" s="1"/>
  <c r="Q225" i="97" s="1"/>
  <c r="Q225" i="98" s="1"/>
  <c r="Q225" i="99" s="1"/>
  <c r="Q225" i="100" s="1"/>
  <c r="Q225" i="101" s="1"/>
  <c r="N226" i="2"/>
  <c r="Q226" i="2"/>
  <c r="Q226" i="38"/>
  <c r="Q226" i="40" s="1"/>
  <c r="Q226" i="49" s="1"/>
  <c r="Q226" i="50" s="1"/>
  <c r="Q226" i="51" s="1"/>
  <c r="Q226" i="52" s="1"/>
  <c r="Q226" i="53" s="1"/>
  <c r="Q226" i="54" s="1"/>
  <c r="Q226" i="78" s="1"/>
  <c r="Q226" i="79" s="1"/>
  <c r="Q226" i="80" s="1"/>
  <c r="Q226" i="81" s="1"/>
  <c r="Q226" i="82" s="1"/>
  <c r="Q226" i="83" s="1"/>
  <c r="Q226" i="84" s="1"/>
  <c r="Q226" i="85" s="1"/>
  <c r="Q226" i="86" s="1"/>
  <c r="Q226" i="87" s="1"/>
  <c r="Q226" i="88" s="1"/>
  <c r="Q226" i="90" s="1"/>
  <c r="Q226" i="91" s="1"/>
  <c r="Q226" i="92" s="1"/>
  <c r="Q226" i="93" s="1"/>
  <c r="Q226" i="94" s="1"/>
  <c r="Q226" i="95" s="1"/>
  <c r="Q226" i="96" s="1"/>
  <c r="Q226" i="97" s="1"/>
  <c r="Q226" i="98" s="1"/>
  <c r="Q226" i="99" s="1"/>
  <c r="Q226" i="100" s="1"/>
  <c r="Q226" i="101" s="1"/>
  <c r="N228" i="2"/>
  <c r="Q228" i="2" s="1"/>
  <c r="Q228" i="38" s="1"/>
  <c r="Q228" i="40" s="1"/>
  <c r="Q228" i="49" s="1"/>
  <c r="Q228" i="50" s="1"/>
  <c r="Q228" i="51" s="1"/>
  <c r="Q228" i="52" s="1"/>
  <c r="Q228" i="53" s="1"/>
  <c r="Q228" i="54" s="1"/>
  <c r="Q228" i="78" s="1"/>
  <c r="Q228" i="79" s="1"/>
  <c r="Q228" i="80" s="1"/>
  <c r="Q228" i="81" s="1"/>
  <c r="Q228" i="82" s="1"/>
  <c r="Q228" i="83" s="1"/>
  <c r="Q228" i="84" s="1"/>
  <c r="Q228" i="85" s="1"/>
  <c r="Q228" i="86" s="1"/>
  <c r="Q228" i="87" s="1"/>
  <c r="Q228" i="88" s="1"/>
  <c r="Q228" i="90" s="1"/>
  <c r="Q228" i="91" s="1"/>
  <c r="Q228" i="92" s="1"/>
  <c r="Q228" i="93" s="1"/>
  <c r="Q228" i="94" s="1"/>
  <c r="Q228" i="95" s="1"/>
  <c r="Q228" i="96" s="1"/>
  <c r="Q228" i="97" s="1"/>
  <c r="Q228" i="98" s="1"/>
  <c r="Q228" i="99" s="1"/>
  <c r="Q228" i="100" s="1"/>
  <c r="Q228" i="101" s="1"/>
  <c r="N229" i="2"/>
  <c r="Q229" i="2"/>
  <c r="Q229" i="38"/>
  <c r="Q229" i="40" s="1"/>
  <c r="Q229" i="49" s="1"/>
  <c r="Q229" i="50" s="1"/>
  <c r="Q229" i="51" s="1"/>
  <c r="Q229" i="52" s="1"/>
  <c r="Q229" i="53" s="1"/>
  <c r="Q229" i="54" s="1"/>
  <c r="Q229" i="78" s="1"/>
  <c r="Q229" i="79" s="1"/>
  <c r="Q229" i="80" s="1"/>
  <c r="Q229" i="81" s="1"/>
  <c r="Q229" i="82" s="1"/>
  <c r="Q229" i="83" s="1"/>
  <c r="Q229" i="84" s="1"/>
  <c r="Q229" i="85" s="1"/>
  <c r="Q229" i="86" s="1"/>
  <c r="Q229" i="87" s="1"/>
  <c r="Q229" i="88" s="1"/>
  <c r="Q229" i="90" s="1"/>
  <c r="Q229" i="91" s="1"/>
  <c r="Q229" i="92" s="1"/>
  <c r="Q229" i="93" s="1"/>
  <c r="Q229" i="94" s="1"/>
  <c r="Q229" i="95" s="1"/>
  <c r="Q229" i="96" s="1"/>
  <c r="Q229" i="97" s="1"/>
  <c r="Q229" i="98" s="1"/>
  <c r="Q229" i="99" s="1"/>
  <c r="Q229" i="100" s="1"/>
  <c r="Q229" i="101" s="1"/>
  <c r="N230" i="2"/>
  <c r="Q230" i="2" s="1"/>
  <c r="Q230" i="38" s="1"/>
  <c r="Q230" i="40" s="1"/>
  <c r="Q230" i="49" s="1"/>
  <c r="Q230" i="50" s="1"/>
  <c r="Q230" i="51" s="1"/>
  <c r="Q230" i="52" s="1"/>
  <c r="Q230" i="53" s="1"/>
  <c r="Q230" i="54" s="1"/>
  <c r="Q230" i="78" s="1"/>
  <c r="Q230" i="79" s="1"/>
  <c r="Q230" i="80" s="1"/>
  <c r="Q230" i="81" s="1"/>
  <c r="Q230" i="82" s="1"/>
  <c r="Q230" i="83" s="1"/>
  <c r="Q230" i="84" s="1"/>
  <c r="Q230" i="85" s="1"/>
  <c r="Q230" i="86" s="1"/>
  <c r="Q230" i="87" s="1"/>
  <c r="Q230" i="88" s="1"/>
  <c r="Q230" i="90" s="1"/>
  <c r="Q230" i="91" s="1"/>
  <c r="Q230" i="92" s="1"/>
  <c r="Q230" i="93" s="1"/>
  <c r="Q230" i="94" s="1"/>
  <c r="Q230" i="95" s="1"/>
  <c r="Q230" i="96" s="1"/>
  <c r="Q230" i="97" s="1"/>
  <c r="Q230" i="98" s="1"/>
  <c r="Q230" i="99" s="1"/>
  <c r="Q230" i="100" s="1"/>
  <c r="Q230" i="101" s="1"/>
  <c r="N231" i="2"/>
  <c r="Q231" i="2"/>
  <c r="Q231" i="38"/>
  <c r="Q231" i="40" s="1"/>
  <c r="Q231" i="49" s="1"/>
  <c r="Q231" i="50" s="1"/>
  <c r="Q231" i="51" s="1"/>
  <c r="Q231" i="52" s="1"/>
  <c r="Q231" i="53" s="1"/>
  <c r="Q231" i="54" s="1"/>
  <c r="Q231" i="78" s="1"/>
  <c r="Q231" i="79" s="1"/>
  <c r="Q231" i="80" s="1"/>
  <c r="Q231" i="81" s="1"/>
  <c r="Q231" i="82" s="1"/>
  <c r="Q231" i="83" s="1"/>
  <c r="Q231" i="84" s="1"/>
  <c r="Q231" i="85" s="1"/>
  <c r="Q231" i="86" s="1"/>
  <c r="Q231" i="87" s="1"/>
  <c r="Q231" i="88" s="1"/>
  <c r="Q231" i="90" s="1"/>
  <c r="Q231" i="91" s="1"/>
  <c r="Q231" i="92" s="1"/>
  <c r="Q231" i="93" s="1"/>
  <c r="Q231" i="94" s="1"/>
  <c r="Q231" i="95" s="1"/>
  <c r="Q231" i="96" s="1"/>
  <c r="Q231" i="97" s="1"/>
  <c r="Q231" i="98" s="1"/>
  <c r="Q231" i="99" s="1"/>
  <c r="Q231" i="100" s="1"/>
  <c r="Q231" i="101" s="1"/>
  <c r="N232" i="2"/>
  <c r="Q232" i="2" s="1"/>
  <c r="Q232" i="38" s="1"/>
  <c r="Q232" i="40" s="1"/>
  <c r="Q232" i="49" s="1"/>
  <c r="Q232" i="50" s="1"/>
  <c r="Q232" i="51" s="1"/>
  <c r="Q232" i="52" s="1"/>
  <c r="Q232" i="53" s="1"/>
  <c r="Q232" i="54" s="1"/>
  <c r="Q232" i="78" s="1"/>
  <c r="Q232" i="79" s="1"/>
  <c r="Q232" i="80" s="1"/>
  <c r="Q232" i="81" s="1"/>
  <c r="Q232" i="82" s="1"/>
  <c r="Q232" i="83" s="1"/>
  <c r="Q232" i="84" s="1"/>
  <c r="Q232" i="85" s="1"/>
  <c r="Q232" i="86" s="1"/>
  <c r="Q232" i="87" s="1"/>
  <c r="Q232" i="88" s="1"/>
  <c r="Q232" i="90" s="1"/>
  <c r="Q232" i="91" s="1"/>
  <c r="Q232" i="92" s="1"/>
  <c r="Q232" i="93" s="1"/>
  <c r="Q232" i="94" s="1"/>
  <c r="Q232" i="95" s="1"/>
  <c r="Q232" i="96" s="1"/>
  <c r="Q232" i="97" s="1"/>
  <c r="Q232" i="98" s="1"/>
  <c r="Q232" i="99" s="1"/>
  <c r="Q232" i="100" s="1"/>
  <c r="Q232" i="101" s="1"/>
  <c r="N233" i="2"/>
  <c r="Q233" i="2"/>
  <c r="Q233" i="38"/>
  <c r="Q233" i="40" s="1"/>
  <c r="Q233" i="49" s="1"/>
  <c r="Q233" i="50" s="1"/>
  <c r="Q233" i="51" s="1"/>
  <c r="Q233" i="52" s="1"/>
  <c r="Q233" i="53" s="1"/>
  <c r="Q233" i="54" s="1"/>
  <c r="Q233" i="78" s="1"/>
  <c r="Q233" i="79" s="1"/>
  <c r="Q233" i="80" s="1"/>
  <c r="Q233" i="81" s="1"/>
  <c r="Q233" i="82" s="1"/>
  <c r="Q233" i="83" s="1"/>
  <c r="Q233" i="84" s="1"/>
  <c r="Q233" i="85" s="1"/>
  <c r="Q233" i="86" s="1"/>
  <c r="Q233" i="87" s="1"/>
  <c r="Q233" i="88" s="1"/>
  <c r="Q233" i="90" s="1"/>
  <c r="Q233" i="91" s="1"/>
  <c r="Q233" i="92" s="1"/>
  <c r="Q233" i="93" s="1"/>
  <c r="Q233" i="94" s="1"/>
  <c r="Q233" i="95" s="1"/>
  <c r="Q233" i="96" s="1"/>
  <c r="Q233" i="97" s="1"/>
  <c r="Q233" i="98" s="1"/>
  <c r="Q233" i="99" s="1"/>
  <c r="Q233" i="100" s="1"/>
  <c r="Q233" i="101" s="1"/>
  <c r="N235" i="2"/>
  <c r="Q235" i="2" s="1"/>
  <c r="Q235" i="38" s="1"/>
  <c r="Q235" i="40" s="1"/>
  <c r="Q235" i="49" s="1"/>
  <c r="Q235" i="50" s="1"/>
  <c r="Q235" i="51" s="1"/>
  <c r="Q235" i="52" s="1"/>
  <c r="Q235" i="53" s="1"/>
  <c r="Q235" i="54" s="1"/>
  <c r="Q235" i="78" s="1"/>
  <c r="Q235" i="79" s="1"/>
  <c r="Q235" i="80" s="1"/>
  <c r="Q235" i="81" s="1"/>
  <c r="Q235" i="82" s="1"/>
  <c r="Q235" i="83" s="1"/>
  <c r="Q235" i="84" s="1"/>
  <c r="Q235" i="85" s="1"/>
  <c r="Q235" i="86" s="1"/>
  <c r="Q235" i="87" s="1"/>
  <c r="Q235" i="88" s="1"/>
  <c r="Q235" i="90" s="1"/>
  <c r="Q235" i="91" s="1"/>
  <c r="Q235" i="92" s="1"/>
  <c r="Q235" i="93" s="1"/>
  <c r="Q235" i="94" s="1"/>
  <c r="Q235" i="95" s="1"/>
  <c r="Q235" i="96" s="1"/>
  <c r="Q235" i="97" s="1"/>
  <c r="Q235" i="98" s="1"/>
  <c r="Q235" i="99" s="1"/>
  <c r="Q235" i="100" s="1"/>
  <c r="Q235" i="101" s="1"/>
  <c r="N236" i="2"/>
  <c r="Q236" i="2"/>
  <c r="Q236" i="38"/>
  <c r="Q236" i="40" s="1"/>
  <c r="Q236" i="49" s="1"/>
  <c r="Q236" i="50" s="1"/>
  <c r="Q236" i="51" s="1"/>
  <c r="Q236" i="52" s="1"/>
  <c r="Q236" i="53" s="1"/>
  <c r="Q236" i="54" s="1"/>
  <c r="Q236" i="78" s="1"/>
  <c r="Q236" i="79" s="1"/>
  <c r="Q236" i="80" s="1"/>
  <c r="Q236" i="81" s="1"/>
  <c r="Q236" i="82" s="1"/>
  <c r="Q236" i="83" s="1"/>
  <c r="Q236" i="84" s="1"/>
  <c r="Q236" i="85" s="1"/>
  <c r="Q236" i="86" s="1"/>
  <c r="Q236" i="87" s="1"/>
  <c r="Q236" i="88" s="1"/>
  <c r="Q236" i="90" s="1"/>
  <c r="Q236" i="91" s="1"/>
  <c r="Q236" i="92" s="1"/>
  <c r="Q236" i="93" s="1"/>
  <c r="Q236" i="94" s="1"/>
  <c r="Q236" i="95" s="1"/>
  <c r="Q236" i="96" s="1"/>
  <c r="Q236" i="97" s="1"/>
  <c r="Q236" i="98" s="1"/>
  <c r="Q236" i="99" s="1"/>
  <c r="Q236" i="100" s="1"/>
  <c r="Q236" i="101" s="1"/>
  <c r="N82" i="2"/>
  <c r="Q82" i="2"/>
  <c r="Q82" i="38"/>
  <c r="Q82" i="40"/>
  <c r="Q82" i="49"/>
  <c r="Q82" i="50"/>
  <c r="Q82" i="51"/>
  <c r="Q82" i="52"/>
  <c r="Q82" i="53"/>
  <c r="Q82" i="54"/>
  <c r="N88" i="2"/>
  <c r="Q88" i="2"/>
  <c r="Q88" i="38" s="1"/>
  <c r="Q88" i="40" s="1"/>
  <c r="Q88" i="49" s="1"/>
  <c r="Q88" i="50" s="1"/>
  <c r="Q88" i="51" s="1"/>
  <c r="Q88" i="52" s="1"/>
  <c r="Q88" i="53" s="1"/>
  <c r="Q88" i="54" s="1"/>
  <c r="Q88" i="78" s="1"/>
  <c r="Q88" i="79" s="1"/>
  <c r="Q88" i="80" s="1"/>
  <c r="Q88" i="81" s="1"/>
  <c r="Q88" i="82" s="1"/>
  <c r="Q88" i="83" s="1"/>
  <c r="Q88" i="84" s="1"/>
  <c r="Q88" i="85" s="1"/>
  <c r="Q88" i="86" s="1"/>
  <c r="Q88" i="87" s="1"/>
  <c r="Q88" i="88" s="1"/>
  <c r="Q88" i="90" s="1"/>
  <c r="Q88" i="91" s="1"/>
  <c r="Q88" i="92" s="1"/>
  <c r="Q88" i="93" s="1"/>
  <c r="Q88" i="94" s="1"/>
  <c r="Q88" i="95" s="1"/>
  <c r="Q88" i="96" s="1"/>
  <c r="Q88" i="97" s="1"/>
  <c r="Q88" i="98" s="1"/>
  <c r="Q88" i="99" s="1"/>
  <c r="Q88" i="100" s="1"/>
  <c r="Q88" i="101" s="1"/>
  <c r="N89" i="2"/>
  <c r="Q89" i="2" s="1"/>
  <c r="Q89" i="38" s="1"/>
  <c r="N81" i="2"/>
  <c r="Q81" i="2"/>
  <c r="Q81" i="38"/>
  <c r="N80" i="2"/>
  <c r="N74" i="2"/>
  <c r="Q80" i="2"/>
  <c r="N239" i="2"/>
  <c r="E49" i="2" s="1"/>
  <c r="F51" i="2" s="1"/>
  <c r="K80" i="49"/>
  <c r="Q81" i="40"/>
  <c r="Q81" i="49"/>
  <c r="Q81" i="50"/>
  <c r="Q81" i="51"/>
  <c r="Q81" i="52"/>
  <c r="Q81" i="53"/>
  <c r="Q81" i="54"/>
  <c r="F38" i="2"/>
  <c r="H80" i="50"/>
  <c r="Q80" i="38"/>
  <c r="B64" i="2"/>
  <c r="F44" i="2"/>
  <c r="C3" i="36"/>
  <c r="C5" i="36"/>
  <c r="F32" i="1"/>
  <c r="F36" i="2"/>
  <c r="Q80" i="40"/>
  <c r="K80" i="50"/>
  <c r="N76" i="2"/>
  <c r="N75" i="2"/>
  <c r="C76" i="2"/>
  <c r="C75" i="2"/>
  <c r="C74" i="2"/>
  <c r="G236" i="2"/>
  <c r="G236" i="38" s="1"/>
  <c r="G235" i="2"/>
  <c r="G235" i="38"/>
  <c r="G233" i="2"/>
  <c r="G233" i="38" s="1"/>
  <c r="G232" i="2"/>
  <c r="G232" i="38"/>
  <c r="G231" i="2"/>
  <c r="G231" i="38" s="1"/>
  <c r="G230" i="2"/>
  <c r="G230" i="38"/>
  <c r="G229" i="2"/>
  <c r="G229" i="38" s="1"/>
  <c r="G228" i="2"/>
  <c r="G228" i="38"/>
  <c r="G226" i="2"/>
  <c r="G226" i="38" s="1"/>
  <c r="G225" i="2"/>
  <c r="G225" i="38"/>
  <c r="G221" i="2"/>
  <c r="G221" i="38" s="1"/>
  <c r="G220" i="2"/>
  <c r="G220" i="38"/>
  <c r="G219" i="2"/>
  <c r="G219" i="38" s="1"/>
  <c r="G218" i="2"/>
  <c r="G218" i="38"/>
  <c r="G218" i="40" s="1"/>
  <c r="G217" i="2"/>
  <c r="L217" i="2" s="1"/>
  <c r="G217" i="38"/>
  <c r="G215" i="2"/>
  <c r="G215" i="38"/>
  <c r="G214" i="2"/>
  <c r="G214" i="38"/>
  <c r="G213" i="2"/>
  <c r="G213" i="38"/>
  <c r="C8" i="2"/>
  <c r="C9" i="2"/>
  <c r="C10" i="2"/>
  <c r="C7" i="2"/>
  <c r="C12" i="2"/>
  <c r="G82" i="2"/>
  <c r="G82" i="38"/>
  <c r="G88" i="2"/>
  <c r="G88" i="38"/>
  <c r="G88" i="40" s="1"/>
  <c r="G89" i="2"/>
  <c r="G89" i="38" s="1"/>
  <c r="Q80" i="49"/>
  <c r="H80" i="51"/>
  <c r="G213" i="40"/>
  <c r="G225" i="40"/>
  <c r="G230" i="40"/>
  <c r="G235" i="40"/>
  <c r="G214" i="40"/>
  <c r="G82" i="40"/>
  <c r="M82" i="38"/>
  <c r="L82" i="38"/>
  <c r="G215" i="40"/>
  <c r="G220" i="40"/>
  <c r="M220" i="38"/>
  <c r="L220" i="38"/>
  <c r="G228" i="40"/>
  <c r="G232" i="40"/>
  <c r="L232" i="40" s="1"/>
  <c r="M232" i="38"/>
  <c r="L232" i="38"/>
  <c r="G217" i="40"/>
  <c r="G217" i="49" s="1"/>
  <c r="G239" i="2"/>
  <c r="L239" i="2" s="1"/>
  <c r="L233" i="2"/>
  <c r="L214" i="2"/>
  <c r="M215" i="2"/>
  <c r="M218" i="2"/>
  <c r="M213" i="2"/>
  <c r="M82" i="2"/>
  <c r="M88" i="2"/>
  <c r="M81" i="2"/>
  <c r="M230" i="2"/>
  <c r="L221" i="2"/>
  <c r="M228" i="2"/>
  <c r="M225" i="2"/>
  <c r="M232" i="2"/>
  <c r="M220" i="2"/>
  <c r="L80" i="2"/>
  <c r="L231" i="2"/>
  <c r="M235" i="2"/>
  <c r="L236" i="2"/>
  <c r="L88" i="2"/>
  <c r="L89" i="2"/>
  <c r="L82" i="2"/>
  <c r="L213" i="2"/>
  <c r="M217" i="2"/>
  <c r="L218" i="2"/>
  <c r="L225" i="2"/>
  <c r="M229" i="2"/>
  <c r="L230" i="2"/>
  <c r="M233" i="2"/>
  <c r="L235" i="2"/>
  <c r="L81" i="2"/>
  <c r="M214" i="2"/>
  <c r="L215" i="2"/>
  <c r="M219" i="2"/>
  <c r="L220" i="2"/>
  <c r="M226" i="2"/>
  <c r="L228" i="2"/>
  <c r="M231" i="2"/>
  <c r="L232" i="2"/>
  <c r="M236" i="2"/>
  <c r="K80" i="51"/>
  <c r="Q80" i="50"/>
  <c r="G220" i="49"/>
  <c r="L220" i="40"/>
  <c r="M220" i="40"/>
  <c r="G235" i="49"/>
  <c r="G213" i="49"/>
  <c r="G228" i="49"/>
  <c r="G232" i="49"/>
  <c r="G214" i="49"/>
  <c r="G225" i="49"/>
  <c r="G215" i="49"/>
  <c r="G82" i="49"/>
  <c r="L82" i="40"/>
  <c r="M82" i="40"/>
  <c r="G230" i="49"/>
  <c r="B65" i="2"/>
  <c r="B62" i="2"/>
  <c r="B62" i="38" s="1"/>
  <c r="B62" i="40" s="1"/>
  <c r="B62" i="49" s="1"/>
  <c r="B62" i="50" s="1"/>
  <c r="B62" i="51" s="1"/>
  <c r="B62" i="52" s="1"/>
  <c r="B62" i="53" s="1"/>
  <c r="B62" i="54" s="1"/>
  <c r="B62" i="78" s="1"/>
  <c r="F57" i="2"/>
  <c r="F55" i="38"/>
  <c r="F55" i="40" s="1"/>
  <c r="F55" i="49" s="1"/>
  <c r="F55" i="50" s="1"/>
  <c r="F55" i="51" s="1"/>
  <c r="F55" i="52" s="1"/>
  <c r="F42" i="2"/>
  <c r="F34" i="2"/>
  <c r="F40" i="2" s="1"/>
  <c r="C16" i="2"/>
  <c r="C15" i="2"/>
  <c r="C14" i="2"/>
  <c r="Q80" i="51"/>
  <c r="H80" i="52"/>
  <c r="B66" i="2"/>
  <c r="G82" i="50"/>
  <c r="L82" i="49"/>
  <c r="M82" i="49"/>
  <c r="G230" i="50"/>
  <c r="G214" i="50"/>
  <c r="G228" i="50"/>
  <c r="G215" i="50"/>
  <c r="G225" i="50"/>
  <c r="G232" i="50"/>
  <c r="G213" i="50"/>
  <c r="G220" i="50"/>
  <c r="G220" i="51" s="1"/>
  <c r="K80" i="52"/>
  <c r="Q80" i="52"/>
  <c r="G215" i="51"/>
  <c r="G232" i="51"/>
  <c r="G232" i="52" s="1"/>
  <c r="G214" i="51"/>
  <c r="G230" i="51"/>
  <c r="G82" i="51"/>
  <c r="M82" i="50"/>
  <c r="L82" i="50"/>
  <c r="G213" i="51"/>
  <c r="G213" i="52" s="1"/>
  <c r="G225" i="51"/>
  <c r="G228" i="51"/>
  <c r="Q80" i="53"/>
  <c r="H80" i="53"/>
  <c r="G230" i="52"/>
  <c r="G214" i="52"/>
  <c r="G228" i="52"/>
  <c r="G225" i="52"/>
  <c r="M82" i="51"/>
  <c r="G82" i="52"/>
  <c r="L82" i="51"/>
  <c r="K80" i="53"/>
  <c r="Q80" i="54"/>
  <c r="G82" i="53"/>
  <c r="M82" i="52"/>
  <c r="L82" i="52"/>
  <c r="G228" i="53"/>
  <c r="G228" i="54" s="1"/>
  <c r="G230" i="53"/>
  <c r="G230" i="54" s="1"/>
  <c r="G214" i="53"/>
  <c r="G225" i="53"/>
  <c r="K81" i="38"/>
  <c r="H80" i="54"/>
  <c r="G214" i="54"/>
  <c r="G214" i="78" s="1"/>
  <c r="G225" i="54"/>
  <c r="G225" i="78" s="1"/>
  <c r="G82" i="54"/>
  <c r="L82" i="53"/>
  <c r="M82" i="53"/>
  <c r="L81" i="38"/>
  <c r="H81" i="40"/>
  <c r="M81" i="38"/>
  <c r="K80" i="54"/>
  <c r="L82" i="54"/>
  <c r="M82" i="54"/>
  <c r="K81" i="40"/>
  <c r="H81" i="49"/>
  <c r="L81" i="40"/>
  <c r="M81" i="40"/>
  <c r="K81" i="49"/>
  <c r="H81" i="50"/>
  <c r="M81" i="49"/>
  <c r="L81" i="49"/>
  <c r="K81" i="50"/>
  <c r="H81" i="51"/>
  <c r="L81" i="50"/>
  <c r="M81" i="50"/>
  <c r="K81" i="51"/>
  <c r="H81" i="52"/>
  <c r="M81" i="51"/>
  <c r="L81" i="51"/>
  <c r="K81" i="52"/>
  <c r="H81" i="53"/>
  <c r="L81" i="52"/>
  <c r="M81" i="52"/>
  <c r="K81" i="53"/>
  <c r="H81" i="54"/>
  <c r="L81" i="53"/>
  <c r="M81" i="53"/>
  <c r="K81" i="54"/>
  <c r="M81" i="54"/>
  <c r="L81" i="54"/>
  <c r="F55" i="53" l="1"/>
  <c r="F55" i="54" s="1"/>
  <c r="F55" i="78" s="1"/>
  <c r="F55" i="79" s="1"/>
  <c r="F55" i="80" s="1"/>
  <c r="F55" i="81" s="1"/>
  <c r="F55" i="82" s="1"/>
  <c r="F55" i="83" s="1"/>
  <c r="F55" i="84" s="1"/>
  <c r="F55" i="85" s="1"/>
  <c r="F55" i="86" s="1"/>
  <c r="F55" i="87" s="1"/>
  <c r="F55" i="88" s="1"/>
  <c r="F55" i="90" s="1"/>
  <c r="F55" i="91" s="1"/>
  <c r="F55" i="92" s="1"/>
  <c r="F55" i="93" s="1"/>
  <c r="F55" i="94" s="1"/>
  <c r="F55" i="95" s="1"/>
  <c r="F55" i="96" s="1"/>
  <c r="F55" i="97" s="1"/>
  <c r="F55" i="98" s="1"/>
  <c r="F55" i="99" s="1"/>
  <c r="F55" i="100" s="1"/>
  <c r="F55" i="101" s="1"/>
  <c r="B66" i="52"/>
  <c r="G80" i="51"/>
  <c r="L80" i="50"/>
  <c r="M80" i="50"/>
  <c r="M80" i="49"/>
  <c r="L80" i="49"/>
  <c r="H232" i="51"/>
  <c r="K232" i="51" s="1"/>
  <c r="L232" i="50"/>
  <c r="M228" i="38"/>
  <c r="L228" i="38"/>
  <c r="H228" i="40"/>
  <c r="K228" i="40" s="1"/>
  <c r="H215" i="40"/>
  <c r="K215" i="40" s="1"/>
  <c r="M215" i="38"/>
  <c r="L215" i="38"/>
  <c r="M96" i="50"/>
  <c r="H96" i="51"/>
  <c r="K96" i="51" s="1"/>
  <c r="L96" i="50"/>
  <c r="M102" i="52"/>
  <c r="H102" i="53"/>
  <c r="K102" i="53" s="1"/>
  <c r="L102" i="52"/>
  <c r="L104" i="50"/>
  <c r="H104" i="51"/>
  <c r="K104" i="51" s="1"/>
  <c r="M104" i="50"/>
  <c r="H112" i="49"/>
  <c r="K112" i="49" s="1"/>
  <c r="L112" i="40"/>
  <c r="M112" i="40"/>
  <c r="L120" i="50"/>
  <c r="H120" i="51"/>
  <c r="K120" i="51" s="1"/>
  <c r="M120" i="50"/>
  <c r="H128" i="53"/>
  <c r="K128" i="53" s="1"/>
  <c r="M128" i="52"/>
  <c r="L128" i="52"/>
  <c r="M130" i="52"/>
  <c r="L130" i="52"/>
  <c r="H130" i="53"/>
  <c r="K130" i="53" s="1"/>
  <c r="H133" i="51"/>
  <c r="K133" i="51" s="1"/>
  <c r="L133" i="50"/>
  <c r="M133" i="50"/>
  <c r="H134" i="52"/>
  <c r="K134" i="52" s="1"/>
  <c r="M134" i="51"/>
  <c r="L134" i="51"/>
  <c r="H142" i="50"/>
  <c r="K142" i="50" s="1"/>
  <c r="M142" i="49"/>
  <c r="L142" i="49"/>
  <c r="M159" i="52"/>
  <c r="L159" i="52"/>
  <c r="H159" i="53"/>
  <c r="K159" i="53" s="1"/>
  <c r="L167" i="50"/>
  <c r="M167" i="50"/>
  <c r="H167" i="51"/>
  <c r="K167" i="51" s="1"/>
  <c r="L181" i="52"/>
  <c r="H181" i="53"/>
  <c r="K181" i="53" s="1"/>
  <c r="M181" i="52"/>
  <c r="L214" i="40"/>
  <c r="M214" i="40"/>
  <c r="H214" i="49"/>
  <c r="K214" i="49" s="1"/>
  <c r="L91" i="49"/>
  <c r="M91" i="49"/>
  <c r="H91" i="50"/>
  <c r="K91" i="50" s="1"/>
  <c r="L93" i="40"/>
  <c r="H93" i="49"/>
  <c r="K93" i="49" s="1"/>
  <c r="M93" i="40"/>
  <c r="H109" i="51"/>
  <c r="K109" i="51" s="1"/>
  <c r="L109" i="50"/>
  <c r="M109" i="50"/>
  <c r="L123" i="50"/>
  <c r="H123" i="51"/>
  <c r="K123" i="51" s="1"/>
  <c r="M123" i="50"/>
  <c r="M152" i="52"/>
  <c r="H152" i="53"/>
  <c r="K152" i="53" s="1"/>
  <c r="L152" i="52"/>
  <c r="L154" i="50"/>
  <c r="H154" i="51"/>
  <c r="K154" i="51" s="1"/>
  <c r="M154" i="50"/>
  <c r="M166" i="52"/>
  <c r="L166" i="52"/>
  <c r="H166" i="53"/>
  <c r="K166" i="53" s="1"/>
  <c r="L174" i="52"/>
  <c r="H174" i="53"/>
  <c r="K174" i="53" s="1"/>
  <c r="M174" i="52"/>
  <c r="L176" i="50"/>
  <c r="M176" i="50"/>
  <c r="H176" i="51"/>
  <c r="K176" i="51" s="1"/>
  <c r="L184" i="50"/>
  <c r="H184" i="51"/>
  <c r="K184" i="51" s="1"/>
  <c r="M184" i="50"/>
  <c r="Q89" i="40"/>
  <c r="Q89" i="49" s="1"/>
  <c r="Q89" i="50" s="1"/>
  <c r="Q239" i="38"/>
  <c r="K88" i="38"/>
  <c r="L230" i="38"/>
  <c r="H230" i="40"/>
  <c r="K230" i="40" s="1"/>
  <c r="M230" i="38"/>
  <c r="M218" i="38"/>
  <c r="H218" i="40"/>
  <c r="K218" i="40" s="1"/>
  <c r="H218" i="49" s="1"/>
  <c r="K218" i="49" s="1"/>
  <c r="H218" i="50" s="1"/>
  <c r="K218" i="50" s="1"/>
  <c r="H218" i="51" s="1"/>
  <c r="K218" i="51" s="1"/>
  <c r="H218" i="52" s="1"/>
  <c r="K218" i="52" s="1"/>
  <c r="H218" i="53" s="1"/>
  <c r="K218" i="53" s="1"/>
  <c r="H218" i="54" s="1"/>
  <c r="K218" i="54" s="1"/>
  <c r="H218" i="78" s="1"/>
  <c r="K218" i="78" s="1"/>
  <c r="H218" i="79" s="1"/>
  <c r="K218" i="79" s="1"/>
  <c r="H218" i="80" s="1"/>
  <c r="K218" i="80" s="1"/>
  <c r="H218" i="81" s="1"/>
  <c r="K218" i="81" s="1"/>
  <c r="H218" i="82" s="1"/>
  <c r="K218" i="82" s="1"/>
  <c r="H218" i="83" s="1"/>
  <c r="K218" i="83" s="1"/>
  <c r="H218" i="84" s="1"/>
  <c r="K218" i="84" s="1"/>
  <c r="H218" i="85" s="1"/>
  <c r="K218" i="85" s="1"/>
  <c r="H218" i="86" s="1"/>
  <c r="K218" i="86" s="1"/>
  <c r="H218" i="87" s="1"/>
  <c r="K218" i="87" s="1"/>
  <c r="H218" i="88" s="1"/>
  <c r="K218" i="88" s="1"/>
  <c r="H218" i="90" s="1"/>
  <c r="K218" i="90" s="1"/>
  <c r="H218" i="91" s="1"/>
  <c r="K218" i="91" s="1"/>
  <c r="H218" i="92" s="1"/>
  <c r="K218" i="92" s="1"/>
  <c r="H218" i="93" s="1"/>
  <c r="K218" i="93" s="1"/>
  <c r="H218" i="94" s="1"/>
  <c r="K218" i="94" s="1"/>
  <c r="H218" i="95" s="1"/>
  <c r="K218" i="95" s="1"/>
  <c r="H218" i="96" s="1"/>
  <c r="K218" i="96" s="1"/>
  <c r="H218" i="97" s="1"/>
  <c r="K218" i="97" s="1"/>
  <c r="H218" i="98" s="1"/>
  <c r="K218" i="98" s="1"/>
  <c r="H218" i="99" s="1"/>
  <c r="K218" i="99" s="1"/>
  <c r="H218" i="100" s="1"/>
  <c r="K218" i="100" s="1"/>
  <c r="H218" i="101" s="1"/>
  <c r="K218" i="101" s="1"/>
  <c r="L218" i="38"/>
  <c r="M92" i="49"/>
  <c r="L92" i="49"/>
  <c r="H92" i="50"/>
  <c r="K92" i="50" s="1"/>
  <c r="H92" i="51" s="1"/>
  <c r="K92" i="51" s="1"/>
  <c r="H92" i="52" s="1"/>
  <c r="K92" i="52" s="1"/>
  <c r="H92" i="53" s="1"/>
  <c r="K92" i="53" s="1"/>
  <c r="H92" i="54" s="1"/>
  <c r="K92" i="54" s="1"/>
  <c r="H92" i="78" s="1"/>
  <c r="K92" i="78" s="1"/>
  <c r="H92" i="79" s="1"/>
  <c r="K92" i="79" s="1"/>
  <c r="H92" i="80" s="1"/>
  <c r="K92" i="80" s="1"/>
  <c r="H92" i="81" s="1"/>
  <c r="K92" i="81" s="1"/>
  <c r="H92" i="82" s="1"/>
  <c r="K92" i="82" s="1"/>
  <c r="H92" i="83" s="1"/>
  <c r="K92" i="83" s="1"/>
  <c r="H92" i="84" s="1"/>
  <c r="K92" i="84" s="1"/>
  <c r="H92" i="85" s="1"/>
  <c r="K92" i="85" s="1"/>
  <c r="H92" i="86" s="1"/>
  <c r="K92" i="86" s="1"/>
  <c r="H92" i="87" s="1"/>
  <c r="K92" i="87" s="1"/>
  <c r="H92" i="88" s="1"/>
  <c r="K92" i="88" s="1"/>
  <c r="H92" i="90" s="1"/>
  <c r="K92" i="90" s="1"/>
  <c r="H92" i="91" s="1"/>
  <c r="K92" i="91" s="1"/>
  <c r="H92" i="92" s="1"/>
  <c r="K92" i="92" s="1"/>
  <c r="H92" i="93" s="1"/>
  <c r="K92" i="93" s="1"/>
  <c r="H92" i="94" s="1"/>
  <c r="K92" i="94" s="1"/>
  <c r="H92" i="95" s="1"/>
  <c r="K92" i="95" s="1"/>
  <c r="H92" i="96" s="1"/>
  <c r="K92" i="96" s="1"/>
  <c r="H92" i="97" s="1"/>
  <c r="K92" i="97" s="1"/>
  <c r="H92" i="98" s="1"/>
  <c r="K92" i="98" s="1"/>
  <c r="H92" i="99" s="1"/>
  <c r="K92" i="99" s="1"/>
  <c r="H92" i="100" s="1"/>
  <c r="K92" i="100" s="1"/>
  <c r="H92" i="101" s="1"/>
  <c r="K92" i="101" s="1"/>
  <c r="M94" i="49"/>
  <c r="L94" i="49"/>
  <c r="H94" i="50"/>
  <c r="K94" i="50" s="1"/>
  <c r="L98" i="52"/>
  <c r="M98" i="52"/>
  <c r="H98" i="53"/>
  <c r="K98" i="53" s="1"/>
  <c r="L100" i="50"/>
  <c r="M100" i="50"/>
  <c r="H100" i="51"/>
  <c r="K100" i="51" s="1"/>
  <c r="M107" i="52"/>
  <c r="H107" i="53"/>
  <c r="K107" i="53" s="1"/>
  <c r="L107" i="52"/>
  <c r="M122" i="52"/>
  <c r="L122" i="52"/>
  <c r="H122" i="53"/>
  <c r="K122" i="53" s="1"/>
  <c r="M126" i="50"/>
  <c r="H126" i="51"/>
  <c r="K126" i="51" s="1"/>
  <c r="L126" i="50"/>
  <c r="H132" i="53"/>
  <c r="K132" i="53" s="1"/>
  <c r="L132" i="52"/>
  <c r="M132" i="52"/>
  <c r="H139" i="50"/>
  <c r="K139" i="50" s="1"/>
  <c r="L139" i="49"/>
  <c r="M139" i="49"/>
  <c r="H140" i="52"/>
  <c r="K140" i="52" s="1"/>
  <c r="L140" i="51"/>
  <c r="M140" i="51"/>
  <c r="L141" i="51"/>
  <c r="M141" i="51"/>
  <c r="H141" i="52"/>
  <c r="K141" i="52" s="1"/>
  <c r="H141" i="53" s="1"/>
  <c r="K141" i="53" s="1"/>
  <c r="H141" i="54" s="1"/>
  <c r="K141" i="54" s="1"/>
  <c r="H141" i="78" s="1"/>
  <c r="K141" i="78" s="1"/>
  <c r="H141" i="79" s="1"/>
  <c r="K141" i="79" s="1"/>
  <c r="H141" i="80" s="1"/>
  <c r="K141" i="80" s="1"/>
  <c r="H141" i="81" s="1"/>
  <c r="K141" i="81" s="1"/>
  <c r="H141" i="82" s="1"/>
  <c r="K141" i="82" s="1"/>
  <c r="H141" i="83" s="1"/>
  <c r="K141" i="83" s="1"/>
  <c r="H141" i="84" s="1"/>
  <c r="K141" i="84" s="1"/>
  <c r="H141" i="85" s="1"/>
  <c r="K141" i="85" s="1"/>
  <c r="H141" i="86" s="1"/>
  <c r="K141" i="86" s="1"/>
  <c r="H141" i="87" s="1"/>
  <c r="K141" i="87" s="1"/>
  <c r="H141" i="88" s="1"/>
  <c r="K141" i="88" s="1"/>
  <c r="H141" i="90" s="1"/>
  <c r="K141" i="90" s="1"/>
  <c r="H141" i="91" s="1"/>
  <c r="K141" i="91" s="1"/>
  <c r="H141" i="92" s="1"/>
  <c r="K141" i="92" s="1"/>
  <c r="H141" i="93" s="1"/>
  <c r="K141" i="93" s="1"/>
  <c r="H141" i="94" s="1"/>
  <c r="K141" i="94" s="1"/>
  <c r="H141" i="95" s="1"/>
  <c r="K141" i="95" s="1"/>
  <c r="H141" i="96" s="1"/>
  <c r="K141" i="96" s="1"/>
  <c r="H141" i="97" s="1"/>
  <c r="K141" i="97" s="1"/>
  <c r="H141" i="98" s="1"/>
  <c r="K141" i="98" s="1"/>
  <c r="H141" i="99" s="1"/>
  <c r="K141" i="99" s="1"/>
  <c r="H141" i="100" s="1"/>
  <c r="K141" i="100" s="1"/>
  <c r="H141" i="101" s="1"/>
  <c r="K141" i="101" s="1"/>
  <c r="M147" i="52"/>
  <c r="H147" i="53"/>
  <c r="K147" i="53" s="1"/>
  <c r="L147" i="52"/>
  <c r="L149" i="50"/>
  <c r="H149" i="51"/>
  <c r="K149" i="51" s="1"/>
  <c r="M149" i="50"/>
  <c r="L155" i="52"/>
  <c r="H155" i="53"/>
  <c r="K155" i="53" s="1"/>
  <c r="M155" i="52"/>
  <c r="L157" i="50"/>
  <c r="H157" i="51"/>
  <c r="K157" i="51" s="1"/>
  <c r="M157" i="50"/>
  <c r="M169" i="52"/>
  <c r="L169" i="52"/>
  <c r="H169" i="53"/>
  <c r="K169" i="53" s="1"/>
  <c r="M179" i="50"/>
  <c r="H179" i="51"/>
  <c r="K179" i="51" s="1"/>
  <c r="L179" i="50"/>
  <c r="M185" i="52"/>
  <c r="H185" i="53"/>
  <c r="K185" i="53" s="1"/>
  <c r="H185" i="54" s="1"/>
  <c r="K185" i="54" s="1"/>
  <c r="H185" i="78" s="1"/>
  <c r="K185" i="78" s="1"/>
  <c r="H185" i="79" s="1"/>
  <c r="K185" i="79" s="1"/>
  <c r="H185" i="80" s="1"/>
  <c r="K185" i="80" s="1"/>
  <c r="H185" i="81" s="1"/>
  <c r="K185" i="81" s="1"/>
  <c r="H185" i="82" s="1"/>
  <c r="K185" i="82" s="1"/>
  <c r="H185" i="83" s="1"/>
  <c r="K185" i="83" s="1"/>
  <c r="H185" i="84" s="1"/>
  <c r="K185" i="84" s="1"/>
  <c r="H185" i="85" s="1"/>
  <c r="K185" i="85" s="1"/>
  <c r="H185" i="86" s="1"/>
  <c r="K185" i="86" s="1"/>
  <c r="H185" i="87" s="1"/>
  <c r="K185" i="87" s="1"/>
  <c r="H185" i="88" s="1"/>
  <c r="K185" i="88" s="1"/>
  <c r="H185" i="90" s="1"/>
  <c r="K185" i="90" s="1"/>
  <c r="H185" i="91" s="1"/>
  <c r="K185" i="91" s="1"/>
  <c r="H185" i="92" s="1"/>
  <c r="K185" i="92" s="1"/>
  <c r="H185" i="93" s="1"/>
  <c r="K185" i="93" s="1"/>
  <c r="H185" i="94" s="1"/>
  <c r="K185" i="94" s="1"/>
  <c r="H185" i="95" s="1"/>
  <c r="K185" i="95" s="1"/>
  <c r="H185" i="96" s="1"/>
  <c r="K185" i="96" s="1"/>
  <c r="H185" i="97" s="1"/>
  <c r="K185" i="97" s="1"/>
  <c r="H185" i="98" s="1"/>
  <c r="K185" i="98" s="1"/>
  <c r="H185" i="99" s="1"/>
  <c r="K185" i="99" s="1"/>
  <c r="H185" i="100" s="1"/>
  <c r="K185" i="100" s="1"/>
  <c r="H185" i="101" s="1"/>
  <c r="K185" i="101" s="1"/>
  <c r="L187" i="50"/>
  <c r="H187" i="51"/>
  <c r="K187" i="51" s="1"/>
  <c r="M187" i="50"/>
  <c r="F59" i="2"/>
  <c r="F53" i="2"/>
  <c r="E47" i="38"/>
  <c r="F51" i="38" s="1"/>
  <c r="E47" i="40" s="1"/>
  <c r="F51" i="40" s="1"/>
  <c r="E47" i="49" s="1"/>
  <c r="F51" i="49" s="1"/>
  <c r="E47" i="50" s="1"/>
  <c r="F51" i="50" s="1"/>
  <c r="E47" i="51" s="1"/>
  <c r="F51" i="51" s="1"/>
  <c r="E47" i="52" s="1"/>
  <c r="F51" i="52" s="1"/>
  <c r="E47" i="53" s="1"/>
  <c r="F51" i="53" s="1"/>
  <c r="E47" i="54" s="1"/>
  <c r="F51" i="54" s="1"/>
  <c r="E47" i="78" s="1"/>
  <c r="F51" i="78" s="1"/>
  <c r="E47" i="79" s="1"/>
  <c r="F51" i="79" s="1"/>
  <c r="E47" i="80" s="1"/>
  <c r="F51" i="80" s="1"/>
  <c r="E47" i="81" s="1"/>
  <c r="F51" i="81" s="1"/>
  <c r="E47" i="82" s="1"/>
  <c r="F51" i="82" s="1"/>
  <c r="E47" i="83" s="1"/>
  <c r="F51" i="83" s="1"/>
  <c r="E47" i="84" s="1"/>
  <c r="F51" i="84" s="1"/>
  <c r="E47" i="85" s="1"/>
  <c r="F51" i="85" s="1"/>
  <c r="E47" i="86" s="1"/>
  <c r="F51" i="86" s="1"/>
  <c r="E47" i="87" s="1"/>
  <c r="F51" i="87" s="1"/>
  <c r="E47" i="88" s="1"/>
  <c r="F51" i="88" s="1"/>
  <c r="E47" i="90" s="1"/>
  <c r="F51" i="90" s="1"/>
  <c r="E47" i="91" s="1"/>
  <c r="F51" i="91" s="1"/>
  <c r="E47" i="92" s="1"/>
  <c r="F51" i="92" s="1"/>
  <c r="E47" i="93" s="1"/>
  <c r="F51" i="93" s="1"/>
  <c r="E47" i="94" s="1"/>
  <c r="F51" i="94" s="1"/>
  <c r="E47" i="95" s="1"/>
  <c r="F51" i="95" s="1"/>
  <c r="E47" i="96" s="1"/>
  <c r="F51" i="96" s="1"/>
  <c r="E47" i="97" s="1"/>
  <c r="F51" i="97" s="1"/>
  <c r="E47" i="98" s="1"/>
  <c r="F51" i="98" s="1"/>
  <c r="E47" i="99" s="1"/>
  <c r="F51" i="99" s="1"/>
  <c r="E47" i="100" s="1"/>
  <c r="F51" i="100" s="1"/>
  <c r="E47" i="101" s="1"/>
  <c r="F51" i="101" s="1"/>
  <c r="F27" i="1" s="1"/>
  <c r="H220" i="50"/>
  <c r="K220" i="50" s="1"/>
  <c r="L220" i="49"/>
  <c r="M220" i="49"/>
  <c r="H235" i="40"/>
  <c r="K235" i="40" s="1"/>
  <c r="L235" i="38"/>
  <c r="M235" i="38"/>
  <c r="L225" i="38"/>
  <c r="M225" i="38"/>
  <c r="H225" i="40"/>
  <c r="K225" i="40" s="1"/>
  <c r="H217" i="40"/>
  <c r="K217" i="40" s="1"/>
  <c r="L217" i="38"/>
  <c r="H213" i="40"/>
  <c r="K213" i="40" s="1"/>
  <c r="M213" i="38"/>
  <c r="L213" i="38"/>
  <c r="M95" i="49"/>
  <c r="L95" i="49"/>
  <c r="H95" i="50"/>
  <c r="K95" i="50" s="1"/>
  <c r="M111" i="52"/>
  <c r="L111" i="52"/>
  <c r="H111" i="53"/>
  <c r="K111" i="53" s="1"/>
  <c r="L113" i="50"/>
  <c r="M113" i="50"/>
  <c r="H113" i="51"/>
  <c r="K113" i="51" s="1"/>
  <c r="L117" i="52"/>
  <c r="M117" i="52"/>
  <c r="H117" i="53"/>
  <c r="K117" i="53" s="1"/>
  <c r="M125" i="52"/>
  <c r="H125" i="53"/>
  <c r="K125" i="53" s="1"/>
  <c r="L125" i="52"/>
  <c r="L127" i="52"/>
  <c r="H127" i="53"/>
  <c r="K127" i="53" s="1"/>
  <c r="M127" i="52"/>
  <c r="M129" i="50"/>
  <c r="L129" i="50"/>
  <c r="H129" i="51"/>
  <c r="K129" i="51" s="1"/>
  <c r="M144" i="49"/>
  <c r="H144" i="50"/>
  <c r="K144" i="50" s="1"/>
  <c r="L144" i="49"/>
  <c r="H148" i="49"/>
  <c r="K148" i="49" s="1"/>
  <c r="M148" i="40"/>
  <c r="L148" i="40"/>
  <c r="M164" i="50"/>
  <c r="L164" i="50"/>
  <c r="H164" i="51"/>
  <c r="K164" i="51" s="1"/>
  <c r="M172" i="50"/>
  <c r="H172" i="51"/>
  <c r="K172" i="51" s="1"/>
  <c r="L172" i="50"/>
  <c r="L178" i="52"/>
  <c r="H178" i="53"/>
  <c r="K178" i="53" s="1"/>
  <c r="M178" i="52"/>
  <c r="B66" i="49"/>
  <c r="B66" i="54"/>
  <c r="B66" i="51"/>
  <c r="L214" i="49"/>
  <c r="M232" i="49"/>
  <c r="Q239" i="40"/>
  <c r="Q239" i="2"/>
  <c r="L119" i="38"/>
  <c r="H119" i="40"/>
  <c r="K119" i="40" s="1"/>
  <c r="L143" i="38"/>
  <c r="H143" i="40"/>
  <c r="K143" i="40" s="1"/>
  <c r="M158" i="38"/>
  <c r="H158" i="40"/>
  <c r="K158" i="40" s="1"/>
  <c r="L161" i="38"/>
  <c r="H161" i="40"/>
  <c r="K161" i="40" s="1"/>
  <c r="L162" i="38"/>
  <c r="H162" i="40"/>
  <c r="K162" i="40" s="1"/>
  <c r="L163" i="38"/>
  <c r="H163" i="40"/>
  <c r="K163" i="40" s="1"/>
  <c r="L186" i="38"/>
  <c r="H186" i="40"/>
  <c r="K186" i="40" s="1"/>
  <c r="L189" i="38"/>
  <c r="H189" i="40"/>
  <c r="K189" i="40" s="1"/>
  <c r="M189" i="38"/>
  <c r="M199" i="38"/>
  <c r="H199" i="40"/>
  <c r="K199" i="40" s="1"/>
  <c r="L199" i="38"/>
  <c r="M200" i="38"/>
  <c r="H200" i="40"/>
  <c r="K200" i="40" s="1"/>
  <c r="L200" i="38"/>
  <c r="L216" i="38"/>
  <c r="M216" i="38"/>
  <c r="H216" i="40"/>
  <c r="K216" i="40" s="1"/>
  <c r="H216" i="49" s="1"/>
  <c r="K216" i="49" s="1"/>
  <c r="H216" i="50" s="1"/>
  <c r="K216" i="50" s="1"/>
  <c r="H216" i="51" s="1"/>
  <c r="K216" i="51" s="1"/>
  <c r="H216" i="52" s="1"/>
  <c r="K216" i="52" s="1"/>
  <c r="H216" i="53" s="1"/>
  <c r="K216" i="53" s="1"/>
  <c r="H216" i="54" s="1"/>
  <c r="K216" i="54" s="1"/>
  <c r="H216" i="78" s="1"/>
  <c r="K216" i="78" s="1"/>
  <c r="H216" i="79" s="1"/>
  <c r="K216" i="79" s="1"/>
  <c r="H216" i="80" s="1"/>
  <c r="K216" i="80" s="1"/>
  <c r="H216" i="81" s="1"/>
  <c r="K216" i="81" s="1"/>
  <c r="H216" i="82" s="1"/>
  <c r="K216" i="82" s="1"/>
  <c r="H216" i="83" s="1"/>
  <c r="K216" i="83" s="1"/>
  <c r="H216" i="84" s="1"/>
  <c r="K216" i="84" s="1"/>
  <c r="H216" i="85" s="1"/>
  <c r="K216" i="85" s="1"/>
  <c r="H216" i="86" s="1"/>
  <c r="K216" i="86" s="1"/>
  <c r="H216" i="87" s="1"/>
  <c r="K216" i="87" s="1"/>
  <c r="H216" i="88" s="1"/>
  <c r="K216" i="88" s="1"/>
  <c r="H216" i="90" s="1"/>
  <c r="K216" i="90" s="1"/>
  <c r="H216" i="91" s="1"/>
  <c r="K216" i="91" s="1"/>
  <c r="H216" i="92" s="1"/>
  <c r="K216" i="92" s="1"/>
  <c r="H216" i="93" s="1"/>
  <c r="K216" i="93" s="1"/>
  <c r="H216" i="94" s="1"/>
  <c r="K216" i="94" s="1"/>
  <c r="H216" i="95" s="1"/>
  <c r="K216" i="95" s="1"/>
  <c r="H216" i="96" s="1"/>
  <c r="K216" i="96" s="1"/>
  <c r="H216" i="97" s="1"/>
  <c r="K216" i="97" s="1"/>
  <c r="H216" i="98" s="1"/>
  <c r="K216" i="98" s="1"/>
  <c r="H216" i="99" s="1"/>
  <c r="K216" i="99" s="1"/>
  <c r="H216" i="100" s="1"/>
  <c r="K216" i="100" s="1"/>
  <c r="H216" i="101" s="1"/>
  <c r="K216" i="101" s="1"/>
  <c r="B66" i="53"/>
  <c r="B66" i="50"/>
  <c r="B66" i="40"/>
  <c r="M232" i="50"/>
  <c r="Q239" i="49"/>
  <c r="L99" i="38"/>
  <c r="H99" i="40"/>
  <c r="K99" i="40" s="1"/>
  <c r="L103" i="38"/>
  <c r="H103" i="40"/>
  <c r="K103" i="40" s="1"/>
  <c r="L108" i="38"/>
  <c r="H108" i="40"/>
  <c r="K108" i="40" s="1"/>
  <c r="M112" i="38"/>
  <c r="L112" i="38"/>
  <c r="L115" i="38"/>
  <c r="H115" i="40"/>
  <c r="K115" i="40" s="1"/>
  <c r="M116" i="38"/>
  <c r="H116" i="40"/>
  <c r="K116" i="40" s="1"/>
  <c r="L133" i="38"/>
  <c r="M133" i="38"/>
  <c r="M137" i="38"/>
  <c r="H137" i="40"/>
  <c r="K137" i="40" s="1"/>
  <c r="L138" i="38"/>
  <c r="H138" i="40"/>
  <c r="K138" i="40" s="1"/>
  <c r="M145" i="38"/>
  <c r="H145" i="40"/>
  <c r="K145" i="40" s="1"/>
  <c r="M146" i="38"/>
  <c r="H146" i="40"/>
  <c r="K146" i="40" s="1"/>
  <c r="L148" i="38"/>
  <c r="M148" i="38"/>
  <c r="L170" i="38"/>
  <c r="H170" i="40"/>
  <c r="K170" i="40" s="1"/>
  <c r="L171" i="38"/>
  <c r="H171" i="40"/>
  <c r="K171" i="40" s="1"/>
  <c r="L193" i="38"/>
  <c r="H193" i="40"/>
  <c r="K193" i="40" s="1"/>
  <c r="M193" i="38"/>
  <c r="M194" i="38"/>
  <c r="H194" i="40"/>
  <c r="K194" i="40" s="1"/>
  <c r="L194" i="38"/>
  <c r="M195" i="38"/>
  <c r="H195" i="40"/>
  <c r="K195" i="40" s="1"/>
  <c r="L195" i="38"/>
  <c r="L197" i="38"/>
  <c r="H197" i="40"/>
  <c r="K197" i="40" s="1"/>
  <c r="M197" i="38"/>
  <c r="L204" i="38"/>
  <c r="H204" i="40"/>
  <c r="K204" i="40" s="1"/>
  <c r="M204" i="38"/>
  <c r="M205" i="38"/>
  <c r="H205" i="40"/>
  <c r="K205" i="40" s="1"/>
  <c r="L205" i="38"/>
  <c r="L214" i="38"/>
  <c r="L124" i="38"/>
  <c r="H124" i="40"/>
  <c r="K124" i="40" s="1"/>
  <c r="M131" i="38"/>
  <c r="H131" i="40"/>
  <c r="K131" i="40" s="1"/>
  <c r="L135" i="38"/>
  <c r="H135" i="40"/>
  <c r="K135" i="40" s="1"/>
  <c r="L150" i="38"/>
  <c r="H150" i="40"/>
  <c r="K150" i="40" s="1"/>
  <c r="L151" i="38"/>
  <c r="H151" i="40"/>
  <c r="K151" i="40" s="1"/>
  <c r="L153" i="38"/>
  <c r="H153" i="40"/>
  <c r="K153" i="40" s="1"/>
  <c r="L156" i="38"/>
  <c r="H156" i="40"/>
  <c r="K156" i="40" s="1"/>
  <c r="L160" i="38"/>
  <c r="H160" i="40"/>
  <c r="K160" i="40" s="1"/>
  <c r="M168" i="38"/>
  <c r="H168" i="40"/>
  <c r="K168" i="40" s="1"/>
  <c r="M175" i="38"/>
  <c r="H175" i="40"/>
  <c r="K175" i="40" s="1"/>
  <c r="L180" i="38"/>
  <c r="H180" i="40"/>
  <c r="K180" i="40" s="1"/>
  <c r="M182" i="38"/>
  <c r="H182" i="40"/>
  <c r="K182" i="40" s="1"/>
  <c r="M183" i="38"/>
  <c r="H183" i="40"/>
  <c r="K183" i="40" s="1"/>
  <c r="L188" i="38"/>
  <c r="H188" i="40"/>
  <c r="K188" i="40" s="1"/>
  <c r="M191" i="38"/>
  <c r="H191" i="40"/>
  <c r="K191" i="40" s="1"/>
  <c r="L191" i="38"/>
  <c r="L211" i="38"/>
  <c r="H211" i="40"/>
  <c r="K211" i="40" s="1"/>
  <c r="M211" i="38"/>
  <c r="L196" i="38"/>
  <c r="H196" i="40"/>
  <c r="K196" i="40" s="1"/>
  <c r="M196" i="38"/>
  <c r="L203" i="38"/>
  <c r="H203" i="40"/>
  <c r="K203" i="40" s="1"/>
  <c r="M203" i="38"/>
  <c r="M208" i="38"/>
  <c r="H208" i="40"/>
  <c r="K208" i="40" s="1"/>
  <c r="L208" i="38"/>
  <c r="B62" i="79"/>
  <c r="B66" i="78"/>
  <c r="M217" i="38"/>
  <c r="B66" i="38"/>
  <c r="M97" i="38"/>
  <c r="H97" i="40"/>
  <c r="K97" i="40" s="1"/>
  <c r="M101" i="38"/>
  <c r="H101" i="40"/>
  <c r="K101" i="40" s="1"/>
  <c r="L105" i="38"/>
  <c r="H105" i="40"/>
  <c r="K105" i="40" s="1"/>
  <c r="M110" i="38"/>
  <c r="H110" i="40"/>
  <c r="K110" i="40" s="1"/>
  <c r="M114" i="38"/>
  <c r="H114" i="40"/>
  <c r="K114" i="40" s="1"/>
  <c r="M118" i="38"/>
  <c r="H118" i="40"/>
  <c r="K118" i="40" s="1"/>
  <c r="M121" i="38"/>
  <c r="H121" i="40"/>
  <c r="K121" i="40" s="1"/>
  <c r="L136" i="38"/>
  <c r="H136" i="40"/>
  <c r="K136" i="40" s="1"/>
  <c r="M165" i="38"/>
  <c r="H165" i="40"/>
  <c r="K165" i="40" s="1"/>
  <c r="M173" i="38"/>
  <c r="H173" i="40"/>
  <c r="K173" i="40" s="1"/>
  <c r="M177" i="38"/>
  <c r="H177" i="40"/>
  <c r="K177" i="40" s="1"/>
  <c r="M207" i="38"/>
  <c r="H207" i="40"/>
  <c r="K207" i="40" s="1"/>
  <c r="L207" i="38"/>
  <c r="L210" i="2"/>
  <c r="L238" i="38"/>
  <c r="H210" i="38"/>
  <c r="K210" i="38" s="1"/>
  <c r="H210" i="40" s="1"/>
  <c r="K210" i="40" s="1"/>
  <c r="H210" i="49" s="1"/>
  <c r="K210" i="49" s="1"/>
  <c r="H210" i="50" s="1"/>
  <c r="K210" i="50" s="1"/>
  <c r="H210" i="51" s="1"/>
  <c r="K210" i="51" s="1"/>
  <c r="H210" i="52" s="1"/>
  <c r="K210" i="52" s="1"/>
  <c r="H210" i="53" s="1"/>
  <c r="K210" i="53" s="1"/>
  <c r="H210" i="54" s="1"/>
  <c r="K210" i="54" s="1"/>
  <c r="H210" i="78" s="1"/>
  <c r="K210" i="78" s="1"/>
  <c r="H210" i="79" s="1"/>
  <c r="K210" i="79" s="1"/>
  <c r="H210" i="80" s="1"/>
  <c r="K210" i="80" s="1"/>
  <c r="H210" i="81" s="1"/>
  <c r="K210" i="81" s="1"/>
  <c r="H210" i="82" s="1"/>
  <c r="K210" i="82" s="1"/>
  <c r="H210" i="83" s="1"/>
  <c r="K210" i="83" s="1"/>
  <c r="H210" i="84" s="1"/>
  <c r="K210" i="84" s="1"/>
  <c r="H210" i="85" s="1"/>
  <c r="K210" i="85" s="1"/>
  <c r="H210" i="86" s="1"/>
  <c r="K210" i="86" s="1"/>
  <c r="H210" i="87" s="1"/>
  <c r="K210" i="87" s="1"/>
  <c r="H210" i="88" s="1"/>
  <c r="K210" i="88" s="1"/>
  <c r="H210" i="90" s="1"/>
  <c r="K210" i="90" s="1"/>
  <c r="H210" i="91" s="1"/>
  <c r="K210" i="91" s="1"/>
  <c r="H210" i="92" s="1"/>
  <c r="K210" i="92" s="1"/>
  <c r="H210" i="93" s="1"/>
  <c r="K210" i="93" s="1"/>
  <c r="H210" i="94" s="1"/>
  <c r="K210" i="94" s="1"/>
  <c r="H210" i="95" s="1"/>
  <c r="K210" i="95" s="1"/>
  <c r="H210" i="96" s="1"/>
  <c r="K210" i="96" s="1"/>
  <c r="H210" i="97" s="1"/>
  <c r="K210" i="97" s="1"/>
  <c r="H210" i="98" s="1"/>
  <c r="K210" i="98" s="1"/>
  <c r="H210" i="99" s="1"/>
  <c r="K210" i="99" s="1"/>
  <c r="H210" i="100" s="1"/>
  <c r="K210" i="100" s="1"/>
  <c r="H210" i="101" s="1"/>
  <c r="K210" i="101" s="1"/>
  <c r="H85" i="40"/>
  <c r="K85" i="40" s="1"/>
  <c r="M85" i="38"/>
  <c r="L85" i="38"/>
  <c r="M238" i="40"/>
  <c r="H87" i="40"/>
  <c r="K87" i="40" s="1"/>
  <c r="H87" i="49" s="1"/>
  <c r="K87" i="49" s="1"/>
  <c r="H87" i="50" s="1"/>
  <c r="K87" i="50" s="1"/>
  <c r="H87" i="51" s="1"/>
  <c r="K87" i="51" s="1"/>
  <c r="H87" i="52" s="1"/>
  <c r="K87" i="52" s="1"/>
  <c r="H87" i="53" s="1"/>
  <c r="K87" i="53" s="1"/>
  <c r="H87" i="54" s="1"/>
  <c r="K87" i="54" s="1"/>
  <c r="H87" i="78" s="1"/>
  <c r="K87" i="78" s="1"/>
  <c r="H87" i="79" s="1"/>
  <c r="K87" i="79" s="1"/>
  <c r="H87" i="80" s="1"/>
  <c r="K87" i="80" s="1"/>
  <c r="H87" i="81" s="1"/>
  <c r="K87" i="81" s="1"/>
  <c r="H87" i="82" s="1"/>
  <c r="K87" i="82" s="1"/>
  <c r="H87" i="83" s="1"/>
  <c r="K87" i="83" s="1"/>
  <c r="H87" i="84" s="1"/>
  <c r="K87" i="84" s="1"/>
  <c r="H87" i="85" s="1"/>
  <c r="K87" i="85" s="1"/>
  <c r="H87" i="86" s="1"/>
  <c r="K87" i="86" s="1"/>
  <c r="H87" i="87" s="1"/>
  <c r="K87" i="87" s="1"/>
  <c r="H87" i="88" s="1"/>
  <c r="K87" i="88" s="1"/>
  <c r="H87" i="90" s="1"/>
  <c r="K87" i="90" s="1"/>
  <c r="H87" i="91" s="1"/>
  <c r="K87" i="91" s="1"/>
  <c r="H87" i="92" s="1"/>
  <c r="K87" i="92" s="1"/>
  <c r="H87" i="93" s="1"/>
  <c r="K87" i="93" s="1"/>
  <c r="H87" i="94" s="1"/>
  <c r="K87" i="94" s="1"/>
  <c r="H87" i="95" s="1"/>
  <c r="K87" i="95" s="1"/>
  <c r="H87" i="96" s="1"/>
  <c r="K87" i="96" s="1"/>
  <c r="H87" i="97" s="1"/>
  <c r="K87" i="97" s="1"/>
  <c r="H87" i="98" s="1"/>
  <c r="K87" i="98" s="1"/>
  <c r="H87" i="99" s="1"/>
  <c r="K87" i="99" s="1"/>
  <c r="H87" i="100" s="1"/>
  <c r="K87" i="100" s="1"/>
  <c r="H87" i="101" s="1"/>
  <c r="K87" i="101" s="1"/>
  <c r="L87" i="38"/>
  <c r="M87" i="38"/>
  <c r="H83" i="40"/>
  <c r="L83" i="38"/>
  <c r="M83" i="38"/>
  <c r="L238" i="40"/>
  <c r="M238" i="38"/>
  <c r="Q83" i="79"/>
  <c r="M106" i="38"/>
  <c r="H106" i="40"/>
  <c r="K106" i="40" s="1"/>
  <c r="H106" i="49" s="1"/>
  <c r="K106" i="49" s="1"/>
  <c r="H106" i="50" s="1"/>
  <c r="K106" i="50" s="1"/>
  <c r="H106" i="51" s="1"/>
  <c r="K106" i="51" s="1"/>
  <c r="H106" i="52" s="1"/>
  <c r="K106" i="52" s="1"/>
  <c r="H106" i="53" s="1"/>
  <c r="K106" i="53" s="1"/>
  <c r="H106" i="54" s="1"/>
  <c r="K106" i="54" s="1"/>
  <c r="H106" i="78" s="1"/>
  <c r="K106" i="78" s="1"/>
  <c r="H106" i="79" s="1"/>
  <c r="K106" i="79" s="1"/>
  <c r="H106" i="80" s="1"/>
  <c r="K106" i="80" s="1"/>
  <c r="H106" i="81" s="1"/>
  <c r="K106" i="81" s="1"/>
  <c r="H106" i="82" s="1"/>
  <c r="K106" i="82" s="1"/>
  <c r="H106" i="83" s="1"/>
  <c r="K106" i="83" s="1"/>
  <c r="H106" i="84" s="1"/>
  <c r="K106" i="84" s="1"/>
  <c r="H106" i="85" s="1"/>
  <c r="K106" i="85" s="1"/>
  <c r="H106" i="86" s="1"/>
  <c r="K106" i="86" s="1"/>
  <c r="H106" i="87" s="1"/>
  <c r="K106" i="87" s="1"/>
  <c r="H106" i="88" s="1"/>
  <c r="K106" i="88" s="1"/>
  <c r="H106" i="90" s="1"/>
  <c r="K106" i="90" s="1"/>
  <c r="H106" i="91" s="1"/>
  <c r="K106" i="91" s="1"/>
  <c r="H106" i="92" s="1"/>
  <c r="K106" i="92" s="1"/>
  <c r="H106" i="93" s="1"/>
  <c r="K106" i="93" s="1"/>
  <c r="H106" i="94" s="1"/>
  <c r="K106" i="94" s="1"/>
  <c r="H106" i="95" s="1"/>
  <c r="K106" i="95" s="1"/>
  <c r="H106" i="96" s="1"/>
  <c r="K106" i="96" s="1"/>
  <c r="H106" i="97" s="1"/>
  <c r="K106" i="97" s="1"/>
  <c r="H106" i="98" s="1"/>
  <c r="K106" i="98" s="1"/>
  <c r="H106" i="99" s="1"/>
  <c r="K106" i="99" s="1"/>
  <c r="H106" i="100" s="1"/>
  <c r="K106" i="100" s="1"/>
  <c r="H106" i="101" s="1"/>
  <c r="K106" i="101" s="1"/>
  <c r="L106" i="38"/>
  <c r="E106" i="50"/>
  <c r="E239" i="49"/>
  <c r="C4" i="36"/>
  <c r="G228" i="78"/>
  <c r="G232" i="53"/>
  <c r="G88" i="49"/>
  <c r="M229" i="38"/>
  <c r="G229" i="40"/>
  <c r="L229" i="38"/>
  <c r="G144" i="78"/>
  <c r="G196" i="78"/>
  <c r="G96" i="78"/>
  <c r="G220" i="52"/>
  <c r="M218" i="40"/>
  <c r="L218" i="40"/>
  <c r="G218" i="49"/>
  <c r="G226" i="40"/>
  <c r="M226" i="38"/>
  <c r="L226" i="38"/>
  <c r="L236" i="38"/>
  <c r="M236" i="38"/>
  <c r="G236" i="40"/>
  <c r="G105" i="78"/>
  <c r="G97" i="78"/>
  <c r="G118" i="54"/>
  <c r="M185" i="53"/>
  <c r="G185" i="54"/>
  <c r="L185" i="53"/>
  <c r="G93" i="53"/>
  <c r="G213" i="53"/>
  <c r="G217" i="50"/>
  <c r="L221" i="38"/>
  <c r="M221" i="38"/>
  <c r="G221" i="40"/>
  <c r="G233" i="40"/>
  <c r="M233" i="38"/>
  <c r="L233" i="38"/>
  <c r="G92" i="51"/>
  <c r="L92" i="50"/>
  <c r="M92" i="50"/>
  <c r="G230" i="78"/>
  <c r="G89" i="40"/>
  <c r="L89" i="38"/>
  <c r="G239" i="38"/>
  <c r="M89" i="38"/>
  <c r="L219" i="38"/>
  <c r="G219" i="40"/>
  <c r="M219" i="38"/>
  <c r="G231" i="40"/>
  <c r="L231" i="38"/>
  <c r="M231" i="38"/>
  <c r="M141" i="52"/>
  <c r="L141" i="52"/>
  <c r="G141" i="53"/>
  <c r="G215" i="52"/>
  <c r="L232" i="51"/>
  <c r="L220" i="50"/>
  <c r="L232" i="49"/>
  <c r="G235" i="50"/>
  <c r="L217" i="40"/>
  <c r="M232" i="40"/>
  <c r="M89" i="2"/>
  <c r="L226" i="2"/>
  <c r="M214" i="38"/>
  <c r="M88" i="38"/>
  <c r="L209" i="54"/>
  <c r="M190" i="54"/>
  <c r="G142" i="79"/>
  <c r="G200" i="79"/>
  <c r="G124" i="79"/>
  <c r="G208" i="79"/>
  <c r="G189" i="79"/>
  <c r="G170" i="79"/>
  <c r="G122" i="79"/>
  <c r="G191" i="79"/>
  <c r="G207" i="79"/>
  <c r="G91" i="79"/>
  <c r="G115" i="79"/>
  <c r="G158" i="79"/>
  <c r="G117" i="79"/>
  <c r="G165" i="79"/>
  <c r="G136" i="79"/>
  <c r="G119" i="79"/>
  <c r="G138" i="79"/>
  <c r="G180" i="79"/>
  <c r="G175" i="79"/>
  <c r="G211" i="79"/>
  <c r="G166" i="79"/>
  <c r="G98" i="79"/>
  <c r="G120" i="79"/>
  <c r="G183" i="79"/>
  <c r="G188" i="79"/>
  <c r="G162" i="79"/>
  <c r="G121" i="79"/>
  <c r="G182" i="79"/>
  <c r="G186" i="54"/>
  <c r="G139" i="79"/>
  <c r="M90" i="52"/>
  <c r="L185" i="52"/>
  <c r="M238" i="49"/>
  <c r="G238" i="50"/>
  <c r="L238" i="49"/>
  <c r="G222" i="40"/>
  <c r="M222" i="38"/>
  <c r="L222" i="38"/>
  <c r="G234" i="40"/>
  <c r="L234" i="38"/>
  <c r="M234" i="38"/>
  <c r="G85" i="50"/>
  <c r="L106" i="49"/>
  <c r="G106" i="50"/>
  <c r="G83" i="49"/>
  <c r="F36" i="49"/>
  <c r="F40" i="40"/>
  <c r="M221" i="2"/>
  <c r="L229" i="2"/>
  <c r="L219" i="2"/>
  <c r="L90" i="54"/>
  <c r="G201" i="79"/>
  <c r="L201" i="78"/>
  <c r="M201" i="78"/>
  <c r="G112" i="79"/>
  <c r="G147" i="79"/>
  <c r="G177" i="79"/>
  <c r="G168" i="79"/>
  <c r="G157" i="79"/>
  <c r="G171" i="79"/>
  <c r="G151" i="79"/>
  <c r="G111" i="79"/>
  <c r="G101" i="79"/>
  <c r="G160" i="79"/>
  <c r="G130" i="79"/>
  <c r="G104" i="79"/>
  <c r="G199" i="79"/>
  <c r="G145" i="79"/>
  <c r="G94" i="79"/>
  <c r="G161" i="79"/>
  <c r="G167" i="79"/>
  <c r="G126" i="79"/>
  <c r="G154" i="79"/>
  <c r="G176" i="79"/>
  <c r="G128" i="79"/>
  <c r="G110" i="79"/>
  <c r="G146" i="79"/>
  <c r="G99" i="79"/>
  <c r="G210" i="40"/>
  <c r="G216" i="49"/>
  <c r="L216" i="40"/>
  <c r="G224" i="40"/>
  <c r="L224" i="38"/>
  <c r="M224" i="38"/>
  <c r="G237" i="40"/>
  <c r="M237" i="38"/>
  <c r="L237" i="38"/>
  <c r="G86" i="40"/>
  <c r="M86" i="38"/>
  <c r="L86" i="38"/>
  <c r="G225" i="79"/>
  <c r="G214" i="79"/>
  <c r="G197" i="79"/>
  <c r="G174" i="79"/>
  <c r="G169" i="79"/>
  <c r="G90" i="79"/>
  <c r="L90" i="78"/>
  <c r="M90" i="78"/>
  <c r="G209" i="79"/>
  <c r="L209" i="78"/>
  <c r="M209" i="78"/>
  <c r="G190" i="79"/>
  <c r="L190" i="78"/>
  <c r="M190" i="78"/>
  <c r="G156" i="79"/>
  <c r="G202" i="79"/>
  <c r="L202" i="78"/>
  <c r="M202" i="78"/>
  <c r="G125" i="79"/>
  <c r="G164" i="79"/>
  <c r="G114" i="79"/>
  <c r="G159" i="79"/>
  <c r="G193" i="79"/>
  <c r="G123" i="79"/>
  <c r="G149" i="79"/>
  <c r="G152" i="79"/>
  <c r="G187" i="79"/>
  <c r="G95" i="79"/>
  <c r="G163" i="79"/>
  <c r="G198" i="79"/>
  <c r="M198" i="78"/>
  <c r="L198" i="78"/>
  <c r="G116" i="79"/>
  <c r="G143" i="79"/>
  <c r="G178" i="79"/>
  <c r="G108" i="79"/>
  <c r="G113" i="79"/>
  <c r="G195" i="79"/>
  <c r="G134" i="79"/>
  <c r="G155" i="79"/>
  <c r="G131" i="79"/>
  <c r="G135" i="79"/>
  <c r="G148" i="79"/>
  <c r="L223" i="40"/>
  <c r="G223" i="49"/>
  <c r="M223" i="40"/>
  <c r="M87" i="40"/>
  <c r="G87" i="49"/>
  <c r="L87" i="40"/>
  <c r="G107" i="79"/>
  <c r="G172" i="79"/>
  <c r="G206" i="79"/>
  <c r="M206" i="78"/>
  <c r="L206" i="78"/>
  <c r="G127" i="79"/>
  <c r="G137" i="79"/>
  <c r="G205" i="79"/>
  <c r="G181" i="79"/>
  <c r="G192" i="79"/>
  <c r="L192" i="78"/>
  <c r="M192" i="78"/>
  <c r="G179" i="79"/>
  <c r="G109" i="79"/>
  <c r="G102" i="79"/>
  <c r="G150" i="79"/>
  <c r="G133" i="79"/>
  <c r="G203" i="79"/>
  <c r="G103" i="79"/>
  <c r="G132" i="79"/>
  <c r="G204" i="79"/>
  <c r="G184" i="79"/>
  <c r="G153" i="79"/>
  <c r="G140" i="79"/>
  <c r="G173" i="79"/>
  <c r="G129" i="79"/>
  <c r="G194" i="79"/>
  <c r="G100" i="79"/>
  <c r="G212" i="40"/>
  <c r="L212" i="38"/>
  <c r="M212" i="38"/>
  <c r="G227" i="49"/>
  <c r="M227" i="40"/>
  <c r="L227" i="40"/>
  <c r="L84" i="38"/>
  <c r="G84" i="40"/>
  <c r="M84" i="38"/>
  <c r="M86" i="2"/>
  <c r="M239" i="2" s="1"/>
  <c r="L80" i="51" l="1"/>
  <c r="M80" i="51"/>
  <c r="G80" i="52"/>
  <c r="H173" i="49"/>
  <c r="K173" i="49" s="1"/>
  <c r="L173" i="40"/>
  <c r="M173" i="40"/>
  <c r="H110" i="49"/>
  <c r="K110" i="49" s="1"/>
  <c r="M110" i="40"/>
  <c r="L110" i="40"/>
  <c r="H204" i="49"/>
  <c r="K204" i="49" s="1"/>
  <c r="L204" i="40"/>
  <c r="M204" i="40"/>
  <c r="H193" i="49"/>
  <c r="K193" i="49" s="1"/>
  <c r="L193" i="40"/>
  <c r="M193" i="40"/>
  <c r="H146" i="49"/>
  <c r="K146" i="49" s="1"/>
  <c r="M146" i="40"/>
  <c r="L146" i="40"/>
  <c r="H99" i="49"/>
  <c r="K99" i="49" s="1"/>
  <c r="M99" i="40"/>
  <c r="L99" i="40"/>
  <c r="M239" i="38"/>
  <c r="M216" i="40"/>
  <c r="L210" i="38"/>
  <c r="B62" i="80"/>
  <c r="B66" i="79"/>
  <c r="H196" i="49"/>
  <c r="K196" i="49" s="1"/>
  <c r="L196" i="40"/>
  <c r="M196" i="40"/>
  <c r="H188" i="49"/>
  <c r="K188" i="49" s="1"/>
  <c r="L188" i="40"/>
  <c r="M188" i="40"/>
  <c r="H182" i="49"/>
  <c r="K182" i="49" s="1"/>
  <c r="L182" i="40"/>
  <c r="M182" i="40"/>
  <c r="L175" i="40"/>
  <c r="M175" i="40"/>
  <c r="H175" i="49"/>
  <c r="K175" i="49" s="1"/>
  <c r="H160" i="49"/>
  <c r="K160" i="49" s="1"/>
  <c r="M160" i="40"/>
  <c r="L160" i="40"/>
  <c r="M153" i="40"/>
  <c r="L153" i="40"/>
  <c r="H153" i="49"/>
  <c r="K153" i="49" s="1"/>
  <c r="H150" i="49"/>
  <c r="K150" i="49" s="1"/>
  <c r="L150" i="40"/>
  <c r="M150" i="40"/>
  <c r="M131" i="40"/>
  <c r="L131" i="40"/>
  <c r="H131" i="49"/>
  <c r="K131" i="49" s="1"/>
  <c r="H205" i="49"/>
  <c r="K205" i="49" s="1"/>
  <c r="M205" i="40"/>
  <c r="L205" i="40"/>
  <c r="H194" i="49"/>
  <c r="K194" i="49" s="1"/>
  <c r="L194" i="40"/>
  <c r="M194" i="40"/>
  <c r="M148" i="49"/>
  <c r="L148" i="49"/>
  <c r="H148" i="50"/>
  <c r="K148" i="50" s="1"/>
  <c r="H129" i="52"/>
  <c r="K129" i="52" s="1"/>
  <c r="M129" i="51"/>
  <c r="L129" i="51"/>
  <c r="H127" i="54"/>
  <c r="K127" i="54" s="1"/>
  <c r="L127" i="53"/>
  <c r="M127" i="53"/>
  <c r="H113" i="52"/>
  <c r="K113" i="52" s="1"/>
  <c r="L113" i="51"/>
  <c r="M113" i="51"/>
  <c r="H179" i="52"/>
  <c r="K179" i="52" s="1"/>
  <c r="L179" i="51"/>
  <c r="M179" i="51"/>
  <c r="H149" i="52"/>
  <c r="K149" i="52" s="1"/>
  <c r="L149" i="51"/>
  <c r="M149" i="51"/>
  <c r="H132" i="54"/>
  <c r="K132" i="54" s="1"/>
  <c r="L132" i="53"/>
  <c r="M132" i="53"/>
  <c r="H122" i="54"/>
  <c r="K122" i="54" s="1"/>
  <c r="L122" i="53"/>
  <c r="M122" i="53"/>
  <c r="H107" i="54"/>
  <c r="K107" i="54" s="1"/>
  <c r="M107" i="53"/>
  <c r="L107" i="53"/>
  <c r="M94" i="50"/>
  <c r="H94" i="51"/>
  <c r="K94" i="51" s="1"/>
  <c r="L94" i="50"/>
  <c r="H239" i="38"/>
  <c r="D2" i="36" s="1"/>
  <c r="H152" i="54"/>
  <c r="K152" i="54" s="1"/>
  <c r="L152" i="53"/>
  <c r="M152" i="53"/>
  <c r="H167" i="52"/>
  <c r="K167" i="52" s="1"/>
  <c r="L167" i="51"/>
  <c r="M167" i="51"/>
  <c r="H142" i="51"/>
  <c r="K142" i="51" s="1"/>
  <c r="M142" i="50"/>
  <c r="L142" i="50"/>
  <c r="H128" i="54"/>
  <c r="K128" i="54" s="1"/>
  <c r="L128" i="53"/>
  <c r="M128" i="53"/>
  <c r="H104" i="52"/>
  <c r="K104" i="52" s="1"/>
  <c r="M104" i="51"/>
  <c r="L104" i="51"/>
  <c r="H162" i="49"/>
  <c r="K162" i="49" s="1"/>
  <c r="L162" i="40"/>
  <c r="M162" i="40"/>
  <c r="L119" i="40"/>
  <c r="M119" i="40"/>
  <c r="H119" i="49"/>
  <c r="K119" i="49" s="1"/>
  <c r="H164" i="52"/>
  <c r="K164" i="52" s="1"/>
  <c r="L164" i="51"/>
  <c r="M164" i="51"/>
  <c r="H111" i="54"/>
  <c r="K111" i="54" s="1"/>
  <c r="M111" i="53"/>
  <c r="L111" i="53"/>
  <c r="H213" i="49"/>
  <c r="K213" i="49" s="1"/>
  <c r="M213" i="40"/>
  <c r="L213" i="40"/>
  <c r="H235" i="49"/>
  <c r="K235" i="49" s="1"/>
  <c r="M235" i="40"/>
  <c r="L235" i="40"/>
  <c r="M106" i="40"/>
  <c r="Q83" i="80"/>
  <c r="H177" i="49"/>
  <c r="K177" i="49" s="1"/>
  <c r="M177" i="40"/>
  <c r="L177" i="40"/>
  <c r="H165" i="49"/>
  <c r="K165" i="49" s="1"/>
  <c r="M165" i="40"/>
  <c r="L165" i="40"/>
  <c r="H121" i="49"/>
  <c r="K121" i="49" s="1"/>
  <c r="L121" i="40"/>
  <c r="M121" i="40"/>
  <c r="H114" i="49"/>
  <c r="K114" i="49" s="1"/>
  <c r="L114" i="40"/>
  <c r="M114" i="40"/>
  <c r="H105" i="49"/>
  <c r="K105" i="49" s="1"/>
  <c r="M105" i="40"/>
  <c r="L105" i="40"/>
  <c r="H97" i="49"/>
  <c r="K97" i="49" s="1"/>
  <c r="M97" i="40"/>
  <c r="L97" i="40"/>
  <c r="H203" i="49"/>
  <c r="K203" i="49" s="1"/>
  <c r="L203" i="40"/>
  <c r="M203" i="40"/>
  <c r="H195" i="49"/>
  <c r="K195" i="49" s="1"/>
  <c r="L195" i="40"/>
  <c r="M195" i="40"/>
  <c r="L171" i="40"/>
  <c r="M171" i="40"/>
  <c r="H171" i="49"/>
  <c r="K171" i="49" s="1"/>
  <c r="H145" i="49"/>
  <c r="K145" i="49" s="1"/>
  <c r="L145" i="40"/>
  <c r="M145" i="40"/>
  <c r="M137" i="40"/>
  <c r="L137" i="40"/>
  <c r="H137" i="49"/>
  <c r="K137" i="49" s="1"/>
  <c r="H116" i="49"/>
  <c r="K116" i="49" s="1"/>
  <c r="L116" i="40"/>
  <c r="M116" i="40"/>
  <c r="H103" i="49"/>
  <c r="K103" i="49" s="1"/>
  <c r="M103" i="40"/>
  <c r="L103" i="40"/>
  <c r="H189" i="49"/>
  <c r="K189" i="49" s="1"/>
  <c r="L189" i="40"/>
  <c r="M189" i="40"/>
  <c r="M163" i="40"/>
  <c r="L163" i="40"/>
  <c r="H163" i="49"/>
  <c r="K163" i="49" s="1"/>
  <c r="L161" i="40"/>
  <c r="M161" i="40"/>
  <c r="H161" i="49"/>
  <c r="K161" i="49" s="1"/>
  <c r="L143" i="40"/>
  <c r="H143" i="49"/>
  <c r="K143" i="49" s="1"/>
  <c r="M143" i="40"/>
  <c r="H172" i="52"/>
  <c r="K172" i="52" s="1"/>
  <c r="L172" i="51"/>
  <c r="M172" i="51"/>
  <c r="H117" i="54"/>
  <c r="K117" i="54" s="1"/>
  <c r="M117" i="53"/>
  <c r="L117" i="53"/>
  <c r="M217" i="40"/>
  <c r="H217" i="49"/>
  <c r="K217" i="49" s="1"/>
  <c r="H155" i="54"/>
  <c r="K155" i="54" s="1"/>
  <c r="L155" i="53"/>
  <c r="M155" i="53"/>
  <c r="H139" i="51"/>
  <c r="K139" i="51" s="1"/>
  <c r="L139" i="50"/>
  <c r="M139" i="50"/>
  <c r="H98" i="54"/>
  <c r="K98" i="54" s="1"/>
  <c r="L98" i="53"/>
  <c r="M98" i="53"/>
  <c r="H88" i="40"/>
  <c r="K88" i="40" s="1"/>
  <c r="L88" i="38"/>
  <c r="K239" i="38"/>
  <c r="F42" i="38" s="1"/>
  <c r="H184" i="52"/>
  <c r="K184" i="52" s="1"/>
  <c r="M184" i="51"/>
  <c r="L184" i="51"/>
  <c r="H166" i="54"/>
  <c r="K166" i="54" s="1"/>
  <c r="M166" i="53"/>
  <c r="L166" i="53"/>
  <c r="H154" i="52"/>
  <c r="K154" i="52" s="1"/>
  <c r="L154" i="51"/>
  <c r="M154" i="51"/>
  <c r="H93" i="50"/>
  <c r="K93" i="50" s="1"/>
  <c r="M93" i="49"/>
  <c r="L93" i="49"/>
  <c r="K83" i="40"/>
  <c r="H239" i="40"/>
  <c r="E2" i="36" s="1"/>
  <c r="H207" i="49"/>
  <c r="K207" i="49" s="1"/>
  <c r="M207" i="40"/>
  <c r="L207" i="40"/>
  <c r="H118" i="49"/>
  <c r="K118" i="49" s="1"/>
  <c r="L118" i="40"/>
  <c r="M118" i="40"/>
  <c r="H115" i="49"/>
  <c r="K115" i="49" s="1"/>
  <c r="M115" i="40"/>
  <c r="L115" i="40"/>
  <c r="M210" i="38"/>
  <c r="M106" i="49"/>
  <c r="L106" i="40"/>
  <c r="H85" i="49"/>
  <c r="K85" i="49" s="1"/>
  <c r="M85" i="40"/>
  <c r="L85" i="40"/>
  <c r="H208" i="49"/>
  <c r="K208" i="49" s="1"/>
  <c r="M208" i="40"/>
  <c r="L208" i="40"/>
  <c r="H191" i="49"/>
  <c r="K191" i="49" s="1"/>
  <c r="L191" i="40"/>
  <c r="M191" i="40"/>
  <c r="L183" i="40"/>
  <c r="M183" i="40"/>
  <c r="H183" i="49"/>
  <c r="K183" i="49" s="1"/>
  <c r="H180" i="49"/>
  <c r="K180" i="49" s="1"/>
  <c r="L180" i="40"/>
  <c r="M180" i="40"/>
  <c r="H168" i="49"/>
  <c r="K168" i="49" s="1"/>
  <c r="L168" i="40"/>
  <c r="M168" i="40"/>
  <c r="H156" i="49"/>
  <c r="K156" i="49" s="1"/>
  <c r="L156" i="40"/>
  <c r="M156" i="40"/>
  <c r="H151" i="49"/>
  <c r="K151" i="49" s="1"/>
  <c r="L151" i="40"/>
  <c r="M151" i="40"/>
  <c r="M135" i="40"/>
  <c r="L135" i="40"/>
  <c r="H135" i="49"/>
  <c r="K135" i="49" s="1"/>
  <c r="H124" i="49"/>
  <c r="K124" i="49" s="1"/>
  <c r="M124" i="40"/>
  <c r="L124" i="40"/>
  <c r="H197" i="49"/>
  <c r="K197" i="49" s="1"/>
  <c r="L197" i="40"/>
  <c r="M197" i="40"/>
  <c r="H199" i="49"/>
  <c r="K199" i="49" s="1"/>
  <c r="L199" i="40"/>
  <c r="M199" i="40"/>
  <c r="H178" i="54"/>
  <c r="K178" i="54" s="1"/>
  <c r="M178" i="53"/>
  <c r="L178" i="53"/>
  <c r="H144" i="51"/>
  <c r="K144" i="51" s="1"/>
  <c r="M144" i="50"/>
  <c r="L144" i="50"/>
  <c r="L95" i="50"/>
  <c r="H95" i="51"/>
  <c r="K95" i="51" s="1"/>
  <c r="M95" i="50"/>
  <c r="H225" i="49"/>
  <c r="K225" i="49" s="1"/>
  <c r="M225" i="40"/>
  <c r="L225" i="40"/>
  <c r="H220" i="51"/>
  <c r="K220" i="51" s="1"/>
  <c r="M220" i="50"/>
  <c r="H169" i="54"/>
  <c r="K169" i="54" s="1"/>
  <c r="L169" i="53"/>
  <c r="M169" i="53"/>
  <c r="H157" i="52"/>
  <c r="K157" i="52" s="1"/>
  <c r="L157" i="51"/>
  <c r="M157" i="51"/>
  <c r="H140" i="53"/>
  <c r="K140" i="53" s="1"/>
  <c r="M140" i="52"/>
  <c r="L140" i="52"/>
  <c r="H126" i="52"/>
  <c r="K126" i="52" s="1"/>
  <c r="M126" i="51"/>
  <c r="L126" i="51"/>
  <c r="H100" i="52"/>
  <c r="K100" i="52" s="1"/>
  <c r="L100" i="51"/>
  <c r="M100" i="51"/>
  <c r="H230" i="49"/>
  <c r="K230" i="49" s="1"/>
  <c r="L230" i="40"/>
  <c r="M230" i="40"/>
  <c r="H214" i="50"/>
  <c r="K214" i="50" s="1"/>
  <c r="M214" i="49"/>
  <c r="H181" i="54"/>
  <c r="K181" i="54" s="1"/>
  <c r="M181" i="53"/>
  <c r="L181" i="53"/>
  <c r="H133" i="52"/>
  <c r="K133" i="52" s="1"/>
  <c r="L133" i="51"/>
  <c r="M133" i="51"/>
  <c r="H120" i="52"/>
  <c r="K120" i="52" s="1"/>
  <c r="L120" i="51"/>
  <c r="M120" i="51"/>
  <c r="M112" i="49"/>
  <c r="H112" i="50"/>
  <c r="K112" i="50" s="1"/>
  <c r="L112" i="49"/>
  <c r="H96" i="52"/>
  <c r="K96" i="52" s="1"/>
  <c r="M96" i="51"/>
  <c r="L96" i="51"/>
  <c r="H215" i="49"/>
  <c r="K215" i="49" s="1"/>
  <c r="M215" i="40"/>
  <c r="L215" i="40"/>
  <c r="M136" i="40"/>
  <c r="H136" i="49"/>
  <c r="K136" i="49" s="1"/>
  <c r="L136" i="40"/>
  <c r="H101" i="49"/>
  <c r="K101" i="49" s="1"/>
  <c r="M101" i="40"/>
  <c r="L101" i="40"/>
  <c r="H211" i="49"/>
  <c r="K211" i="49" s="1"/>
  <c r="M211" i="40"/>
  <c r="L211" i="40"/>
  <c r="H170" i="49"/>
  <c r="K170" i="49" s="1"/>
  <c r="L170" i="40"/>
  <c r="M170" i="40"/>
  <c r="L138" i="40"/>
  <c r="H138" i="49"/>
  <c r="K138" i="49" s="1"/>
  <c r="M138" i="40"/>
  <c r="H108" i="49"/>
  <c r="K108" i="49" s="1"/>
  <c r="L108" i="40"/>
  <c r="M108" i="40"/>
  <c r="H200" i="49"/>
  <c r="K200" i="49" s="1"/>
  <c r="L200" i="40"/>
  <c r="M200" i="40"/>
  <c r="H186" i="49"/>
  <c r="K186" i="49" s="1"/>
  <c r="L186" i="40"/>
  <c r="M186" i="40"/>
  <c r="H158" i="49"/>
  <c r="K158" i="49" s="1"/>
  <c r="M158" i="40"/>
  <c r="L158" i="40"/>
  <c r="H125" i="54"/>
  <c r="K125" i="54" s="1"/>
  <c r="L125" i="53"/>
  <c r="M125" i="53"/>
  <c r="H187" i="52"/>
  <c r="K187" i="52" s="1"/>
  <c r="L187" i="51"/>
  <c r="M187" i="51"/>
  <c r="H147" i="54"/>
  <c r="K147" i="54" s="1"/>
  <c r="M147" i="53"/>
  <c r="L147" i="53"/>
  <c r="Q89" i="51"/>
  <c r="Q239" i="50"/>
  <c r="H176" i="52"/>
  <c r="K176" i="52" s="1"/>
  <c r="M176" i="51"/>
  <c r="L176" i="51"/>
  <c r="H174" i="54"/>
  <c r="K174" i="54" s="1"/>
  <c r="M174" i="53"/>
  <c r="L174" i="53"/>
  <c r="H123" i="52"/>
  <c r="K123" i="52" s="1"/>
  <c r="L123" i="51"/>
  <c r="M123" i="51"/>
  <c r="H109" i="52"/>
  <c r="K109" i="52" s="1"/>
  <c r="L109" i="51"/>
  <c r="M109" i="51"/>
  <c r="H91" i="51"/>
  <c r="K91" i="51" s="1"/>
  <c r="M91" i="50"/>
  <c r="L91" i="50"/>
  <c r="H159" i="54"/>
  <c r="K159" i="54" s="1"/>
  <c r="M159" i="53"/>
  <c r="L159" i="53"/>
  <c r="H134" i="53"/>
  <c r="K134" i="53" s="1"/>
  <c r="L134" i="52"/>
  <c r="M134" i="52"/>
  <c r="H130" i="54"/>
  <c r="K130" i="54" s="1"/>
  <c r="L130" i="53"/>
  <c r="M130" i="53"/>
  <c r="H102" i="54"/>
  <c r="K102" i="54" s="1"/>
  <c r="L102" i="53"/>
  <c r="M102" i="53"/>
  <c r="M228" i="40"/>
  <c r="H228" i="49"/>
  <c r="K228" i="49" s="1"/>
  <c r="L228" i="40"/>
  <c r="H232" i="52"/>
  <c r="K232" i="52" s="1"/>
  <c r="M232" i="51"/>
  <c r="E106" i="51"/>
  <c r="E239" i="50"/>
  <c r="G100" i="80"/>
  <c r="G140" i="80"/>
  <c r="G212" i="49"/>
  <c r="M212" i="40"/>
  <c r="L212" i="40"/>
  <c r="G173" i="80"/>
  <c r="G204" i="80"/>
  <c r="G133" i="80"/>
  <c r="G84" i="49"/>
  <c r="G239" i="49" s="1"/>
  <c r="M84" i="40"/>
  <c r="L84" i="40"/>
  <c r="G239" i="40"/>
  <c r="G227" i="50"/>
  <c r="L227" i="49"/>
  <c r="M227" i="49"/>
  <c r="G129" i="80"/>
  <c r="G184" i="80"/>
  <c r="G203" i="80"/>
  <c r="G102" i="80"/>
  <c r="G109" i="80"/>
  <c r="G205" i="80"/>
  <c r="G223" i="50"/>
  <c r="M223" i="49"/>
  <c r="L223" i="49"/>
  <c r="G148" i="80"/>
  <c r="G155" i="80"/>
  <c r="G134" i="80"/>
  <c r="G178" i="80"/>
  <c r="G163" i="80"/>
  <c r="G149" i="80"/>
  <c r="G114" i="80"/>
  <c r="G156" i="80"/>
  <c r="G169" i="80"/>
  <c r="G225" i="80"/>
  <c r="M216" i="49"/>
  <c r="G216" i="50"/>
  <c r="L216" i="49"/>
  <c r="G126" i="80"/>
  <c r="G145" i="80"/>
  <c r="G160" i="80"/>
  <c r="G171" i="80"/>
  <c r="F40" i="49"/>
  <c r="F36" i="50"/>
  <c r="L106" i="50"/>
  <c r="M106" i="50"/>
  <c r="G106" i="51"/>
  <c r="L234" i="40"/>
  <c r="G234" i="49"/>
  <c r="M234" i="40"/>
  <c r="G188" i="80"/>
  <c r="G166" i="80"/>
  <c r="G180" i="80"/>
  <c r="G165" i="80"/>
  <c r="G117" i="80"/>
  <c r="G207" i="80"/>
  <c r="G189" i="80"/>
  <c r="G142" i="80"/>
  <c r="G215" i="53"/>
  <c r="G219" i="49"/>
  <c r="M219" i="40"/>
  <c r="L219" i="40"/>
  <c r="G230" i="79"/>
  <c r="G185" i="78"/>
  <c r="L185" i="54"/>
  <c r="M185" i="54"/>
  <c r="G118" i="78"/>
  <c r="G226" i="49"/>
  <c r="L226" i="40"/>
  <c r="M226" i="40"/>
  <c r="G220" i="53"/>
  <c r="G196" i="79"/>
  <c r="G232" i="54"/>
  <c r="G179" i="80"/>
  <c r="G194" i="80"/>
  <c r="G103" i="80"/>
  <c r="G181" i="80"/>
  <c r="M206" i="79"/>
  <c r="G206" i="80"/>
  <c r="L206" i="79"/>
  <c r="G87" i="50"/>
  <c r="M87" i="49"/>
  <c r="L87" i="49"/>
  <c r="G108" i="80"/>
  <c r="G116" i="80"/>
  <c r="M198" i="79"/>
  <c r="G198" i="80"/>
  <c r="L198" i="79"/>
  <c r="G152" i="80"/>
  <c r="G159" i="80"/>
  <c r="G164" i="80"/>
  <c r="G202" i="80"/>
  <c r="M202" i="79"/>
  <c r="L202" i="79"/>
  <c r="G90" i="80"/>
  <c r="M90" i="79"/>
  <c r="L90" i="79"/>
  <c r="G214" i="80"/>
  <c r="L224" i="40"/>
  <c r="G224" i="49"/>
  <c r="M224" i="40"/>
  <c r="G99" i="80"/>
  <c r="G146" i="80"/>
  <c r="G154" i="80"/>
  <c r="G94" i="80"/>
  <c r="G130" i="80"/>
  <c r="G111" i="80"/>
  <c r="G151" i="80"/>
  <c r="G177" i="80"/>
  <c r="G85" i="51"/>
  <c r="G238" i="51"/>
  <c r="L238" i="50"/>
  <c r="M238" i="50"/>
  <c r="G139" i="80"/>
  <c r="G162" i="80"/>
  <c r="G91" i="80"/>
  <c r="G170" i="80"/>
  <c r="G200" i="80"/>
  <c r="M141" i="53"/>
  <c r="L141" i="53"/>
  <c r="G141" i="54"/>
  <c r="L89" i="40"/>
  <c r="M89" i="40"/>
  <c r="G89" i="49"/>
  <c r="G213" i="54"/>
  <c r="G218" i="50"/>
  <c r="L218" i="49"/>
  <c r="M218" i="49"/>
  <c r="G96" i="79"/>
  <c r="L229" i="40"/>
  <c r="M229" i="40"/>
  <c r="G229" i="49"/>
  <c r="G88" i="50"/>
  <c r="G132" i="80"/>
  <c r="G150" i="80"/>
  <c r="G192" i="80"/>
  <c r="L192" i="79"/>
  <c r="M192" i="79"/>
  <c r="G127" i="80"/>
  <c r="G135" i="80"/>
  <c r="G131" i="80"/>
  <c r="G113" i="80"/>
  <c r="G187" i="80"/>
  <c r="G193" i="80"/>
  <c r="G125" i="80"/>
  <c r="G209" i="80"/>
  <c r="L209" i="79"/>
  <c r="M209" i="79"/>
  <c r="G174" i="80"/>
  <c r="G197" i="80"/>
  <c r="G237" i="49"/>
  <c r="L237" i="40"/>
  <c r="M237" i="40"/>
  <c r="M210" i="40"/>
  <c r="G210" i="49"/>
  <c r="L210" i="40"/>
  <c r="G176" i="80"/>
  <c r="G167" i="80"/>
  <c r="G161" i="80"/>
  <c r="G104" i="80"/>
  <c r="G168" i="80"/>
  <c r="L201" i="79"/>
  <c r="G201" i="80"/>
  <c r="M201" i="79"/>
  <c r="G83" i="50"/>
  <c r="G121" i="80"/>
  <c r="G120" i="80"/>
  <c r="G175" i="80"/>
  <c r="G138" i="80"/>
  <c r="G119" i="80"/>
  <c r="G136" i="80"/>
  <c r="G158" i="80"/>
  <c r="G115" i="80"/>
  <c r="G122" i="80"/>
  <c r="G124" i="80"/>
  <c r="G231" i="49"/>
  <c r="L231" i="40"/>
  <c r="M231" i="40"/>
  <c r="M233" i="40"/>
  <c r="G233" i="49"/>
  <c r="L233" i="40"/>
  <c r="G217" i="51"/>
  <c r="G93" i="54"/>
  <c r="G105" i="79"/>
  <c r="G153" i="80"/>
  <c r="G137" i="80"/>
  <c r="G172" i="80"/>
  <c r="G107" i="80"/>
  <c r="G195" i="80"/>
  <c r="G143" i="80"/>
  <c r="G95" i="80"/>
  <c r="G123" i="80"/>
  <c r="M190" i="79"/>
  <c r="G190" i="80"/>
  <c r="L190" i="79"/>
  <c r="L86" i="40"/>
  <c r="M86" i="40"/>
  <c r="G86" i="49"/>
  <c r="G110" i="80"/>
  <c r="G128" i="80"/>
  <c r="G199" i="80"/>
  <c r="G101" i="80"/>
  <c r="G157" i="80"/>
  <c r="G147" i="80"/>
  <c r="G112" i="80"/>
  <c r="M222" i="40"/>
  <c r="G222" i="49"/>
  <c r="L222" i="40"/>
  <c r="G186" i="78"/>
  <c r="G182" i="80"/>
  <c r="G183" i="80"/>
  <c r="G98" i="80"/>
  <c r="G211" i="80"/>
  <c r="G191" i="80"/>
  <c r="G208" i="80"/>
  <c r="G235" i="51"/>
  <c r="D4" i="36"/>
  <c r="L239" i="38"/>
  <c r="M92" i="51"/>
  <c r="L92" i="51"/>
  <c r="G92" i="52"/>
  <c r="M221" i="40"/>
  <c r="L221" i="40"/>
  <c r="G221" i="49"/>
  <c r="G97" i="79"/>
  <c r="G236" i="49"/>
  <c r="L236" i="40"/>
  <c r="M236" i="40"/>
  <c r="G144" i="79"/>
  <c r="G228" i="79"/>
  <c r="M80" i="52" l="1"/>
  <c r="G80" i="53"/>
  <c r="L80" i="52"/>
  <c r="H102" i="78"/>
  <c r="K102" i="78" s="1"/>
  <c r="M102" i="54"/>
  <c r="L102" i="54"/>
  <c r="M91" i="51"/>
  <c r="L91" i="51"/>
  <c r="H91" i="52"/>
  <c r="K91" i="52" s="1"/>
  <c r="L176" i="52"/>
  <c r="H176" i="53"/>
  <c r="K176" i="53" s="1"/>
  <c r="M176" i="52"/>
  <c r="H159" i="78"/>
  <c r="K159" i="78" s="1"/>
  <c r="M159" i="54"/>
  <c r="L159" i="54"/>
  <c r="H174" i="78"/>
  <c r="K174" i="78" s="1"/>
  <c r="L174" i="54"/>
  <c r="M174" i="54"/>
  <c r="H147" i="78"/>
  <c r="K147" i="78" s="1"/>
  <c r="M147" i="54"/>
  <c r="L147" i="54"/>
  <c r="H186" i="50"/>
  <c r="K186" i="50" s="1"/>
  <c r="L186" i="49"/>
  <c r="M186" i="49"/>
  <c r="H138" i="50"/>
  <c r="K138" i="50" s="1"/>
  <c r="L138" i="49"/>
  <c r="M138" i="49"/>
  <c r="H170" i="50"/>
  <c r="K170" i="50" s="1"/>
  <c r="L170" i="49"/>
  <c r="M170" i="49"/>
  <c r="H136" i="50"/>
  <c r="K136" i="50" s="1"/>
  <c r="L136" i="49"/>
  <c r="M136" i="49"/>
  <c r="L215" i="49"/>
  <c r="H215" i="50"/>
  <c r="K215" i="50" s="1"/>
  <c r="M215" i="49"/>
  <c r="H133" i="53"/>
  <c r="K133" i="53" s="1"/>
  <c r="L133" i="52"/>
  <c r="M133" i="52"/>
  <c r="H230" i="50"/>
  <c r="K230" i="50" s="1"/>
  <c r="M230" i="49"/>
  <c r="L230" i="49"/>
  <c r="H157" i="53"/>
  <c r="K157" i="53" s="1"/>
  <c r="L157" i="52"/>
  <c r="M157" i="52"/>
  <c r="H225" i="50"/>
  <c r="K225" i="50" s="1"/>
  <c r="M225" i="49"/>
  <c r="L225" i="49"/>
  <c r="H199" i="50"/>
  <c r="K199" i="50" s="1"/>
  <c r="L199" i="49"/>
  <c r="M199" i="49"/>
  <c r="H151" i="50"/>
  <c r="K151" i="50" s="1"/>
  <c r="L151" i="49"/>
  <c r="M151" i="49"/>
  <c r="H166" i="78"/>
  <c r="K166" i="78" s="1"/>
  <c r="M166" i="54"/>
  <c r="L166" i="54"/>
  <c r="F53" i="38"/>
  <c r="F59" i="38"/>
  <c r="H139" i="52"/>
  <c r="K139" i="52" s="1"/>
  <c r="L139" i="51"/>
  <c r="M139" i="51"/>
  <c r="H217" i="50"/>
  <c r="K217" i="50" s="1"/>
  <c r="M217" i="49"/>
  <c r="L217" i="49"/>
  <c r="H117" i="78"/>
  <c r="K117" i="78" s="1"/>
  <c r="M117" i="54"/>
  <c r="L117" i="54"/>
  <c r="H171" i="50"/>
  <c r="K171" i="50" s="1"/>
  <c r="M171" i="49"/>
  <c r="L171" i="49"/>
  <c r="H203" i="50"/>
  <c r="K203" i="50" s="1"/>
  <c r="L203" i="49"/>
  <c r="M203" i="49"/>
  <c r="H121" i="50"/>
  <c r="K121" i="50" s="1"/>
  <c r="M121" i="49"/>
  <c r="L121" i="49"/>
  <c r="Q83" i="81"/>
  <c r="H235" i="50"/>
  <c r="K235" i="50" s="1"/>
  <c r="L235" i="49"/>
  <c r="M235" i="49"/>
  <c r="H142" i="52"/>
  <c r="K142" i="52" s="1"/>
  <c r="L142" i="51"/>
  <c r="M142" i="51"/>
  <c r="H122" i="78"/>
  <c r="K122" i="78" s="1"/>
  <c r="L122" i="54"/>
  <c r="M122" i="54"/>
  <c r="L113" i="52"/>
  <c r="H113" i="53"/>
  <c r="K113" i="53" s="1"/>
  <c r="M113" i="52"/>
  <c r="H194" i="50"/>
  <c r="K194" i="50" s="1"/>
  <c r="M194" i="49"/>
  <c r="L194" i="49"/>
  <c r="H131" i="50"/>
  <c r="K131" i="50" s="1"/>
  <c r="M131" i="49"/>
  <c r="L131" i="49"/>
  <c r="H175" i="50"/>
  <c r="K175" i="50" s="1"/>
  <c r="M175" i="49"/>
  <c r="L175" i="49"/>
  <c r="H188" i="50"/>
  <c r="K188" i="50" s="1"/>
  <c r="M188" i="49"/>
  <c r="L188" i="49"/>
  <c r="H99" i="50"/>
  <c r="K99" i="50" s="1"/>
  <c r="L99" i="49"/>
  <c r="M99" i="49"/>
  <c r="H110" i="50"/>
  <c r="K110" i="50" s="1"/>
  <c r="L110" i="49"/>
  <c r="M110" i="49"/>
  <c r="H134" i="54"/>
  <c r="K134" i="54" s="1"/>
  <c r="M134" i="53"/>
  <c r="L134" i="53"/>
  <c r="Q89" i="52"/>
  <c r="Q239" i="51"/>
  <c r="H112" i="51"/>
  <c r="K112" i="51" s="1"/>
  <c r="M112" i="50"/>
  <c r="L112" i="50"/>
  <c r="H120" i="53"/>
  <c r="K120" i="53" s="1"/>
  <c r="M120" i="52"/>
  <c r="L120" i="52"/>
  <c r="L214" i="50"/>
  <c r="H214" i="51"/>
  <c r="K214" i="51" s="1"/>
  <c r="M214" i="50"/>
  <c r="H140" i="54"/>
  <c r="K140" i="54" s="1"/>
  <c r="M140" i="53"/>
  <c r="L140" i="53"/>
  <c r="H220" i="52"/>
  <c r="K220" i="52" s="1"/>
  <c r="M220" i="51"/>
  <c r="L220" i="51"/>
  <c r="H178" i="78"/>
  <c r="K178" i="78" s="1"/>
  <c r="M178" i="54"/>
  <c r="L178" i="54"/>
  <c r="H180" i="50"/>
  <c r="K180" i="50" s="1"/>
  <c r="M180" i="49"/>
  <c r="L180" i="49"/>
  <c r="H85" i="50"/>
  <c r="K85" i="50" s="1"/>
  <c r="L85" i="49"/>
  <c r="M85" i="49"/>
  <c r="H207" i="50"/>
  <c r="K207" i="50" s="1"/>
  <c r="M207" i="49"/>
  <c r="L207" i="49"/>
  <c r="L154" i="52"/>
  <c r="H154" i="53"/>
  <c r="K154" i="53" s="1"/>
  <c r="M154" i="52"/>
  <c r="H98" i="78"/>
  <c r="K98" i="78" s="1"/>
  <c r="L98" i="54"/>
  <c r="M98" i="54"/>
  <c r="H143" i="50"/>
  <c r="K143" i="50" s="1"/>
  <c r="M143" i="49"/>
  <c r="L143" i="49"/>
  <c r="H116" i="50"/>
  <c r="K116" i="50" s="1"/>
  <c r="M116" i="49"/>
  <c r="L116" i="49"/>
  <c r="H195" i="50"/>
  <c r="K195" i="50" s="1"/>
  <c r="L195" i="49"/>
  <c r="M195" i="49"/>
  <c r="H114" i="50"/>
  <c r="K114" i="50" s="1"/>
  <c r="L114" i="49"/>
  <c r="M114" i="49"/>
  <c r="H164" i="53"/>
  <c r="K164" i="53" s="1"/>
  <c r="L164" i="52"/>
  <c r="M164" i="52"/>
  <c r="H128" i="78"/>
  <c r="K128" i="78" s="1"/>
  <c r="L128" i="54"/>
  <c r="M128" i="54"/>
  <c r="M94" i="51"/>
  <c r="L94" i="51"/>
  <c r="H94" i="52"/>
  <c r="K94" i="52" s="1"/>
  <c r="H107" i="78"/>
  <c r="K107" i="78" s="1"/>
  <c r="M107" i="54"/>
  <c r="L107" i="54"/>
  <c r="H179" i="53"/>
  <c r="K179" i="53" s="1"/>
  <c r="M179" i="52"/>
  <c r="L179" i="52"/>
  <c r="H150" i="50"/>
  <c r="K150" i="50" s="1"/>
  <c r="M150" i="49"/>
  <c r="L150" i="49"/>
  <c r="H182" i="50"/>
  <c r="K182" i="50" s="1"/>
  <c r="M182" i="49"/>
  <c r="L182" i="49"/>
  <c r="B62" i="81"/>
  <c r="B66" i="80"/>
  <c r="H204" i="50"/>
  <c r="K204" i="50" s="1"/>
  <c r="L204" i="49"/>
  <c r="M204" i="49"/>
  <c r="H232" i="53"/>
  <c r="K232" i="53" s="1"/>
  <c r="L232" i="52"/>
  <c r="M232" i="52"/>
  <c r="M123" i="52"/>
  <c r="H123" i="53"/>
  <c r="K123" i="53" s="1"/>
  <c r="L123" i="52"/>
  <c r="H158" i="50"/>
  <c r="K158" i="50" s="1"/>
  <c r="M158" i="49"/>
  <c r="L158" i="49"/>
  <c r="H130" i="78"/>
  <c r="K130" i="78" s="1"/>
  <c r="M130" i="54"/>
  <c r="L130" i="54"/>
  <c r="H109" i="53"/>
  <c r="K109" i="53" s="1"/>
  <c r="L109" i="52"/>
  <c r="M109" i="52"/>
  <c r="H125" i="78"/>
  <c r="K125" i="78" s="1"/>
  <c r="L125" i="54"/>
  <c r="M125" i="54"/>
  <c r="H108" i="50"/>
  <c r="K108" i="50" s="1"/>
  <c r="L108" i="49"/>
  <c r="M108" i="49"/>
  <c r="H101" i="50"/>
  <c r="K101" i="50" s="1"/>
  <c r="L101" i="49"/>
  <c r="M101" i="49"/>
  <c r="L126" i="52"/>
  <c r="H126" i="53"/>
  <c r="K126" i="53" s="1"/>
  <c r="M126" i="52"/>
  <c r="L95" i="51"/>
  <c r="H95" i="52"/>
  <c r="K95" i="52" s="1"/>
  <c r="M95" i="51"/>
  <c r="H144" i="52"/>
  <c r="K144" i="52" s="1"/>
  <c r="M144" i="51"/>
  <c r="L144" i="51"/>
  <c r="H124" i="50"/>
  <c r="K124" i="50" s="1"/>
  <c r="L124" i="49"/>
  <c r="M124" i="49"/>
  <c r="H168" i="50"/>
  <c r="K168" i="50" s="1"/>
  <c r="L168" i="49"/>
  <c r="M168" i="49"/>
  <c r="H183" i="50"/>
  <c r="K183" i="50" s="1"/>
  <c r="L183" i="49"/>
  <c r="M183" i="49"/>
  <c r="H208" i="50"/>
  <c r="K208" i="50" s="1"/>
  <c r="M208" i="49"/>
  <c r="L208" i="49"/>
  <c r="H118" i="50"/>
  <c r="K118" i="50" s="1"/>
  <c r="M118" i="49"/>
  <c r="L118" i="49"/>
  <c r="L93" i="50"/>
  <c r="M93" i="50"/>
  <c r="H93" i="51"/>
  <c r="K93" i="51" s="1"/>
  <c r="H88" i="49"/>
  <c r="K88" i="49" s="1"/>
  <c r="L88" i="40"/>
  <c r="M88" i="40"/>
  <c r="H163" i="50"/>
  <c r="K163" i="50" s="1"/>
  <c r="L163" i="49"/>
  <c r="M163" i="49"/>
  <c r="H103" i="50"/>
  <c r="K103" i="50" s="1"/>
  <c r="M103" i="49"/>
  <c r="L103" i="49"/>
  <c r="H137" i="50"/>
  <c r="K137" i="50" s="1"/>
  <c r="M137" i="49"/>
  <c r="L137" i="49"/>
  <c r="H105" i="50"/>
  <c r="K105" i="50" s="1"/>
  <c r="M105" i="49"/>
  <c r="L105" i="49"/>
  <c r="H177" i="50"/>
  <c r="K177" i="50" s="1"/>
  <c r="M177" i="49"/>
  <c r="L177" i="49"/>
  <c r="H111" i="78"/>
  <c r="K111" i="78" s="1"/>
  <c r="M111" i="54"/>
  <c r="L111" i="54"/>
  <c r="H119" i="50"/>
  <c r="K119" i="50" s="1"/>
  <c r="M119" i="49"/>
  <c r="L119" i="49"/>
  <c r="M104" i="52"/>
  <c r="H104" i="53"/>
  <c r="K104" i="53" s="1"/>
  <c r="L104" i="52"/>
  <c r="H152" i="78"/>
  <c r="K152" i="78" s="1"/>
  <c r="L152" i="54"/>
  <c r="M152" i="54"/>
  <c r="H149" i="53"/>
  <c r="K149" i="53" s="1"/>
  <c r="M149" i="52"/>
  <c r="L149" i="52"/>
  <c r="L129" i="52"/>
  <c r="H129" i="53"/>
  <c r="K129" i="53" s="1"/>
  <c r="M129" i="52"/>
  <c r="H153" i="50"/>
  <c r="K153" i="50" s="1"/>
  <c r="L153" i="49"/>
  <c r="M153" i="49"/>
  <c r="H193" i="50"/>
  <c r="K193" i="50" s="1"/>
  <c r="L193" i="49"/>
  <c r="M193" i="49"/>
  <c r="L228" i="49"/>
  <c r="H228" i="50"/>
  <c r="K228" i="50" s="1"/>
  <c r="M228" i="49"/>
  <c r="L187" i="52"/>
  <c r="H187" i="53"/>
  <c r="K187" i="53" s="1"/>
  <c r="M187" i="52"/>
  <c r="H200" i="50"/>
  <c r="K200" i="50" s="1"/>
  <c r="M200" i="49"/>
  <c r="L200" i="49"/>
  <c r="H211" i="50"/>
  <c r="K211" i="50" s="1"/>
  <c r="M211" i="49"/>
  <c r="L211" i="49"/>
  <c r="L96" i="52"/>
  <c r="H96" i="53"/>
  <c r="K96" i="53" s="1"/>
  <c r="M96" i="52"/>
  <c r="H181" i="78"/>
  <c r="K181" i="78" s="1"/>
  <c r="L181" i="54"/>
  <c r="M181" i="54"/>
  <c r="L100" i="52"/>
  <c r="H100" i="53"/>
  <c r="K100" i="53" s="1"/>
  <c r="M100" i="52"/>
  <c r="H169" i="78"/>
  <c r="K169" i="78" s="1"/>
  <c r="L169" i="54"/>
  <c r="M169" i="54"/>
  <c r="H197" i="50"/>
  <c r="K197" i="50" s="1"/>
  <c r="L197" i="49"/>
  <c r="M197" i="49"/>
  <c r="H135" i="50"/>
  <c r="K135" i="50" s="1"/>
  <c r="M135" i="49"/>
  <c r="L135" i="49"/>
  <c r="H156" i="50"/>
  <c r="K156" i="50" s="1"/>
  <c r="L156" i="49"/>
  <c r="M156" i="49"/>
  <c r="H191" i="50"/>
  <c r="K191" i="50" s="1"/>
  <c r="M191" i="49"/>
  <c r="L191" i="49"/>
  <c r="H115" i="50"/>
  <c r="K115" i="50" s="1"/>
  <c r="M115" i="49"/>
  <c r="L115" i="49"/>
  <c r="H83" i="49"/>
  <c r="K239" i="40"/>
  <c r="F42" i="40" s="1"/>
  <c r="M83" i="40"/>
  <c r="M239" i="40" s="1"/>
  <c r="L83" i="40"/>
  <c r="M184" i="52"/>
  <c r="H184" i="53"/>
  <c r="K184" i="53" s="1"/>
  <c r="L184" i="52"/>
  <c r="H155" i="78"/>
  <c r="K155" i="78" s="1"/>
  <c r="L155" i="54"/>
  <c r="M155" i="54"/>
  <c r="L172" i="52"/>
  <c r="H172" i="53"/>
  <c r="K172" i="53" s="1"/>
  <c r="M172" i="52"/>
  <c r="H161" i="50"/>
  <c r="K161" i="50" s="1"/>
  <c r="L161" i="49"/>
  <c r="M161" i="49"/>
  <c r="H189" i="50"/>
  <c r="K189" i="50" s="1"/>
  <c r="M189" i="49"/>
  <c r="L189" i="49"/>
  <c r="H145" i="50"/>
  <c r="K145" i="50" s="1"/>
  <c r="L145" i="49"/>
  <c r="M145" i="49"/>
  <c r="H97" i="50"/>
  <c r="K97" i="50" s="1"/>
  <c r="L97" i="49"/>
  <c r="M97" i="49"/>
  <c r="H165" i="50"/>
  <c r="K165" i="50" s="1"/>
  <c r="M165" i="49"/>
  <c r="L165" i="49"/>
  <c r="M213" i="49"/>
  <c r="H213" i="50"/>
  <c r="K213" i="50" s="1"/>
  <c r="L213" i="49"/>
  <c r="H162" i="50"/>
  <c r="K162" i="50" s="1"/>
  <c r="L162" i="49"/>
  <c r="M162" i="49"/>
  <c r="H167" i="53"/>
  <c r="K167" i="53" s="1"/>
  <c r="M167" i="52"/>
  <c r="L167" i="52"/>
  <c r="H132" i="78"/>
  <c r="K132" i="78" s="1"/>
  <c r="L132" i="54"/>
  <c r="M132" i="54"/>
  <c r="H127" i="78"/>
  <c r="K127" i="78" s="1"/>
  <c r="L127" i="54"/>
  <c r="M127" i="54"/>
  <c r="H148" i="51"/>
  <c r="K148" i="51" s="1"/>
  <c r="L148" i="50"/>
  <c r="M148" i="50"/>
  <c r="H205" i="50"/>
  <c r="K205" i="50" s="1"/>
  <c r="M205" i="49"/>
  <c r="L205" i="49"/>
  <c r="H160" i="50"/>
  <c r="K160" i="50" s="1"/>
  <c r="L160" i="49"/>
  <c r="M160" i="49"/>
  <c r="H196" i="50"/>
  <c r="K196" i="50" s="1"/>
  <c r="M196" i="49"/>
  <c r="L196" i="49"/>
  <c r="H146" i="50"/>
  <c r="K146" i="50" s="1"/>
  <c r="L146" i="49"/>
  <c r="M146" i="49"/>
  <c r="H173" i="50"/>
  <c r="K173" i="50" s="1"/>
  <c r="L173" i="49"/>
  <c r="M173" i="49"/>
  <c r="E239" i="51"/>
  <c r="E106" i="52"/>
  <c r="F4" i="36"/>
  <c r="G228" i="80"/>
  <c r="G235" i="52"/>
  <c r="G98" i="81"/>
  <c r="G101" i="81"/>
  <c r="G143" i="81"/>
  <c r="G161" i="81"/>
  <c r="G210" i="50"/>
  <c r="M210" i="49"/>
  <c r="L210" i="49"/>
  <c r="G213" i="78"/>
  <c r="G162" i="81"/>
  <c r="G85" i="52"/>
  <c r="G151" i="81"/>
  <c r="G214" i="81"/>
  <c r="G108" i="81"/>
  <c r="G103" i="81"/>
  <c r="G196" i="80"/>
  <c r="G144" i="80"/>
  <c r="G97" i="80"/>
  <c r="G92" i="53"/>
  <c r="L92" i="52"/>
  <c r="M92" i="52"/>
  <c r="G211" i="81"/>
  <c r="G186" i="79"/>
  <c r="G157" i="81"/>
  <c r="G110" i="81"/>
  <c r="G95" i="81"/>
  <c r="G172" i="81"/>
  <c r="G93" i="78"/>
  <c r="G124" i="81"/>
  <c r="G136" i="81"/>
  <c r="G120" i="81"/>
  <c r="G104" i="81"/>
  <c r="G209" i="81"/>
  <c r="L209" i="80"/>
  <c r="M209" i="80"/>
  <c r="G113" i="81"/>
  <c r="G192" i="81"/>
  <c r="L192" i="80"/>
  <c r="M192" i="80"/>
  <c r="G91" i="81"/>
  <c r="G177" i="81"/>
  <c r="G94" i="81"/>
  <c r="G164" i="81"/>
  <c r="M198" i="80"/>
  <c r="G198" i="81"/>
  <c r="L198" i="80"/>
  <c r="G116" i="81"/>
  <c r="G206" i="81"/>
  <c r="M206" i="80"/>
  <c r="L206" i="80"/>
  <c r="G181" i="81"/>
  <c r="G118" i="79"/>
  <c r="G215" i="54"/>
  <c r="G207" i="81"/>
  <c r="G117" i="81"/>
  <c r="G188" i="81"/>
  <c r="G106" i="52"/>
  <c r="M106" i="51"/>
  <c r="L106" i="51"/>
  <c r="G126" i="81"/>
  <c r="G156" i="81"/>
  <c r="G178" i="81"/>
  <c r="M223" i="50"/>
  <c r="G223" i="51"/>
  <c r="L223" i="50"/>
  <c r="G203" i="81"/>
  <c r="G133" i="81"/>
  <c r="G182" i="81"/>
  <c r="G147" i="81"/>
  <c r="M86" i="49"/>
  <c r="L86" i="49"/>
  <c r="G86" i="50"/>
  <c r="G123" i="81"/>
  <c r="G105" i="80"/>
  <c r="L233" i="49"/>
  <c r="M233" i="49"/>
  <c r="G233" i="50"/>
  <c r="G175" i="81"/>
  <c r="G168" i="81"/>
  <c r="G176" i="81"/>
  <c r="G187" i="81"/>
  <c r="G127" i="81"/>
  <c r="G96" i="80"/>
  <c r="G170" i="81"/>
  <c r="G238" i="52"/>
  <c r="L238" i="51"/>
  <c r="M238" i="51"/>
  <c r="G130" i="81"/>
  <c r="G179" i="81"/>
  <c r="G220" i="54"/>
  <c r="M219" i="49"/>
  <c r="G219" i="50"/>
  <c r="L219" i="49"/>
  <c r="G166" i="81"/>
  <c r="G145" i="81"/>
  <c r="G169" i="81"/>
  <c r="G163" i="81"/>
  <c r="G148" i="81"/>
  <c r="G102" i="81"/>
  <c r="G227" i="51"/>
  <c r="L227" i="50"/>
  <c r="M227" i="50"/>
  <c r="G84" i="50"/>
  <c r="M84" i="49"/>
  <c r="L84" i="49"/>
  <c r="L212" i="49"/>
  <c r="G212" i="50"/>
  <c r="M212" i="49"/>
  <c r="G236" i="50"/>
  <c r="L236" i="49"/>
  <c r="M236" i="49"/>
  <c r="G221" i="50"/>
  <c r="M221" i="49"/>
  <c r="L221" i="49"/>
  <c r="G191" i="81"/>
  <c r="G183" i="81"/>
  <c r="G128" i="81"/>
  <c r="G190" i="81"/>
  <c r="M190" i="80"/>
  <c r="L190" i="80"/>
  <c r="G107" i="81"/>
  <c r="G217" i="52"/>
  <c r="G231" i="50"/>
  <c r="M231" i="49"/>
  <c r="L231" i="49"/>
  <c r="G158" i="81"/>
  <c r="G138" i="81"/>
  <c r="L201" i="80"/>
  <c r="G201" i="81"/>
  <c r="M201" i="80"/>
  <c r="G174" i="81"/>
  <c r="G135" i="81"/>
  <c r="G88" i="51"/>
  <c r="G141" i="78"/>
  <c r="M141" i="54"/>
  <c r="L141" i="54"/>
  <c r="G99" i="81"/>
  <c r="G202" i="81"/>
  <c r="L202" i="80"/>
  <c r="M202" i="80"/>
  <c r="G226" i="50"/>
  <c r="M226" i="49"/>
  <c r="L226" i="49"/>
  <c r="G208" i="81"/>
  <c r="M222" i="49"/>
  <c r="G222" i="50"/>
  <c r="L222" i="49"/>
  <c r="G112" i="81"/>
  <c r="G199" i="81"/>
  <c r="G195" i="81"/>
  <c r="G153" i="81"/>
  <c r="G115" i="81"/>
  <c r="G83" i="51"/>
  <c r="G167" i="81"/>
  <c r="G197" i="81"/>
  <c r="G193" i="81"/>
  <c r="G132" i="81"/>
  <c r="G229" i="50"/>
  <c r="M229" i="49"/>
  <c r="L229" i="49"/>
  <c r="G218" i="51"/>
  <c r="M218" i="50"/>
  <c r="L218" i="50"/>
  <c r="L89" i="49"/>
  <c r="G89" i="50"/>
  <c r="M89" i="49"/>
  <c r="G200" i="81"/>
  <c r="G139" i="81"/>
  <c r="G111" i="81"/>
  <c r="G154" i="81"/>
  <c r="G146" i="81"/>
  <c r="G90" i="81"/>
  <c r="L90" i="80"/>
  <c r="M90" i="80"/>
  <c r="G152" i="81"/>
  <c r="L87" i="50"/>
  <c r="M87" i="50"/>
  <c r="G87" i="51"/>
  <c r="G194" i="81"/>
  <c r="G230" i="80"/>
  <c r="G189" i="81"/>
  <c r="G180" i="81"/>
  <c r="G234" i="50"/>
  <c r="L234" i="49"/>
  <c r="M234" i="49"/>
  <c r="G160" i="81"/>
  <c r="G216" i="51"/>
  <c r="M216" i="50"/>
  <c r="L216" i="50"/>
  <c r="G225" i="81"/>
  <c r="G149" i="81"/>
  <c r="G155" i="81"/>
  <c r="G109" i="81"/>
  <c r="G129" i="81"/>
  <c r="E4" i="36"/>
  <c r="L239" i="40"/>
  <c r="G173" i="81"/>
  <c r="G137" i="81"/>
  <c r="G122" i="81"/>
  <c r="G119" i="81"/>
  <c r="G121" i="81"/>
  <c r="M237" i="49"/>
  <c r="L237" i="49"/>
  <c r="G237" i="50"/>
  <c r="G125" i="81"/>
  <c r="G131" i="81"/>
  <c r="G150" i="81"/>
  <c r="G224" i="50"/>
  <c r="M224" i="49"/>
  <c r="L224" i="49"/>
  <c r="G159" i="81"/>
  <c r="G232" i="78"/>
  <c r="G185" i="79"/>
  <c r="L185" i="78"/>
  <c r="M185" i="78"/>
  <c r="G142" i="81"/>
  <c r="G165" i="81"/>
  <c r="F36" i="51"/>
  <c r="F40" i="50"/>
  <c r="G171" i="81"/>
  <c r="G114" i="81"/>
  <c r="G134" i="81"/>
  <c r="G205" i="81"/>
  <c r="G184" i="81"/>
  <c r="G204" i="81"/>
  <c r="G140" i="81"/>
  <c r="G100" i="81"/>
  <c r="M80" i="53" l="1"/>
  <c r="L80" i="53"/>
  <c r="G80" i="54"/>
  <c r="H196" i="51"/>
  <c r="K196" i="51" s="1"/>
  <c r="M196" i="50"/>
  <c r="L196" i="50"/>
  <c r="M146" i="50"/>
  <c r="H146" i="51"/>
  <c r="K146" i="51" s="1"/>
  <c r="L146" i="50"/>
  <c r="H148" i="52"/>
  <c r="K148" i="52" s="1"/>
  <c r="L148" i="51"/>
  <c r="M148" i="51"/>
  <c r="H162" i="51"/>
  <c r="K162" i="51" s="1"/>
  <c r="M162" i="50"/>
  <c r="L162" i="50"/>
  <c r="H145" i="51"/>
  <c r="K145" i="51" s="1"/>
  <c r="L145" i="50"/>
  <c r="M145" i="50"/>
  <c r="H172" i="54"/>
  <c r="K172" i="54" s="1"/>
  <c r="M172" i="53"/>
  <c r="L172" i="53"/>
  <c r="H155" i="79"/>
  <c r="K155" i="79" s="1"/>
  <c r="M155" i="78"/>
  <c r="L155" i="78"/>
  <c r="H156" i="51"/>
  <c r="K156" i="51" s="1"/>
  <c r="M156" i="50"/>
  <c r="L156" i="50"/>
  <c r="H200" i="51"/>
  <c r="K200" i="51" s="1"/>
  <c r="L200" i="50"/>
  <c r="M200" i="50"/>
  <c r="H153" i="51"/>
  <c r="K153" i="51" s="1"/>
  <c r="L153" i="50"/>
  <c r="M153" i="50"/>
  <c r="L105" i="50"/>
  <c r="H105" i="51"/>
  <c r="K105" i="51" s="1"/>
  <c r="M105" i="50"/>
  <c r="H88" i="50"/>
  <c r="K88" i="50" s="1"/>
  <c r="M88" i="49"/>
  <c r="L88" i="49"/>
  <c r="H183" i="51"/>
  <c r="K183" i="51" s="1"/>
  <c r="L183" i="50"/>
  <c r="M183" i="50"/>
  <c r="H125" i="79"/>
  <c r="K125" i="79" s="1"/>
  <c r="L125" i="78"/>
  <c r="M125" i="78"/>
  <c r="H204" i="51"/>
  <c r="K204" i="51" s="1"/>
  <c r="M204" i="50"/>
  <c r="L204" i="50"/>
  <c r="M150" i="50"/>
  <c r="H150" i="51"/>
  <c r="K150" i="51" s="1"/>
  <c r="L150" i="50"/>
  <c r="H128" i="79"/>
  <c r="K128" i="79" s="1"/>
  <c r="M128" i="78"/>
  <c r="L128" i="78"/>
  <c r="M116" i="50"/>
  <c r="H116" i="51"/>
  <c r="K116" i="51" s="1"/>
  <c r="L116" i="50"/>
  <c r="H154" i="54"/>
  <c r="K154" i="54" s="1"/>
  <c r="L154" i="53"/>
  <c r="M154" i="53"/>
  <c r="H207" i="51"/>
  <c r="K207" i="51" s="1"/>
  <c r="L207" i="50"/>
  <c r="M207" i="50"/>
  <c r="H220" i="53"/>
  <c r="K220" i="53" s="1"/>
  <c r="M220" i="52"/>
  <c r="L220" i="52"/>
  <c r="M112" i="51"/>
  <c r="H112" i="52"/>
  <c r="K112" i="52" s="1"/>
  <c r="L112" i="51"/>
  <c r="M110" i="50"/>
  <c r="H110" i="51"/>
  <c r="K110" i="51" s="1"/>
  <c r="L110" i="50"/>
  <c r="H131" i="51"/>
  <c r="K131" i="51" s="1"/>
  <c r="L131" i="50"/>
  <c r="M131" i="50"/>
  <c r="L142" i="52"/>
  <c r="H142" i="53"/>
  <c r="K142" i="53" s="1"/>
  <c r="M142" i="52"/>
  <c r="L121" i="50"/>
  <c r="H121" i="51"/>
  <c r="K121" i="51" s="1"/>
  <c r="M121" i="50"/>
  <c r="H217" i="51"/>
  <c r="K217" i="51" s="1"/>
  <c r="M217" i="50"/>
  <c r="L217" i="50"/>
  <c r="H166" i="79"/>
  <c r="K166" i="79" s="1"/>
  <c r="M166" i="78"/>
  <c r="L166" i="78"/>
  <c r="H157" i="54"/>
  <c r="K157" i="54" s="1"/>
  <c r="M157" i="53"/>
  <c r="L157" i="53"/>
  <c r="H215" i="51"/>
  <c r="K215" i="51" s="1"/>
  <c r="L215" i="50"/>
  <c r="M215" i="50"/>
  <c r="M136" i="50"/>
  <c r="H136" i="51"/>
  <c r="K136" i="51" s="1"/>
  <c r="L136" i="50"/>
  <c r="H147" i="79"/>
  <c r="K147" i="79" s="1"/>
  <c r="M147" i="78"/>
  <c r="L147" i="78"/>
  <c r="H176" i="54"/>
  <c r="K176" i="54" s="1"/>
  <c r="M176" i="53"/>
  <c r="L176" i="53"/>
  <c r="H169" i="79"/>
  <c r="K169" i="79" s="1"/>
  <c r="L169" i="78"/>
  <c r="M169" i="78"/>
  <c r="H211" i="51"/>
  <c r="K211" i="51" s="1"/>
  <c r="L211" i="50"/>
  <c r="M211" i="50"/>
  <c r="H228" i="51"/>
  <c r="K228" i="51" s="1"/>
  <c r="M228" i="50"/>
  <c r="L228" i="50"/>
  <c r="H193" i="51"/>
  <c r="K193" i="51" s="1"/>
  <c r="L193" i="50"/>
  <c r="M193" i="50"/>
  <c r="H152" i="79"/>
  <c r="K152" i="79" s="1"/>
  <c r="L152" i="78"/>
  <c r="M152" i="78"/>
  <c r="L177" i="50"/>
  <c r="M177" i="50"/>
  <c r="H177" i="51"/>
  <c r="K177" i="51" s="1"/>
  <c r="H163" i="51"/>
  <c r="K163" i="51" s="1"/>
  <c r="M163" i="50"/>
  <c r="L163" i="50"/>
  <c r="H93" i="52"/>
  <c r="K93" i="52" s="1"/>
  <c r="L93" i="51"/>
  <c r="M93" i="51"/>
  <c r="H144" i="53"/>
  <c r="K144" i="53" s="1"/>
  <c r="M144" i="52"/>
  <c r="L144" i="52"/>
  <c r="H108" i="51"/>
  <c r="K108" i="51" s="1"/>
  <c r="L108" i="50"/>
  <c r="M108" i="50"/>
  <c r="H123" i="54"/>
  <c r="K123" i="54" s="1"/>
  <c r="L123" i="53"/>
  <c r="M123" i="53"/>
  <c r="H232" i="54"/>
  <c r="K232" i="54" s="1"/>
  <c r="M232" i="53"/>
  <c r="L232" i="53"/>
  <c r="H182" i="51"/>
  <c r="K182" i="51" s="1"/>
  <c r="L182" i="50"/>
  <c r="M182" i="50"/>
  <c r="H195" i="51"/>
  <c r="K195" i="51" s="1"/>
  <c r="M195" i="50"/>
  <c r="L195" i="50"/>
  <c r="H178" i="79"/>
  <c r="K178" i="79" s="1"/>
  <c r="M178" i="78"/>
  <c r="L178" i="78"/>
  <c r="H214" i="52"/>
  <c r="K214" i="52" s="1"/>
  <c r="L214" i="51"/>
  <c r="M214" i="51"/>
  <c r="H120" i="54"/>
  <c r="K120" i="54" s="1"/>
  <c r="L120" i="53"/>
  <c r="M120" i="53"/>
  <c r="H134" i="78"/>
  <c r="K134" i="78" s="1"/>
  <c r="M134" i="54"/>
  <c r="L134" i="54"/>
  <c r="H175" i="51"/>
  <c r="K175" i="51" s="1"/>
  <c r="M175" i="50"/>
  <c r="L175" i="50"/>
  <c r="H113" i="54"/>
  <c r="K113" i="54" s="1"/>
  <c r="M113" i="53"/>
  <c r="L113" i="53"/>
  <c r="H122" i="79"/>
  <c r="K122" i="79" s="1"/>
  <c r="M122" i="78"/>
  <c r="L122" i="78"/>
  <c r="Q83" i="82"/>
  <c r="H117" i="79"/>
  <c r="K117" i="79" s="1"/>
  <c r="L117" i="78"/>
  <c r="M117" i="78"/>
  <c r="H225" i="51"/>
  <c r="K225" i="51" s="1"/>
  <c r="L225" i="50"/>
  <c r="M225" i="50"/>
  <c r="H186" i="51"/>
  <c r="K186" i="51" s="1"/>
  <c r="L186" i="50"/>
  <c r="M186" i="50"/>
  <c r="L173" i="50"/>
  <c r="M173" i="50"/>
  <c r="H173" i="51"/>
  <c r="K173" i="51" s="1"/>
  <c r="H205" i="51"/>
  <c r="K205" i="51" s="1"/>
  <c r="L205" i="50"/>
  <c r="M205" i="50"/>
  <c r="H167" i="54"/>
  <c r="K167" i="54" s="1"/>
  <c r="L167" i="53"/>
  <c r="M167" i="53"/>
  <c r="M97" i="50"/>
  <c r="H97" i="51"/>
  <c r="K97" i="51" s="1"/>
  <c r="L97" i="50"/>
  <c r="H191" i="51"/>
  <c r="K191" i="51" s="1"/>
  <c r="M191" i="50"/>
  <c r="L191" i="50"/>
  <c r="M96" i="53"/>
  <c r="H96" i="54"/>
  <c r="K96" i="54" s="1"/>
  <c r="L96" i="53"/>
  <c r="H208" i="51"/>
  <c r="K208" i="51" s="1"/>
  <c r="L208" i="50"/>
  <c r="M208" i="50"/>
  <c r="H160" i="51"/>
  <c r="K160" i="51" s="1"/>
  <c r="L160" i="50"/>
  <c r="M160" i="50"/>
  <c r="H132" i="79"/>
  <c r="K132" i="79" s="1"/>
  <c r="L132" i="78"/>
  <c r="M132" i="78"/>
  <c r="H213" i="51"/>
  <c r="K213" i="51" s="1"/>
  <c r="L213" i="50"/>
  <c r="M213" i="50"/>
  <c r="L165" i="50"/>
  <c r="M165" i="50"/>
  <c r="H165" i="51"/>
  <c r="K165" i="51" s="1"/>
  <c r="H161" i="51"/>
  <c r="K161" i="51" s="1"/>
  <c r="M161" i="50"/>
  <c r="L161" i="50"/>
  <c r="H184" i="54"/>
  <c r="K184" i="54" s="1"/>
  <c r="L184" i="53"/>
  <c r="M184" i="53"/>
  <c r="F53" i="40"/>
  <c r="F59" i="40"/>
  <c r="L115" i="50"/>
  <c r="H115" i="51"/>
  <c r="K115" i="51" s="1"/>
  <c r="M115" i="50"/>
  <c r="H197" i="51"/>
  <c r="K197" i="51" s="1"/>
  <c r="L197" i="50"/>
  <c r="M197" i="50"/>
  <c r="H187" i="54"/>
  <c r="K187" i="54" s="1"/>
  <c r="M187" i="53"/>
  <c r="L187" i="53"/>
  <c r="H129" i="54"/>
  <c r="K129" i="54" s="1"/>
  <c r="L129" i="53"/>
  <c r="M129" i="53"/>
  <c r="H149" i="54"/>
  <c r="K149" i="54" s="1"/>
  <c r="L149" i="53"/>
  <c r="M149" i="53"/>
  <c r="H111" i="79"/>
  <c r="K111" i="79" s="1"/>
  <c r="L111" i="78"/>
  <c r="M111" i="78"/>
  <c r="H103" i="51"/>
  <c r="K103" i="51" s="1"/>
  <c r="L103" i="50"/>
  <c r="M103" i="50"/>
  <c r="H118" i="51"/>
  <c r="K118" i="51" s="1"/>
  <c r="M118" i="50"/>
  <c r="L118" i="50"/>
  <c r="L124" i="50"/>
  <c r="H124" i="51"/>
  <c r="K124" i="51" s="1"/>
  <c r="M124" i="50"/>
  <c r="H126" i="54"/>
  <c r="K126" i="54" s="1"/>
  <c r="L126" i="53"/>
  <c r="M126" i="53"/>
  <c r="M101" i="50"/>
  <c r="H101" i="51"/>
  <c r="K101" i="51" s="1"/>
  <c r="L101" i="50"/>
  <c r="H130" i="79"/>
  <c r="K130" i="79" s="1"/>
  <c r="L130" i="78"/>
  <c r="M130" i="78"/>
  <c r="B62" i="82"/>
  <c r="B66" i="81"/>
  <c r="H107" i="79"/>
  <c r="K107" i="79" s="1"/>
  <c r="L107" i="78"/>
  <c r="M107" i="78"/>
  <c r="L114" i="50"/>
  <c r="H114" i="51"/>
  <c r="K114" i="51" s="1"/>
  <c r="M114" i="50"/>
  <c r="H98" i="79"/>
  <c r="K98" i="79" s="1"/>
  <c r="L98" i="78"/>
  <c r="M98" i="78"/>
  <c r="M180" i="50"/>
  <c r="H180" i="51"/>
  <c r="K180" i="51" s="1"/>
  <c r="L180" i="50"/>
  <c r="Q89" i="53"/>
  <c r="Q239" i="52"/>
  <c r="M188" i="50"/>
  <c r="H188" i="51"/>
  <c r="K188" i="51" s="1"/>
  <c r="L188" i="50"/>
  <c r="H171" i="51"/>
  <c r="K171" i="51" s="1"/>
  <c r="L171" i="50"/>
  <c r="M171" i="50"/>
  <c r="H199" i="51"/>
  <c r="K199" i="51" s="1"/>
  <c r="M199" i="50"/>
  <c r="L199" i="50"/>
  <c r="L133" i="53"/>
  <c r="M133" i="53"/>
  <c r="H133" i="54"/>
  <c r="K133" i="54" s="1"/>
  <c r="L138" i="50"/>
  <c r="H138" i="51"/>
  <c r="K138" i="51" s="1"/>
  <c r="M138" i="50"/>
  <c r="H159" i="79"/>
  <c r="K159" i="79" s="1"/>
  <c r="L159" i="78"/>
  <c r="M159" i="78"/>
  <c r="L91" i="52"/>
  <c r="H91" i="53"/>
  <c r="K91" i="53" s="1"/>
  <c r="M91" i="52"/>
  <c r="H127" i="79"/>
  <c r="K127" i="79" s="1"/>
  <c r="M127" i="78"/>
  <c r="L127" i="78"/>
  <c r="H189" i="51"/>
  <c r="K189" i="51" s="1"/>
  <c r="L189" i="50"/>
  <c r="M189" i="50"/>
  <c r="K83" i="49"/>
  <c r="H239" i="49"/>
  <c r="F2" i="36" s="1"/>
  <c r="L135" i="50"/>
  <c r="H135" i="51"/>
  <c r="K135" i="51" s="1"/>
  <c r="M135" i="50"/>
  <c r="H100" i="54"/>
  <c r="K100" i="54" s="1"/>
  <c r="L100" i="53"/>
  <c r="M100" i="53"/>
  <c r="H181" i="79"/>
  <c r="K181" i="79" s="1"/>
  <c r="L181" i="78"/>
  <c r="M181" i="78"/>
  <c r="H104" i="54"/>
  <c r="K104" i="54" s="1"/>
  <c r="M104" i="53"/>
  <c r="L104" i="53"/>
  <c r="H119" i="51"/>
  <c r="K119" i="51" s="1"/>
  <c r="L119" i="50"/>
  <c r="M119" i="50"/>
  <c r="L137" i="50"/>
  <c r="H137" i="51"/>
  <c r="K137" i="51" s="1"/>
  <c r="M137" i="50"/>
  <c r="H168" i="51"/>
  <c r="K168" i="51" s="1"/>
  <c r="L168" i="50"/>
  <c r="M168" i="50"/>
  <c r="H95" i="53"/>
  <c r="K95" i="53" s="1"/>
  <c r="L95" i="52"/>
  <c r="M95" i="52"/>
  <c r="M109" i="53"/>
  <c r="H109" i="54"/>
  <c r="K109" i="54" s="1"/>
  <c r="L109" i="53"/>
  <c r="L158" i="50"/>
  <c r="H158" i="51"/>
  <c r="K158" i="51" s="1"/>
  <c r="M158" i="50"/>
  <c r="H179" i="54"/>
  <c r="K179" i="54" s="1"/>
  <c r="L179" i="53"/>
  <c r="M179" i="53"/>
  <c r="M94" i="52"/>
  <c r="H94" i="53"/>
  <c r="K94" i="53" s="1"/>
  <c r="L94" i="52"/>
  <c r="H164" i="54"/>
  <c r="K164" i="54" s="1"/>
  <c r="L164" i="53"/>
  <c r="M164" i="53"/>
  <c r="L143" i="50"/>
  <c r="H143" i="51"/>
  <c r="K143" i="51" s="1"/>
  <c r="M143" i="50"/>
  <c r="H85" i="51"/>
  <c r="K85" i="51" s="1"/>
  <c r="M85" i="50"/>
  <c r="L85" i="50"/>
  <c r="H140" i="78"/>
  <c r="K140" i="78" s="1"/>
  <c r="M140" i="54"/>
  <c r="L140" i="54"/>
  <c r="H99" i="51"/>
  <c r="K99" i="51" s="1"/>
  <c r="M99" i="50"/>
  <c r="L99" i="50"/>
  <c r="H194" i="51"/>
  <c r="K194" i="51" s="1"/>
  <c r="M194" i="50"/>
  <c r="L194" i="50"/>
  <c r="H235" i="51"/>
  <c r="K235" i="51" s="1"/>
  <c r="L235" i="50"/>
  <c r="M235" i="50"/>
  <c r="H203" i="51"/>
  <c r="K203" i="51" s="1"/>
  <c r="L203" i="50"/>
  <c r="M203" i="50"/>
  <c r="M139" i="52"/>
  <c r="H139" i="53"/>
  <c r="K139" i="53" s="1"/>
  <c r="L139" i="52"/>
  <c r="M151" i="50"/>
  <c r="H151" i="51"/>
  <c r="K151" i="51" s="1"/>
  <c r="L151" i="50"/>
  <c r="H230" i="51"/>
  <c r="K230" i="51" s="1"/>
  <c r="M230" i="50"/>
  <c r="L230" i="50"/>
  <c r="H170" i="51"/>
  <c r="K170" i="51" s="1"/>
  <c r="L170" i="50"/>
  <c r="M170" i="50"/>
  <c r="H174" i="79"/>
  <c r="K174" i="79" s="1"/>
  <c r="M174" i="78"/>
  <c r="L174" i="78"/>
  <c r="H102" i="79"/>
  <c r="K102" i="79" s="1"/>
  <c r="M102" i="78"/>
  <c r="L102" i="78"/>
  <c r="E106" i="53"/>
  <c r="E239" i="52"/>
  <c r="G121" i="82"/>
  <c r="G216" i="52"/>
  <c r="M216" i="51"/>
  <c r="L216" i="51"/>
  <c r="G189" i="82"/>
  <c r="G154" i="82"/>
  <c r="M218" i="51"/>
  <c r="G218" i="52"/>
  <c r="L218" i="51"/>
  <c r="G114" i="82"/>
  <c r="G159" i="82"/>
  <c r="G225" i="82"/>
  <c r="G180" i="82"/>
  <c r="G153" i="82"/>
  <c r="G217" i="53"/>
  <c r="G127" i="82"/>
  <c r="G175" i="82"/>
  <c r="G100" i="82"/>
  <c r="G204" i="82"/>
  <c r="G165" i="82"/>
  <c r="G125" i="82"/>
  <c r="G149" i="82"/>
  <c r="L234" i="50"/>
  <c r="G234" i="51"/>
  <c r="M234" i="50"/>
  <c r="G200" i="82"/>
  <c r="G167" i="82"/>
  <c r="G115" i="82"/>
  <c r="G199" i="82"/>
  <c r="G112" i="82"/>
  <c r="G202" i="82"/>
  <c r="L202" i="81"/>
  <c r="M202" i="81"/>
  <c r="G135" i="82"/>
  <c r="G158" i="82"/>
  <c r="L231" i="50"/>
  <c r="G231" i="51"/>
  <c r="M231" i="50"/>
  <c r="G128" i="82"/>
  <c r="L236" i="50"/>
  <c r="G236" i="51"/>
  <c r="M236" i="50"/>
  <c r="G145" i="82"/>
  <c r="G96" i="81"/>
  <c r="G168" i="82"/>
  <c r="L233" i="50"/>
  <c r="M233" i="50"/>
  <c r="G233" i="51"/>
  <c r="G123" i="82"/>
  <c r="G133" i="82"/>
  <c r="G156" i="82"/>
  <c r="G117" i="82"/>
  <c r="G116" i="82"/>
  <c r="G198" i="82"/>
  <c r="M198" i="81"/>
  <c r="L198" i="81"/>
  <c r="G164" i="82"/>
  <c r="G192" i="82"/>
  <c r="L192" i="81"/>
  <c r="M192" i="81"/>
  <c r="G172" i="82"/>
  <c r="G186" i="80"/>
  <c r="G144" i="81"/>
  <c r="G214" i="82"/>
  <c r="G162" i="82"/>
  <c r="G213" i="79"/>
  <c r="G101" i="82"/>
  <c r="G185" i="80"/>
  <c r="L185" i="79"/>
  <c r="M185" i="79"/>
  <c r="G173" i="82"/>
  <c r="G111" i="82"/>
  <c r="G89" i="51"/>
  <c r="M89" i="50"/>
  <c r="L89" i="50"/>
  <c r="G193" i="82"/>
  <c r="G224" i="51"/>
  <c r="M224" i="50"/>
  <c r="L224" i="50"/>
  <c r="G122" i="82"/>
  <c r="G129" i="82"/>
  <c r="G146" i="82"/>
  <c r="G83" i="52"/>
  <c r="G166" i="82"/>
  <c r="G206" i="82"/>
  <c r="M206" i="81"/>
  <c r="L206" i="81"/>
  <c r="G140" i="82"/>
  <c r="G184" i="82"/>
  <c r="G205" i="82"/>
  <c r="G134" i="82"/>
  <c r="G171" i="82"/>
  <c r="F36" i="52"/>
  <c r="F40" i="51"/>
  <c r="G232" i="79"/>
  <c r="G131" i="82"/>
  <c r="L237" i="50"/>
  <c r="M237" i="50"/>
  <c r="G237" i="51"/>
  <c r="G119" i="82"/>
  <c r="G155" i="82"/>
  <c r="G160" i="82"/>
  <c r="G230" i="81"/>
  <c r="L87" i="51"/>
  <c r="M87" i="51"/>
  <c r="G87" i="52"/>
  <c r="G152" i="82"/>
  <c r="G90" i="82"/>
  <c r="M90" i="81"/>
  <c r="L90" i="81"/>
  <c r="G139" i="82"/>
  <c r="M229" i="50"/>
  <c r="G229" i="51"/>
  <c r="L229" i="50"/>
  <c r="G197" i="82"/>
  <c r="G208" i="82"/>
  <c r="G226" i="51"/>
  <c r="L226" i="50"/>
  <c r="M226" i="50"/>
  <c r="G88" i="52"/>
  <c r="G201" i="82"/>
  <c r="L201" i="81"/>
  <c r="M201" i="81"/>
  <c r="G138" i="82"/>
  <c r="G190" i="82"/>
  <c r="M190" i="81"/>
  <c r="L190" i="81"/>
  <c r="G191" i="82"/>
  <c r="G221" i="51"/>
  <c r="L221" i="50"/>
  <c r="M221" i="50"/>
  <c r="M227" i="51"/>
  <c r="G227" i="52"/>
  <c r="L227" i="51"/>
  <c r="G148" i="82"/>
  <c r="G163" i="82"/>
  <c r="G169" i="82"/>
  <c r="L219" i="50"/>
  <c r="M219" i="50"/>
  <c r="G219" i="51"/>
  <c r="G220" i="78"/>
  <c r="G170" i="82"/>
  <c r="G176" i="82"/>
  <c r="G105" i="81"/>
  <c r="M86" i="50"/>
  <c r="L86" i="50"/>
  <c r="G86" i="51"/>
  <c r="G182" i="82"/>
  <c r="L223" i="51"/>
  <c r="M223" i="51"/>
  <c r="G223" i="52"/>
  <c r="G178" i="82"/>
  <c r="G188" i="82"/>
  <c r="G207" i="82"/>
  <c r="G215" i="78"/>
  <c r="G91" i="82"/>
  <c r="G104" i="82"/>
  <c r="G93" i="79"/>
  <c r="G157" i="82"/>
  <c r="G97" i="81"/>
  <c r="G108" i="82"/>
  <c r="G85" i="53"/>
  <c r="G143" i="82"/>
  <c r="G235" i="53"/>
  <c r="G228" i="81"/>
  <c r="G150" i="82"/>
  <c r="G194" i="82"/>
  <c r="G239" i="50"/>
  <c r="G195" i="82"/>
  <c r="G222" i="51"/>
  <c r="L222" i="50"/>
  <c r="M222" i="50"/>
  <c r="G141" i="79"/>
  <c r="L141" i="78"/>
  <c r="M141" i="78"/>
  <c r="G174" i="82"/>
  <c r="G107" i="82"/>
  <c r="G212" i="51"/>
  <c r="L212" i="50"/>
  <c r="M212" i="50"/>
  <c r="M84" i="50"/>
  <c r="G84" i="51"/>
  <c r="L84" i="50"/>
  <c r="G130" i="82"/>
  <c r="M238" i="52"/>
  <c r="G238" i="53"/>
  <c r="L238" i="52"/>
  <c r="G187" i="82"/>
  <c r="G147" i="82"/>
  <c r="G106" i="53"/>
  <c r="L106" i="52"/>
  <c r="M106" i="52"/>
  <c r="G94" i="82"/>
  <c r="G177" i="82"/>
  <c r="G209" i="82"/>
  <c r="L209" i="81"/>
  <c r="M209" i="81"/>
  <c r="G136" i="82"/>
  <c r="G124" i="82"/>
  <c r="G110" i="82"/>
  <c r="M92" i="53"/>
  <c r="G92" i="54"/>
  <c r="L92" i="53"/>
  <c r="G103" i="82"/>
  <c r="G161" i="82"/>
  <c r="G109" i="82"/>
  <c r="G132" i="82"/>
  <c r="G142" i="82"/>
  <c r="G137" i="82"/>
  <c r="G99" i="82"/>
  <c r="G183" i="82"/>
  <c r="G102" i="82"/>
  <c r="G179" i="82"/>
  <c r="G203" i="82"/>
  <c r="G126" i="82"/>
  <c r="G118" i="80"/>
  <c r="G181" i="82"/>
  <c r="G113" i="82"/>
  <c r="G120" i="82"/>
  <c r="G95" i="82"/>
  <c r="G211" i="82"/>
  <c r="G196" i="81"/>
  <c r="G151" i="82"/>
  <c r="G210" i="51"/>
  <c r="M210" i="50"/>
  <c r="L210" i="50"/>
  <c r="G98" i="82"/>
  <c r="L80" i="54" l="1"/>
  <c r="G80" i="78"/>
  <c r="M80" i="54"/>
  <c r="L230" i="51"/>
  <c r="H230" i="52"/>
  <c r="K230" i="52" s="1"/>
  <c r="M230" i="51"/>
  <c r="H235" i="52"/>
  <c r="K235" i="52" s="1"/>
  <c r="L235" i="51"/>
  <c r="M235" i="51"/>
  <c r="H85" i="52"/>
  <c r="K85" i="52" s="1"/>
  <c r="M85" i="51"/>
  <c r="L85" i="51"/>
  <c r="L94" i="53"/>
  <c r="M94" i="53"/>
  <c r="H94" i="54"/>
  <c r="K94" i="54" s="1"/>
  <c r="H179" i="78"/>
  <c r="K179" i="78" s="1"/>
  <c r="M179" i="54"/>
  <c r="L179" i="54"/>
  <c r="H168" i="52"/>
  <c r="K168" i="52" s="1"/>
  <c r="M168" i="51"/>
  <c r="L168" i="51"/>
  <c r="H181" i="80"/>
  <c r="K181" i="80" s="1"/>
  <c r="L181" i="79"/>
  <c r="M181" i="79"/>
  <c r="H83" i="50"/>
  <c r="K239" i="49"/>
  <c r="L83" i="49"/>
  <c r="M83" i="49"/>
  <c r="M239" i="49" s="1"/>
  <c r="L91" i="53"/>
  <c r="M91" i="53"/>
  <c r="H91" i="54"/>
  <c r="K91" i="54" s="1"/>
  <c r="H159" i="80"/>
  <c r="K159" i="80" s="1"/>
  <c r="L159" i="79"/>
  <c r="M159" i="79"/>
  <c r="H133" i="78"/>
  <c r="K133" i="78" s="1"/>
  <c r="M133" i="54"/>
  <c r="L133" i="54"/>
  <c r="H171" i="52"/>
  <c r="K171" i="52" s="1"/>
  <c r="M171" i="51"/>
  <c r="L171" i="51"/>
  <c r="H101" i="52"/>
  <c r="K101" i="52" s="1"/>
  <c r="L101" i="51"/>
  <c r="M101" i="51"/>
  <c r="H126" i="78"/>
  <c r="K126" i="78" s="1"/>
  <c r="M126" i="54"/>
  <c r="L126" i="54"/>
  <c r="H111" i="80"/>
  <c r="K111" i="80" s="1"/>
  <c r="M111" i="79"/>
  <c r="L111" i="79"/>
  <c r="H197" i="52"/>
  <c r="K197" i="52" s="1"/>
  <c r="M197" i="51"/>
  <c r="L197" i="51"/>
  <c r="H184" i="78"/>
  <c r="K184" i="78" s="1"/>
  <c r="M184" i="54"/>
  <c r="L184" i="54"/>
  <c r="H165" i="52"/>
  <c r="K165" i="52" s="1"/>
  <c r="M165" i="51"/>
  <c r="L165" i="51"/>
  <c r="H132" i="80"/>
  <c r="K132" i="80" s="1"/>
  <c r="M132" i="79"/>
  <c r="L132" i="79"/>
  <c r="H96" i="78"/>
  <c r="K96" i="78" s="1"/>
  <c r="L96" i="54"/>
  <c r="M96" i="54"/>
  <c r="H191" i="52"/>
  <c r="K191" i="52" s="1"/>
  <c r="L191" i="51"/>
  <c r="M191" i="51"/>
  <c r="H186" i="52"/>
  <c r="K186" i="52" s="1"/>
  <c r="M186" i="51"/>
  <c r="L186" i="51"/>
  <c r="Q83" i="83"/>
  <c r="H134" i="79"/>
  <c r="K134" i="79" s="1"/>
  <c r="L134" i="78"/>
  <c r="M134" i="78"/>
  <c r="H195" i="52"/>
  <c r="K195" i="52" s="1"/>
  <c r="M195" i="51"/>
  <c r="L195" i="51"/>
  <c r="H108" i="52"/>
  <c r="K108" i="52" s="1"/>
  <c r="L108" i="51"/>
  <c r="M108" i="51"/>
  <c r="H211" i="52"/>
  <c r="K211" i="52" s="1"/>
  <c r="M211" i="51"/>
  <c r="L211" i="51"/>
  <c r="H217" i="52"/>
  <c r="K217" i="52" s="1"/>
  <c r="M217" i="51"/>
  <c r="L217" i="51"/>
  <c r="H154" i="78"/>
  <c r="K154" i="78" s="1"/>
  <c r="L154" i="54"/>
  <c r="M154" i="54"/>
  <c r="H150" i="52"/>
  <c r="K150" i="52" s="1"/>
  <c r="M150" i="51"/>
  <c r="L150" i="51"/>
  <c r="H204" i="52"/>
  <c r="K204" i="52" s="1"/>
  <c r="L204" i="51"/>
  <c r="M204" i="51"/>
  <c r="H155" i="80"/>
  <c r="K155" i="80" s="1"/>
  <c r="L155" i="79"/>
  <c r="M155" i="79"/>
  <c r="H148" i="53"/>
  <c r="K148" i="53" s="1"/>
  <c r="M148" i="52"/>
  <c r="L148" i="52"/>
  <c r="H170" i="52"/>
  <c r="K170" i="52" s="1"/>
  <c r="L170" i="51"/>
  <c r="M170" i="51"/>
  <c r="H139" i="54"/>
  <c r="K139" i="54" s="1"/>
  <c r="L139" i="53"/>
  <c r="M139" i="53"/>
  <c r="H203" i="52"/>
  <c r="K203" i="52" s="1"/>
  <c r="M203" i="51"/>
  <c r="L203" i="51"/>
  <c r="H140" i="79"/>
  <c r="K140" i="79" s="1"/>
  <c r="L140" i="78"/>
  <c r="M140" i="78"/>
  <c r="H109" i="78"/>
  <c r="K109" i="78" s="1"/>
  <c r="L109" i="54"/>
  <c r="M109" i="54"/>
  <c r="L95" i="53"/>
  <c r="M95" i="53"/>
  <c r="H95" i="54"/>
  <c r="K95" i="54" s="1"/>
  <c r="H104" i="78"/>
  <c r="K104" i="78" s="1"/>
  <c r="L104" i="54"/>
  <c r="M104" i="54"/>
  <c r="H135" i="52"/>
  <c r="K135" i="52" s="1"/>
  <c r="M135" i="51"/>
  <c r="L135" i="51"/>
  <c r="H199" i="52"/>
  <c r="K199" i="52" s="1"/>
  <c r="L199" i="51"/>
  <c r="M199" i="51"/>
  <c r="Q89" i="54"/>
  <c r="Q239" i="53"/>
  <c r="H114" i="52"/>
  <c r="K114" i="52" s="1"/>
  <c r="M114" i="51"/>
  <c r="L114" i="51"/>
  <c r="H107" i="80"/>
  <c r="K107" i="80" s="1"/>
  <c r="L107" i="79"/>
  <c r="M107" i="79"/>
  <c r="H103" i="52"/>
  <c r="K103" i="52" s="1"/>
  <c r="L103" i="51"/>
  <c r="M103" i="51"/>
  <c r="H187" i="78"/>
  <c r="K187" i="78" s="1"/>
  <c r="L187" i="54"/>
  <c r="M187" i="54"/>
  <c r="M213" i="51"/>
  <c r="H213" i="52"/>
  <c r="K213" i="52" s="1"/>
  <c r="L213" i="51"/>
  <c r="H205" i="52"/>
  <c r="K205" i="52" s="1"/>
  <c r="M205" i="51"/>
  <c r="L205" i="51"/>
  <c r="H175" i="52"/>
  <c r="K175" i="52" s="1"/>
  <c r="L175" i="51"/>
  <c r="M175" i="51"/>
  <c r="H178" i="80"/>
  <c r="K178" i="80" s="1"/>
  <c r="L178" i="79"/>
  <c r="M178" i="79"/>
  <c r="H123" i="78"/>
  <c r="K123" i="78" s="1"/>
  <c r="L123" i="54"/>
  <c r="M123" i="54"/>
  <c r="H163" i="52"/>
  <c r="K163" i="52" s="1"/>
  <c r="L163" i="51"/>
  <c r="M163" i="51"/>
  <c r="L228" i="51"/>
  <c r="H228" i="52"/>
  <c r="K228" i="52" s="1"/>
  <c r="M228" i="51"/>
  <c r="H147" i="80"/>
  <c r="K147" i="80" s="1"/>
  <c r="L147" i="79"/>
  <c r="M147" i="79"/>
  <c r="H166" i="80"/>
  <c r="K166" i="80" s="1"/>
  <c r="M166" i="79"/>
  <c r="L166" i="79"/>
  <c r="H142" i="54"/>
  <c r="K142" i="54" s="1"/>
  <c r="L142" i="53"/>
  <c r="M142" i="53"/>
  <c r="H131" i="52"/>
  <c r="K131" i="52" s="1"/>
  <c r="M131" i="51"/>
  <c r="L131" i="51"/>
  <c r="H207" i="52"/>
  <c r="K207" i="52" s="1"/>
  <c r="M207" i="51"/>
  <c r="L207" i="51"/>
  <c r="H88" i="51"/>
  <c r="K88" i="51" s="1"/>
  <c r="L88" i="50"/>
  <c r="M88" i="50"/>
  <c r="H156" i="52"/>
  <c r="K156" i="52" s="1"/>
  <c r="M156" i="51"/>
  <c r="L156" i="51"/>
  <c r="H162" i="52"/>
  <c r="K162" i="52" s="1"/>
  <c r="M162" i="51"/>
  <c r="L162" i="51"/>
  <c r="H174" i="80"/>
  <c r="K174" i="80" s="1"/>
  <c r="L174" i="79"/>
  <c r="M174" i="79"/>
  <c r="H151" i="52"/>
  <c r="K151" i="52" s="1"/>
  <c r="M151" i="51"/>
  <c r="L151" i="51"/>
  <c r="H99" i="52"/>
  <c r="K99" i="52" s="1"/>
  <c r="L99" i="51"/>
  <c r="M99" i="51"/>
  <c r="H143" i="52"/>
  <c r="K143" i="52" s="1"/>
  <c r="M143" i="51"/>
  <c r="L143" i="51"/>
  <c r="H164" i="78"/>
  <c r="K164" i="78" s="1"/>
  <c r="M164" i="54"/>
  <c r="L164" i="54"/>
  <c r="H158" i="52"/>
  <c r="K158" i="52" s="1"/>
  <c r="L158" i="51"/>
  <c r="M158" i="51"/>
  <c r="H137" i="52"/>
  <c r="K137" i="52" s="1"/>
  <c r="M137" i="51"/>
  <c r="L137" i="51"/>
  <c r="H119" i="52"/>
  <c r="K119" i="52" s="1"/>
  <c r="M119" i="51"/>
  <c r="L119" i="51"/>
  <c r="H127" i="80"/>
  <c r="K127" i="80" s="1"/>
  <c r="M127" i="79"/>
  <c r="L127" i="79"/>
  <c r="H138" i="52"/>
  <c r="K138" i="52" s="1"/>
  <c r="L138" i="51"/>
  <c r="M138" i="51"/>
  <c r="H188" i="52"/>
  <c r="K188" i="52" s="1"/>
  <c r="L188" i="51"/>
  <c r="M188" i="51"/>
  <c r="H130" i="80"/>
  <c r="K130" i="80" s="1"/>
  <c r="L130" i="79"/>
  <c r="M130" i="79"/>
  <c r="H124" i="52"/>
  <c r="K124" i="52" s="1"/>
  <c r="L124" i="51"/>
  <c r="M124" i="51"/>
  <c r="H118" i="52"/>
  <c r="K118" i="52" s="1"/>
  <c r="L118" i="51"/>
  <c r="M118" i="51"/>
  <c r="H129" i="78"/>
  <c r="K129" i="78" s="1"/>
  <c r="L129" i="54"/>
  <c r="M129" i="54"/>
  <c r="H115" i="52"/>
  <c r="K115" i="52" s="1"/>
  <c r="L115" i="51"/>
  <c r="M115" i="51"/>
  <c r="H208" i="52"/>
  <c r="K208" i="52" s="1"/>
  <c r="L208" i="51"/>
  <c r="M208" i="51"/>
  <c r="H97" i="52"/>
  <c r="K97" i="52" s="1"/>
  <c r="M97" i="51"/>
  <c r="L97" i="51"/>
  <c r="H167" i="78"/>
  <c r="K167" i="78" s="1"/>
  <c r="M167" i="54"/>
  <c r="L167" i="54"/>
  <c r="H173" i="52"/>
  <c r="K173" i="52" s="1"/>
  <c r="M173" i="51"/>
  <c r="L173" i="51"/>
  <c r="H117" i="80"/>
  <c r="K117" i="80" s="1"/>
  <c r="L117" i="79"/>
  <c r="M117" i="79"/>
  <c r="H113" i="78"/>
  <c r="K113" i="78" s="1"/>
  <c r="L113" i="54"/>
  <c r="M113" i="54"/>
  <c r="H214" i="53"/>
  <c r="K214" i="53" s="1"/>
  <c r="M214" i="52"/>
  <c r="L214" i="52"/>
  <c r="H232" i="78"/>
  <c r="K232" i="78" s="1"/>
  <c r="M232" i="54"/>
  <c r="L232" i="54"/>
  <c r="H93" i="53"/>
  <c r="K93" i="53" s="1"/>
  <c r="M93" i="52"/>
  <c r="L93" i="52"/>
  <c r="H177" i="52"/>
  <c r="K177" i="52" s="1"/>
  <c r="M177" i="51"/>
  <c r="L177" i="51"/>
  <c r="H193" i="52"/>
  <c r="K193" i="52" s="1"/>
  <c r="L193" i="51"/>
  <c r="M193" i="51"/>
  <c r="H176" i="78"/>
  <c r="K176" i="78" s="1"/>
  <c r="M176" i="54"/>
  <c r="L176" i="54"/>
  <c r="H157" i="78"/>
  <c r="K157" i="78" s="1"/>
  <c r="M157" i="54"/>
  <c r="L157" i="54"/>
  <c r="H121" i="52"/>
  <c r="K121" i="52" s="1"/>
  <c r="L121" i="51"/>
  <c r="M121" i="51"/>
  <c r="H112" i="53"/>
  <c r="K112" i="53" s="1"/>
  <c r="L112" i="52"/>
  <c r="M112" i="52"/>
  <c r="H220" i="54"/>
  <c r="K220" i="54" s="1"/>
  <c r="L220" i="53"/>
  <c r="M220" i="53"/>
  <c r="H116" i="52"/>
  <c r="K116" i="52" s="1"/>
  <c r="M116" i="51"/>
  <c r="L116" i="51"/>
  <c r="H128" i="80"/>
  <c r="K128" i="80" s="1"/>
  <c r="L128" i="79"/>
  <c r="M128" i="79"/>
  <c r="H183" i="52"/>
  <c r="K183" i="52" s="1"/>
  <c r="L183" i="51"/>
  <c r="M183" i="51"/>
  <c r="H200" i="52"/>
  <c r="K200" i="52" s="1"/>
  <c r="M200" i="51"/>
  <c r="L200" i="51"/>
  <c r="H145" i="52"/>
  <c r="K145" i="52" s="1"/>
  <c r="L145" i="51"/>
  <c r="M145" i="51"/>
  <c r="H146" i="52"/>
  <c r="K146" i="52" s="1"/>
  <c r="L146" i="51"/>
  <c r="M146" i="51"/>
  <c r="H196" i="52"/>
  <c r="K196" i="52" s="1"/>
  <c r="M196" i="51"/>
  <c r="L196" i="51"/>
  <c r="H102" i="80"/>
  <c r="K102" i="80" s="1"/>
  <c r="L102" i="79"/>
  <c r="M102" i="79"/>
  <c r="H194" i="52"/>
  <c r="K194" i="52" s="1"/>
  <c r="M194" i="51"/>
  <c r="L194" i="51"/>
  <c r="H100" i="78"/>
  <c r="K100" i="78" s="1"/>
  <c r="M100" i="54"/>
  <c r="L100" i="54"/>
  <c r="H189" i="52"/>
  <c r="K189" i="52" s="1"/>
  <c r="L189" i="51"/>
  <c r="M189" i="51"/>
  <c r="H180" i="52"/>
  <c r="K180" i="52" s="1"/>
  <c r="L180" i="51"/>
  <c r="M180" i="51"/>
  <c r="H98" i="80"/>
  <c r="K98" i="80" s="1"/>
  <c r="M98" i="79"/>
  <c r="L98" i="79"/>
  <c r="B62" i="83"/>
  <c r="B66" i="82"/>
  <c r="H149" i="78"/>
  <c r="K149" i="78" s="1"/>
  <c r="L149" i="54"/>
  <c r="M149" i="54"/>
  <c r="H161" i="52"/>
  <c r="K161" i="52" s="1"/>
  <c r="M161" i="51"/>
  <c r="L161" i="51"/>
  <c r="H160" i="52"/>
  <c r="K160" i="52" s="1"/>
  <c r="M160" i="51"/>
  <c r="L160" i="51"/>
  <c r="L225" i="51"/>
  <c r="H225" i="52"/>
  <c r="K225" i="52" s="1"/>
  <c r="M225" i="51"/>
  <c r="H122" i="80"/>
  <c r="K122" i="80" s="1"/>
  <c r="M122" i="79"/>
  <c r="L122" i="79"/>
  <c r="H120" i="78"/>
  <c r="K120" i="78" s="1"/>
  <c r="L120" i="54"/>
  <c r="M120" i="54"/>
  <c r="H182" i="52"/>
  <c r="K182" i="52" s="1"/>
  <c r="M182" i="51"/>
  <c r="L182" i="51"/>
  <c r="M144" i="53"/>
  <c r="H144" i="54"/>
  <c r="K144" i="54" s="1"/>
  <c r="L144" i="53"/>
  <c r="H152" i="80"/>
  <c r="K152" i="80" s="1"/>
  <c r="L152" i="79"/>
  <c r="M152" i="79"/>
  <c r="H169" i="80"/>
  <c r="K169" i="80" s="1"/>
  <c r="L169" i="79"/>
  <c r="M169" i="79"/>
  <c r="H136" i="52"/>
  <c r="K136" i="52" s="1"/>
  <c r="L136" i="51"/>
  <c r="M136" i="51"/>
  <c r="H215" i="52"/>
  <c r="K215" i="52" s="1"/>
  <c r="M215" i="51"/>
  <c r="L215" i="51"/>
  <c r="H110" i="52"/>
  <c r="K110" i="52" s="1"/>
  <c r="M110" i="51"/>
  <c r="L110" i="51"/>
  <c r="H125" i="80"/>
  <c r="K125" i="80" s="1"/>
  <c r="L125" i="79"/>
  <c r="M125" i="79"/>
  <c r="H105" i="52"/>
  <c r="K105" i="52" s="1"/>
  <c r="M105" i="51"/>
  <c r="L105" i="51"/>
  <c r="H153" i="52"/>
  <c r="K153" i="52" s="1"/>
  <c r="L153" i="51"/>
  <c r="M153" i="51"/>
  <c r="H172" i="78"/>
  <c r="K172" i="78" s="1"/>
  <c r="M172" i="54"/>
  <c r="L172" i="54"/>
  <c r="E106" i="54"/>
  <c r="E239" i="53"/>
  <c r="G126" i="83"/>
  <c r="G110" i="83"/>
  <c r="G177" i="83"/>
  <c r="G187" i="83"/>
  <c r="M84" i="51"/>
  <c r="G84" i="52"/>
  <c r="L84" i="51"/>
  <c r="G97" i="82"/>
  <c r="G151" i="83"/>
  <c r="G108" i="83"/>
  <c r="M223" i="52"/>
  <c r="G223" i="53"/>
  <c r="L223" i="52"/>
  <c r="G220" i="79"/>
  <c r="G148" i="83"/>
  <c r="M190" i="82"/>
  <c r="G190" i="83"/>
  <c r="L190" i="82"/>
  <c r="M226" i="51"/>
  <c r="G226" i="52"/>
  <c r="L226" i="51"/>
  <c r="L229" i="51"/>
  <c r="M229" i="51"/>
  <c r="G229" i="52"/>
  <c r="G230" i="82"/>
  <c r="G184" i="83"/>
  <c r="G146" i="83"/>
  <c r="G193" i="83"/>
  <c r="G214" i="83"/>
  <c r="G210" i="52"/>
  <c r="M210" i="51"/>
  <c r="L210" i="51"/>
  <c r="G95" i="83"/>
  <c r="G118" i="81"/>
  <c r="G102" i="83"/>
  <c r="G142" i="83"/>
  <c r="G103" i="83"/>
  <c r="G136" i="83"/>
  <c r="M106" i="53"/>
  <c r="G106" i="54"/>
  <c r="L106" i="53"/>
  <c r="G238" i="54"/>
  <c r="L238" i="53"/>
  <c r="M238" i="53"/>
  <c r="G130" i="83"/>
  <c r="G107" i="83"/>
  <c r="G174" i="83"/>
  <c r="G150" i="83"/>
  <c r="G93" i="80"/>
  <c r="G207" i="83"/>
  <c r="G182" i="83"/>
  <c r="G170" i="83"/>
  <c r="G219" i="52"/>
  <c r="L219" i="51"/>
  <c r="M219" i="51"/>
  <c r="G163" i="83"/>
  <c r="G191" i="83"/>
  <c r="G88" i="53"/>
  <c r="G119" i="83"/>
  <c r="G205" i="83"/>
  <c r="G166" i="83"/>
  <c r="G122" i="83"/>
  <c r="M224" i="51"/>
  <c r="G224" i="52"/>
  <c r="L224" i="51"/>
  <c r="G173" i="83"/>
  <c r="G186" i="81"/>
  <c r="G172" i="83"/>
  <c r="G116" i="83"/>
  <c r="G133" i="83"/>
  <c r="G123" i="83"/>
  <c r="M231" i="51"/>
  <c r="G231" i="52"/>
  <c r="L231" i="51"/>
  <c r="G158" i="83"/>
  <c r="G199" i="83"/>
  <c r="G234" i="52"/>
  <c r="M234" i="51"/>
  <c r="L234" i="51"/>
  <c r="G149" i="83"/>
  <c r="G100" i="83"/>
  <c r="G217" i="54"/>
  <c r="G153" i="83"/>
  <c r="G114" i="83"/>
  <c r="M216" i="52"/>
  <c r="L216" i="52"/>
  <c r="G216" i="53"/>
  <c r="G196" i="82"/>
  <c r="G203" i="83"/>
  <c r="G92" i="78"/>
  <c r="L92" i="54"/>
  <c r="M92" i="54"/>
  <c r="G120" i="83"/>
  <c r="G183" i="83"/>
  <c r="G132" i="83"/>
  <c r="L209" i="82"/>
  <c r="G209" i="83"/>
  <c r="M209" i="82"/>
  <c r="G141" i="80"/>
  <c r="M141" i="79"/>
  <c r="L141" i="79"/>
  <c r="G228" i="82"/>
  <c r="G85" i="54"/>
  <c r="G104" i="83"/>
  <c r="G188" i="83"/>
  <c r="G139" i="83"/>
  <c r="L185" i="80"/>
  <c r="G185" i="81"/>
  <c r="M185" i="80"/>
  <c r="G162" i="83"/>
  <c r="G117" i="83"/>
  <c r="G98" i="83"/>
  <c r="G211" i="83"/>
  <c r="G113" i="83"/>
  <c r="G181" i="83"/>
  <c r="G179" i="83"/>
  <c r="G99" i="83"/>
  <c r="G137" i="83"/>
  <c r="G161" i="83"/>
  <c r="G124" i="83"/>
  <c r="G94" i="83"/>
  <c r="G195" i="83"/>
  <c r="G194" i="83"/>
  <c r="G235" i="54"/>
  <c r="G143" i="83"/>
  <c r="G157" i="83"/>
  <c r="G91" i="83"/>
  <c r="G215" i="79"/>
  <c r="G86" i="52"/>
  <c r="M86" i="51"/>
  <c r="L86" i="51"/>
  <c r="G176" i="83"/>
  <c r="G169" i="83"/>
  <c r="M227" i="52"/>
  <c r="L227" i="52"/>
  <c r="G227" i="53"/>
  <c r="G221" i="52"/>
  <c r="L221" i="51"/>
  <c r="M221" i="51"/>
  <c r="G201" i="83"/>
  <c r="L201" i="82"/>
  <c r="M201" i="82"/>
  <c r="G197" i="83"/>
  <c r="G152" i="83"/>
  <c r="G160" i="83"/>
  <c r="G155" i="83"/>
  <c r="M237" i="51"/>
  <c r="G237" i="52"/>
  <c r="L237" i="51"/>
  <c r="G232" i="80"/>
  <c r="G171" i="83"/>
  <c r="G134" i="83"/>
  <c r="M206" i="82"/>
  <c r="G206" i="83"/>
  <c r="L206" i="82"/>
  <c r="G239" i="51"/>
  <c r="G129" i="83"/>
  <c r="G111" i="83"/>
  <c r="G213" i="80"/>
  <c r="G198" i="83"/>
  <c r="M198" i="82"/>
  <c r="L198" i="82"/>
  <c r="L233" i="51"/>
  <c r="M233" i="51"/>
  <c r="G233" i="52"/>
  <c r="G168" i="83"/>
  <c r="G96" i="82"/>
  <c r="G112" i="83"/>
  <c r="G204" i="83"/>
  <c r="G159" i="83"/>
  <c r="G189" i="83"/>
  <c r="G4" i="36"/>
  <c r="G178" i="83"/>
  <c r="G138" i="83"/>
  <c r="G208" i="83"/>
  <c r="M90" i="82"/>
  <c r="G90" i="83"/>
  <c r="L90" i="82"/>
  <c r="G87" i="53"/>
  <c r="L87" i="52"/>
  <c r="M87" i="52"/>
  <c r="G131" i="83"/>
  <c r="G140" i="83"/>
  <c r="G83" i="53"/>
  <c r="M89" i="51"/>
  <c r="G89" i="52"/>
  <c r="L89" i="51"/>
  <c r="G101" i="83"/>
  <c r="G144" i="82"/>
  <c r="G164" i="83"/>
  <c r="G156" i="83"/>
  <c r="M236" i="51"/>
  <c r="G236" i="52"/>
  <c r="L236" i="51"/>
  <c r="G128" i="83"/>
  <c r="G135" i="83"/>
  <c r="G202" i="83"/>
  <c r="M202" i="82"/>
  <c r="L202" i="82"/>
  <c r="G115" i="83"/>
  <c r="G200" i="83"/>
  <c r="G165" i="83"/>
  <c r="G127" i="83"/>
  <c r="G225" i="83"/>
  <c r="M218" i="52"/>
  <c r="L218" i="52"/>
  <c r="G218" i="53"/>
  <c r="G154" i="83"/>
  <c r="G121" i="83"/>
  <c r="G109" i="83"/>
  <c r="L212" i="51"/>
  <c r="M212" i="51"/>
  <c r="G212" i="52"/>
  <c r="G239" i="52" s="1"/>
  <c r="G222" i="52"/>
  <c r="L222" i="51"/>
  <c r="M222" i="51"/>
  <c r="G105" i="82"/>
  <c r="G147" i="83"/>
  <c r="F36" i="53"/>
  <c r="F40" i="52"/>
  <c r="G192" i="83"/>
  <c r="L192" i="82"/>
  <c r="M192" i="82"/>
  <c r="G145" i="83"/>
  <c r="G167" i="83"/>
  <c r="G125" i="83"/>
  <c r="G175" i="83"/>
  <c r="G180" i="83"/>
  <c r="G80" i="79" l="1"/>
  <c r="M80" i="78"/>
  <c r="L80" i="78"/>
  <c r="H172" i="79"/>
  <c r="K172" i="79" s="1"/>
  <c r="M172" i="78"/>
  <c r="L172" i="78"/>
  <c r="H183" i="53"/>
  <c r="K183" i="53" s="1"/>
  <c r="L183" i="52"/>
  <c r="M183" i="52"/>
  <c r="H125" i="81"/>
  <c r="K125" i="81" s="1"/>
  <c r="L125" i="80"/>
  <c r="M125" i="80"/>
  <c r="H169" i="81"/>
  <c r="K169" i="81" s="1"/>
  <c r="M169" i="80"/>
  <c r="L169" i="80"/>
  <c r="H120" i="79"/>
  <c r="K120" i="79" s="1"/>
  <c r="L120" i="78"/>
  <c r="M120" i="78"/>
  <c r="L161" i="52"/>
  <c r="H161" i="53"/>
  <c r="K161" i="53" s="1"/>
  <c r="M161" i="52"/>
  <c r="H98" i="81"/>
  <c r="K98" i="81" s="1"/>
  <c r="L98" i="80"/>
  <c r="M98" i="80"/>
  <c r="H194" i="53"/>
  <c r="K194" i="53" s="1"/>
  <c r="L194" i="52"/>
  <c r="M194" i="52"/>
  <c r="H200" i="53"/>
  <c r="K200" i="53" s="1"/>
  <c r="L200" i="52"/>
  <c r="M200" i="52"/>
  <c r="H220" i="78"/>
  <c r="K220" i="78" s="1"/>
  <c r="L220" i="54"/>
  <c r="M220" i="54"/>
  <c r="H176" i="79"/>
  <c r="K176" i="79" s="1"/>
  <c r="M176" i="78"/>
  <c r="L176" i="78"/>
  <c r="H232" i="79"/>
  <c r="K232" i="79" s="1"/>
  <c r="M232" i="78"/>
  <c r="L232" i="78"/>
  <c r="H173" i="53"/>
  <c r="K173" i="53" s="1"/>
  <c r="M173" i="52"/>
  <c r="L173" i="52"/>
  <c r="H115" i="53"/>
  <c r="K115" i="53" s="1"/>
  <c r="L115" i="52"/>
  <c r="M115" i="52"/>
  <c r="H130" i="81"/>
  <c r="K130" i="81" s="1"/>
  <c r="M130" i="80"/>
  <c r="L130" i="80"/>
  <c r="L119" i="52"/>
  <c r="H119" i="53"/>
  <c r="K119" i="53" s="1"/>
  <c r="M119" i="52"/>
  <c r="H143" i="53"/>
  <c r="K143" i="53" s="1"/>
  <c r="L143" i="52"/>
  <c r="M143" i="52"/>
  <c r="L162" i="52"/>
  <c r="H162" i="53"/>
  <c r="K162" i="53" s="1"/>
  <c r="M162" i="52"/>
  <c r="L131" i="52"/>
  <c r="H131" i="53"/>
  <c r="K131" i="53" s="1"/>
  <c r="M131" i="52"/>
  <c r="M175" i="52"/>
  <c r="H175" i="53"/>
  <c r="K175" i="53" s="1"/>
  <c r="L175" i="52"/>
  <c r="M103" i="52"/>
  <c r="H103" i="53"/>
  <c r="K103" i="53" s="1"/>
  <c r="L103" i="52"/>
  <c r="Q89" i="78"/>
  <c r="Q239" i="54"/>
  <c r="H139" i="78"/>
  <c r="K139" i="78" s="1"/>
  <c r="L139" i="54"/>
  <c r="M139" i="54"/>
  <c r="H204" i="53"/>
  <c r="K204" i="53" s="1"/>
  <c r="L204" i="52"/>
  <c r="M204" i="52"/>
  <c r="H211" i="53"/>
  <c r="K211" i="53" s="1"/>
  <c r="M211" i="52"/>
  <c r="L211" i="52"/>
  <c r="H96" i="79"/>
  <c r="K96" i="79" s="1"/>
  <c r="L96" i="78"/>
  <c r="M96" i="78"/>
  <c r="H197" i="53"/>
  <c r="K197" i="53" s="1"/>
  <c r="L197" i="52"/>
  <c r="M197" i="52"/>
  <c r="L171" i="52"/>
  <c r="H171" i="53"/>
  <c r="K171" i="53" s="1"/>
  <c r="M171" i="52"/>
  <c r="F42" i="49"/>
  <c r="L239" i="49"/>
  <c r="H181" i="81"/>
  <c r="K181" i="81" s="1"/>
  <c r="L181" i="80"/>
  <c r="M181" i="80"/>
  <c r="H85" i="53"/>
  <c r="K85" i="53" s="1"/>
  <c r="L85" i="52"/>
  <c r="M85" i="52"/>
  <c r="H110" i="53"/>
  <c r="K110" i="53" s="1"/>
  <c r="M110" i="52"/>
  <c r="L110" i="52"/>
  <c r="H105" i="53"/>
  <c r="K105" i="53" s="1"/>
  <c r="L105" i="52"/>
  <c r="M105" i="52"/>
  <c r="M136" i="52"/>
  <c r="L136" i="52"/>
  <c r="H136" i="53"/>
  <c r="K136" i="53" s="1"/>
  <c r="H144" i="78"/>
  <c r="K144" i="78" s="1"/>
  <c r="M144" i="54"/>
  <c r="L144" i="54"/>
  <c r="M182" i="52"/>
  <c r="L182" i="52"/>
  <c r="H182" i="53"/>
  <c r="K182" i="53" s="1"/>
  <c r="H225" i="53"/>
  <c r="K225" i="53" s="1"/>
  <c r="M225" i="52"/>
  <c r="L225" i="52"/>
  <c r="L160" i="52"/>
  <c r="H160" i="53"/>
  <c r="K160" i="53" s="1"/>
  <c r="M160" i="52"/>
  <c r="B62" i="84"/>
  <c r="B66" i="83"/>
  <c r="H100" i="79"/>
  <c r="K100" i="79" s="1"/>
  <c r="L100" i="78"/>
  <c r="M100" i="78"/>
  <c r="H145" i="53"/>
  <c r="K145" i="53" s="1"/>
  <c r="L145" i="52"/>
  <c r="M145" i="52"/>
  <c r="H116" i="53"/>
  <c r="K116" i="53" s="1"/>
  <c r="M116" i="52"/>
  <c r="L116" i="52"/>
  <c r="H157" i="79"/>
  <c r="K157" i="79" s="1"/>
  <c r="M157" i="78"/>
  <c r="L157" i="78"/>
  <c r="H93" i="54"/>
  <c r="K93" i="54" s="1"/>
  <c r="L93" i="53"/>
  <c r="M93" i="53"/>
  <c r="H117" i="81"/>
  <c r="K117" i="81" s="1"/>
  <c r="L117" i="80"/>
  <c r="M117" i="80"/>
  <c r="H208" i="53"/>
  <c r="K208" i="53" s="1"/>
  <c r="L208" i="52"/>
  <c r="M208" i="52"/>
  <c r="H124" i="53"/>
  <c r="K124" i="53" s="1"/>
  <c r="L124" i="52"/>
  <c r="M124" i="52"/>
  <c r="H127" i="81"/>
  <c r="K127" i="81" s="1"/>
  <c r="M127" i="80"/>
  <c r="L127" i="80"/>
  <c r="H164" i="79"/>
  <c r="K164" i="79" s="1"/>
  <c r="L164" i="78"/>
  <c r="M164" i="78"/>
  <c r="H174" i="81"/>
  <c r="K174" i="81" s="1"/>
  <c r="M174" i="80"/>
  <c r="L174" i="80"/>
  <c r="H207" i="53"/>
  <c r="K207" i="53" s="1"/>
  <c r="L207" i="52"/>
  <c r="M207" i="52"/>
  <c r="H147" i="81"/>
  <c r="K147" i="81" s="1"/>
  <c r="L147" i="80"/>
  <c r="M147" i="80"/>
  <c r="H178" i="81"/>
  <c r="K178" i="81" s="1"/>
  <c r="L178" i="80"/>
  <c r="M178" i="80"/>
  <c r="H213" i="53"/>
  <c r="K213" i="53" s="1"/>
  <c r="M213" i="52"/>
  <c r="L213" i="52"/>
  <c r="H187" i="79"/>
  <c r="K187" i="79" s="1"/>
  <c r="L187" i="78"/>
  <c r="M187" i="78"/>
  <c r="H104" i="79"/>
  <c r="K104" i="79" s="1"/>
  <c r="L104" i="78"/>
  <c r="M104" i="78"/>
  <c r="H203" i="53"/>
  <c r="K203" i="53" s="1"/>
  <c r="L203" i="52"/>
  <c r="M203" i="52"/>
  <c r="H155" i="81"/>
  <c r="K155" i="81" s="1"/>
  <c r="L155" i="80"/>
  <c r="M155" i="80"/>
  <c r="H217" i="53"/>
  <c r="K217" i="53" s="1"/>
  <c r="M217" i="52"/>
  <c r="L217" i="52"/>
  <c r="H134" i="80"/>
  <c r="K134" i="80" s="1"/>
  <c r="L134" i="79"/>
  <c r="M134" i="79"/>
  <c r="H191" i="53"/>
  <c r="K191" i="53" s="1"/>
  <c r="M191" i="52"/>
  <c r="L191" i="52"/>
  <c r="H184" i="79"/>
  <c r="K184" i="79" s="1"/>
  <c r="L184" i="78"/>
  <c r="M184" i="78"/>
  <c r="H101" i="53"/>
  <c r="K101" i="53" s="1"/>
  <c r="L101" i="52"/>
  <c r="M101" i="52"/>
  <c r="K83" i="50"/>
  <c r="H239" i="50"/>
  <c r="G2" i="36" s="1"/>
  <c r="H230" i="53"/>
  <c r="K230" i="53" s="1"/>
  <c r="L230" i="52"/>
  <c r="M230" i="52"/>
  <c r="H153" i="53"/>
  <c r="K153" i="53" s="1"/>
  <c r="L153" i="52"/>
  <c r="M153" i="52"/>
  <c r="H215" i="53"/>
  <c r="K215" i="53" s="1"/>
  <c r="L215" i="52"/>
  <c r="M215" i="52"/>
  <c r="H189" i="53"/>
  <c r="K189" i="53" s="1"/>
  <c r="L189" i="52"/>
  <c r="M189" i="52"/>
  <c r="H146" i="53"/>
  <c r="K146" i="53" s="1"/>
  <c r="L146" i="52"/>
  <c r="M146" i="52"/>
  <c r="H128" i="81"/>
  <c r="K128" i="81" s="1"/>
  <c r="L128" i="80"/>
  <c r="M128" i="80"/>
  <c r="H121" i="53"/>
  <c r="K121" i="53" s="1"/>
  <c r="L121" i="52"/>
  <c r="M121" i="52"/>
  <c r="H177" i="53"/>
  <c r="K177" i="53" s="1"/>
  <c r="L177" i="52"/>
  <c r="M177" i="52"/>
  <c r="H113" i="79"/>
  <c r="K113" i="79" s="1"/>
  <c r="L113" i="78"/>
  <c r="M113" i="78"/>
  <c r="H97" i="53"/>
  <c r="K97" i="53" s="1"/>
  <c r="M97" i="52"/>
  <c r="L97" i="52"/>
  <c r="H118" i="53"/>
  <c r="K118" i="53" s="1"/>
  <c r="L118" i="52"/>
  <c r="M118" i="52"/>
  <c r="M138" i="52"/>
  <c r="H138" i="53"/>
  <c r="K138" i="53" s="1"/>
  <c r="L138" i="52"/>
  <c r="H158" i="53"/>
  <c r="K158" i="53" s="1"/>
  <c r="L158" i="52"/>
  <c r="M158" i="52"/>
  <c r="H151" i="53"/>
  <c r="K151" i="53" s="1"/>
  <c r="M151" i="52"/>
  <c r="L151" i="52"/>
  <c r="H88" i="52"/>
  <c r="K88" i="52" s="1"/>
  <c r="L88" i="51"/>
  <c r="M88" i="51"/>
  <c r="H166" i="81"/>
  <c r="K166" i="81" s="1"/>
  <c r="M166" i="80"/>
  <c r="L166" i="80"/>
  <c r="H123" i="79"/>
  <c r="K123" i="79" s="1"/>
  <c r="L123" i="78"/>
  <c r="M123" i="78"/>
  <c r="H114" i="53"/>
  <c r="K114" i="53" s="1"/>
  <c r="L114" i="52"/>
  <c r="M114" i="52"/>
  <c r="L135" i="52"/>
  <c r="M135" i="52"/>
  <c r="H135" i="53"/>
  <c r="K135" i="53" s="1"/>
  <c r="H95" i="78"/>
  <c r="K95" i="78" s="1"/>
  <c r="L95" i="54"/>
  <c r="M95" i="54"/>
  <c r="H140" i="80"/>
  <c r="K140" i="80" s="1"/>
  <c r="M140" i="79"/>
  <c r="L140" i="79"/>
  <c r="L148" i="53"/>
  <c r="H148" i="54"/>
  <c r="K148" i="54" s="1"/>
  <c r="M148" i="53"/>
  <c r="H154" i="79"/>
  <c r="K154" i="79" s="1"/>
  <c r="L154" i="78"/>
  <c r="M154" i="78"/>
  <c r="H195" i="53"/>
  <c r="K195" i="53" s="1"/>
  <c r="M195" i="52"/>
  <c r="L195" i="52"/>
  <c r="M186" i="52"/>
  <c r="L186" i="52"/>
  <c r="H186" i="53"/>
  <c r="K186" i="53" s="1"/>
  <c r="H165" i="53"/>
  <c r="K165" i="53" s="1"/>
  <c r="M165" i="52"/>
  <c r="L165" i="52"/>
  <c r="H126" i="79"/>
  <c r="K126" i="79" s="1"/>
  <c r="M126" i="78"/>
  <c r="L126" i="78"/>
  <c r="H159" i="81"/>
  <c r="K159" i="81" s="1"/>
  <c r="L159" i="80"/>
  <c r="M159" i="80"/>
  <c r="H179" i="79"/>
  <c r="K179" i="79" s="1"/>
  <c r="M179" i="78"/>
  <c r="L179" i="78"/>
  <c r="H152" i="81"/>
  <c r="K152" i="81" s="1"/>
  <c r="M152" i="80"/>
  <c r="L152" i="80"/>
  <c r="H122" i="81"/>
  <c r="K122" i="81" s="1"/>
  <c r="L122" i="80"/>
  <c r="M122" i="80"/>
  <c r="H149" i="79"/>
  <c r="K149" i="79" s="1"/>
  <c r="L149" i="78"/>
  <c r="M149" i="78"/>
  <c r="H180" i="53"/>
  <c r="K180" i="53" s="1"/>
  <c r="L180" i="52"/>
  <c r="M180" i="52"/>
  <c r="H102" i="81"/>
  <c r="K102" i="81" s="1"/>
  <c r="L102" i="80"/>
  <c r="M102" i="80"/>
  <c r="H196" i="53"/>
  <c r="K196" i="53" s="1"/>
  <c r="M196" i="52"/>
  <c r="L196" i="52"/>
  <c r="M112" i="53"/>
  <c r="H112" i="54"/>
  <c r="K112" i="54" s="1"/>
  <c r="L112" i="53"/>
  <c r="H193" i="53"/>
  <c r="K193" i="53" s="1"/>
  <c r="M193" i="52"/>
  <c r="L193" i="52"/>
  <c r="H214" i="54"/>
  <c r="K214" i="54" s="1"/>
  <c r="L214" i="53"/>
  <c r="M214" i="53"/>
  <c r="H167" i="79"/>
  <c r="K167" i="79" s="1"/>
  <c r="L167" i="78"/>
  <c r="M167" i="78"/>
  <c r="H129" i="79"/>
  <c r="K129" i="79" s="1"/>
  <c r="L129" i="78"/>
  <c r="M129" i="78"/>
  <c r="H188" i="53"/>
  <c r="K188" i="53" s="1"/>
  <c r="L188" i="52"/>
  <c r="M188" i="52"/>
  <c r="M137" i="52"/>
  <c r="L137" i="52"/>
  <c r="H137" i="53"/>
  <c r="K137" i="53" s="1"/>
  <c r="M99" i="52"/>
  <c r="L99" i="52"/>
  <c r="H99" i="53"/>
  <c r="K99" i="53" s="1"/>
  <c r="H156" i="53"/>
  <c r="K156" i="53" s="1"/>
  <c r="M156" i="52"/>
  <c r="L156" i="52"/>
  <c r="H142" i="78"/>
  <c r="K142" i="78" s="1"/>
  <c r="M142" i="54"/>
  <c r="L142" i="54"/>
  <c r="H228" i="53"/>
  <c r="K228" i="53" s="1"/>
  <c r="L228" i="52"/>
  <c r="M228" i="52"/>
  <c r="M163" i="52"/>
  <c r="H163" i="53"/>
  <c r="K163" i="53" s="1"/>
  <c r="L163" i="52"/>
  <c r="H205" i="53"/>
  <c r="K205" i="53" s="1"/>
  <c r="M205" i="52"/>
  <c r="L205" i="52"/>
  <c r="H107" i="81"/>
  <c r="K107" i="81" s="1"/>
  <c r="L107" i="80"/>
  <c r="M107" i="80"/>
  <c r="H199" i="53"/>
  <c r="K199" i="53" s="1"/>
  <c r="L199" i="52"/>
  <c r="M199" i="52"/>
  <c r="H109" i="79"/>
  <c r="K109" i="79" s="1"/>
  <c r="M109" i="78"/>
  <c r="L109" i="78"/>
  <c r="L170" i="52"/>
  <c r="H170" i="53"/>
  <c r="K170" i="53" s="1"/>
  <c r="M170" i="52"/>
  <c r="H150" i="53"/>
  <c r="K150" i="53" s="1"/>
  <c r="L150" i="52"/>
  <c r="M150" i="52"/>
  <c r="L108" i="52"/>
  <c r="H108" i="53"/>
  <c r="K108" i="53" s="1"/>
  <c r="M108" i="52"/>
  <c r="Q83" i="84"/>
  <c r="H132" i="81"/>
  <c r="K132" i="81" s="1"/>
  <c r="L132" i="80"/>
  <c r="M132" i="80"/>
  <c r="H111" i="81"/>
  <c r="K111" i="81" s="1"/>
  <c r="L111" i="80"/>
  <c r="M111" i="80"/>
  <c r="H133" i="79"/>
  <c r="K133" i="79" s="1"/>
  <c r="L133" i="78"/>
  <c r="M133" i="78"/>
  <c r="H91" i="78"/>
  <c r="K91" i="78" s="1"/>
  <c r="L91" i="54"/>
  <c r="M91" i="54"/>
  <c r="H168" i="53"/>
  <c r="K168" i="53" s="1"/>
  <c r="L168" i="52"/>
  <c r="M168" i="52"/>
  <c r="H94" i="78"/>
  <c r="K94" i="78" s="1"/>
  <c r="M94" i="54"/>
  <c r="L94" i="54"/>
  <c r="H235" i="53"/>
  <c r="K235" i="53" s="1"/>
  <c r="M235" i="52"/>
  <c r="L235" i="52"/>
  <c r="E106" i="78"/>
  <c r="E239" i="54"/>
  <c r="I4" i="36"/>
  <c r="G105" i="83"/>
  <c r="L218" i="53"/>
  <c r="G218" i="54"/>
  <c r="M218" i="53"/>
  <c r="G202" i="84"/>
  <c r="M202" i="83"/>
  <c r="L202" i="83"/>
  <c r="G129" i="84"/>
  <c r="G87" i="54"/>
  <c r="L87" i="53"/>
  <c r="M87" i="53"/>
  <c r="G159" i="84"/>
  <c r="G168" i="84"/>
  <c r="G232" i="81"/>
  <c r="G152" i="84"/>
  <c r="G124" i="84"/>
  <c r="G179" i="84"/>
  <c r="G141" i="81"/>
  <c r="L141" i="80"/>
  <c r="M141" i="80"/>
  <c r="G120" i="84"/>
  <c r="G196" i="83"/>
  <c r="G217" i="78"/>
  <c r="G167" i="84"/>
  <c r="F36" i="54"/>
  <c r="F40" i="53"/>
  <c r="G200" i="84"/>
  <c r="G128" i="84"/>
  <c r="G144" i="83"/>
  <c r="G83" i="54"/>
  <c r="G131" i="84"/>
  <c r="G138" i="84"/>
  <c r="G189" i="84"/>
  <c r="G96" i="83"/>
  <c r="G233" i="53"/>
  <c r="M233" i="52"/>
  <c r="L233" i="52"/>
  <c r="G213" i="81"/>
  <c r="G134" i="84"/>
  <c r="G171" i="84"/>
  <c r="G160" i="84"/>
  <c r="G221" i="53"/>
  <c r="L221" i="52"/>
  <c r="M221" i="52"/>
  <c r="G86" i="53"/>
  <c r="M86" i="52"/>
  <c r="L86" i="52"/>
  <c r="G143" i="84"/>
  <c r="G94" i="84"/>
  <c r="G99" i="84"/>
  <c r="G211" i="84"/>
  <c r="G139" i="84"/>
  <c r="G228" i="83"/>
  <c r="G183" i="84"/>
  <c r="G199" i="84"/>
  <c r="G133" i="84"/>
  <c r="G186" i="82"/>
  <c r="G173" i="84"/>
  <c r="G205" i="84"/>
  <c r="G163" i="84"/>
  <c r="G207" i="84"/>
  <c r="G107" i="84"/>
  <c r="G106" i="78"/>
  <c r="M106" i="54"/>
  <c r="L106" i="54"/>
  <c r="G118" i="82"/>
  <c r="G214" i="84"/>
  <c r="G193" i="84"/>
  <c r="G220" i="80"/>
  <c r="G97" i="83"/>
  <c r="G212" i="53"/>
  <c r="L212" i="52"/>
  <c r="M212" i="52"/>
  <c r="G236" i="53"/>
  <c r="L236" i="52"/>
  <c r="M236" i="52"/>
  <c r="G178" i="84"/>
  <c r="G180" i="84"/>
  <c r="G145" i="84"/>
  <c r="G115" i="84"/>
  <c r="H4" i="36"/>
  <c r="G215" i="80"/>
  <c r="G185" i="82"/>
  <c r="L185" i="81"/>
  <c r="M185" i="81"/>
  <c r="G188" i="84"/>
  <c r="G100" i="84"/>
  <c r="G158" i="84"/>
  <c r="G116" i="84"/>
  <c r="G119" i="84"/>
  <c r="G125" i="84"/>
  <c r="M222" i="52"/>
  <c r="G222" i="53"/>
  <c r="L222" i="52"/>
  <c r="G154" i="84"/>
  <c r="G165" i="84"/>
  <c r="G135" i="84"/>
  <c r="G164" i="84"/>
  <c r="G89" i="53"/>
  <c r="L89" i="52"/>
  <c r="M89" i="52"/>
  <c r="G140" i="84"/>
  <c r="G90" i="84"/>
  <c r="L90" i="83"/>
  <c r="M90" i="83"/>
  <c r="G208" i="84"/>
  <c r="G112" i="84"/>
  <c r="M198" i="83"/>
  <c r="G198" i="84"/>
  <c r="L198" i="83"/>
  <c r="M206" i="83"/>
  <c r="G206" i="84"/>
  <c r="L206" i="83"/>
  <c r="M237" i="52"/>
  <c r="L237" i="52"/>
  <c r="G237" i="53"/>
  <c r="G155" i="84"/>
  <c r="G197" i="84"/>
  <c r="G201" i="84"/>
  <c r="L201" i="83"/>
  <c r="M201" i="83"/>
  <c r="G227" i="54"/>
  <c r="L227" i="53"/>
  <c r="M227" i="53"/>
  <c r="G176" i="84"/>
  <c r="G157" i="84"/>
  <c r="G235" i="78"/>
  <c r="G195" i="84"/>
  <c r="G161" i="84"/>
  <c r="G137" i="84"/>
  <c r="G113" i="84"/>
  <c r="G162" i="84"/>
  <c r="G85" i="78"/>
  <c r="G209" i="84"/>
  <c r="L209" i="83"/>
  <c r="M209" i="83"/>
  <c r="G132" i="84"/>
  <c r="G203" i="84"/>
  <c r="L216" i="53"/>
  <c r="M216" i="53"/>
  <c r="G216" i="54"/>
  <c r="G114" i="84"/>
  <c r="G153" i="84"/>
  <c r="G234" i="53"/>
  <c r="L234" i="52"/>
  <c r="M234" i="52"/>
  <c r="L231" i="52"/>
  <c r="M231" i="52"/>
  <c r="G231" i="53"/>
  <c r="G123" i="84"/>
  <c r="G166" i="84"/>
  <c r="G191" i="84"/>
  <c r="G182" i="84"/>
  <c r="G174" i="84"/>
  <c r="G102" i="84"/>
  <c r="G230" i="83"/>
  <c r="M190" i="83"/>
  <c r="G190" i="84"/>
  <c r="L190" i="83"/>
  <c r="G148" i="84"/>
  <c r="G108" i="84"/>
  <c r="G151" i="84"/>
  <c r="G177" i="84"/>
  <c r="G175" i="84"/>
  <c r="G147" i="84"/>
  <c r="G121" i="84"/>
  <c r="G156" i="84"/>
  <c r="G169" i="84"/>
  <c r="G91" i="84"/>
  <c r="G194" i="84"/>
  <c r="G181" i="84"/>
  <c r="G117" i="84"/>
  <c r="G104" i="84"/>
  <c r="G92" i="79"/>
  <c r="M92" i="78"/>
  <c r="L92" i="78"/>
  <c r="G149" i="84"/>
  <c r="G172" i="84"/>
  <c r="G224" i="53"/>
  <c r="L224" i="52"/>
  <c r="M224" i="52"/>
  <c r="G122" i="84"/>
  <c r="G88" i="54"/>
  <c r="G170" i="84"/>
  <c r="G150" i="84"/>
  <c r="G238" i="78"/>
  <c r="M238" i="54"/>
  <c r="L238" i="54"/>
  <c r="G142" i="84"/>
  <c r="M210" i="52"/>
  <c r="G210" i="53"/>
  <c r="L210" i="52"/>
  <c r="G184" i="84"/>
  <c r="G229" i="53"/>
  <c r="L229" i="52"/>
  <c r="M229" i="52"/>
  <c r="M226" i="52"/>
  <c r="L226" i="52"/>
  <c r="G226" i="53"/>
  <c r="M223" i="53"/>
  <c r="G223" i="54"/>
  <c r="L223" i="53"/>
  <c r="L84" i="52"/>
  <c r="M84" i="52"/>
  <c r="G84" i="53"/>
  <c r="G187" i="84"/>
  <c r="G192" i="84"/>
  <c r="L192" i="83"/>
  <c r="M192" i="83"/>
  <c r="G109" i="84"/>
  <c r="G127" i="84"/>
  <c r="G204" i="84"/>
  <c r="G225" i="84"/>
  <c r="G101" i="84"/>
  <c r="G111" i="84"/>
  <c r="G98" i="84"/>
  <c r="L219" i="52"/>
  <c r="G219" i="53"/>
  <c r="M219" i="52"/>
  <c r="G93" i="81"/>
  <c r="G130" i="84"/>
  <c r="G136" i="84"/>
  <c r="G103" i="84"/>
  <c r="G95" i="84"/>
  <c r="G146" i="84"/>
  <c r="G110" i="84"/>
  <c r="G126" i="84"/>
  <c r="M80" i="79" l="1"/>
  <c r="L80" i="79"/>
  <c r="G80" i="80"/>
  <c r="H91" i="79"/>
  <c r="K91" i="79" s="1"/>
  <c r="M91" i="78"/>
  <c r="L91" i="78"/>
  <c r="H205" i="54"/>
  <c r="K205" i="54" s="1"/>
  <c r="L205" i="53"/>
  <c r="M205" i="53"/>
  <c r="H156" i="54"/>
  <c r="K156" i="54" s="1"/>
  <c r="L156" i="53"/>
  <c r="M156" i="53"/>
  <c r="H137" i="54"/>
  <c r="K137" i="54" s="1"/>
  <c r="M137" i="53"/>
  <c r="L137" i="53"/>
  <c r="H129" i="80"/>
  <c r="K129" i="80" s="1"/>
  <c r="M129" i="79"/>
  <c r="L129" i="79"/>
  <c r="H149" i="80"/>
  <c r="K149" i="80" s="1"/>
  <c r="M149" i="79"/>
  <c r="L149" i="79"/>
  <c r="H159" i="82"/>
  <c r="K159" i="82" s="1"/>
  <c r="L159" i="81"/>
  <c r="M159" i="81"/>
  <c r="H195" i="54"/>
  <c r="K195" i="54" s="1"/>
  <c r="L195" i="53"/>
  <c r="M195" i="53"/>
  <c r="H95" i="79"/>
  <c r="K95" i="79" s="1"/>
  <c r="M95" i="78"/>
  <c r="L95" i="78"/>
  <c r="H166" i="82"/>
  <c r="K166" i="82" s="1"/>
  <c r="L166" i="81"/>
  <c r="M166" i="81"/>
  <c r="H177" i="54"/>
  <c r="K177" i="54" s="1"/>
  <c r="M177" i="53"/>
  <c r="L177" i="53"/>
  <c r="H189" i="54"/>
  <c r="K189" i="54" s="1"/>
  <c r="L189" i="53"/>
  <c r="M189" i="53"/>
  <c r="H83" i="51"/>
  <c r="K239" i="50"/>
  <c r="M83" i="50"/>
  <c r="M239" i="50" s="1"/>
  <c r="L83" i="50"/>
  <c r="H134" i="81"/>
  <c r="K134" i="81" s="1"/>
  <c r="L134" i="80"/>
  <c r="M134" i="80"/>
  <c r="H104" i="80"/>
  <c r="K104" i="80" s="1"/>
  <c r="L104" i="79"/>
  <c r="M104" i="79"/>
  <c r="H147" i="82"/>
  <c r="K147" i="82" s="1"/>
  <c r="L147" i="81"/>
  <c r="M147" i="81"/>
  <c r="H127" i="82"/>
  <c r="K127" i="82" s="1"/>
  <c r="M127" i="81"/>
  <c r="L127" i="81"/>
  <c r="H93" i="78"/>
  <c r="K93" i="78" s="1"/>
  <c r="M93" i="54"/>
  <c r="L93" i="54"/>
  <c r="H100" i="80"/>
  <c r="K100" i="80" s="1"/>
  <c r="L100" i="79"/>
  <c r="M100" i="79"/>
  <c r="H160" i="54"/>
  <c r="K160" i="54" s="1"/>
  <c r="M160" i="53"/>
  <c r="L160" i="53"/>
  <c r="H225" i="54"/>
  <c r="K225" i="54" s="1"/>
  <c r="L225" i="53"/>
  <c r="M225" i="53"/>
  <c r="H105" i="54"/>
  <c r="K105" i="54" s="1"/>
  <c r="L105" i="53"/>
  <c r="M105" i="53"/>
  <c r="H96" i="80"/>
  <c r="K96" i="80" s="1"/>
  <c r="M96" i="79"/>
  <c r="L96" i="79"/>
  <c r="H175" i="54"/>
  <c r="K175" i="54" s="1"/>
  <c r="M175" i="53"/>
  <c r="L175" i="53"/>
  <c r="H119" i="54"/>
  <c r="K119" i="54" s="1"/>
  <c r="M119" i="53"/>
  <c r="L119" i="53"/>
  <c r="H130" i="82"/>
  <c r="K130" i="82" s="1"/>
  <c r="M130" i="81"/>
  <c r="L130" i="81"/>
  <c r="H176" i="80"/>
  <c r="K176" i="80" s="1"/>
  <c r="L176" i="79"/>
  <c r="M176" i="79"/>
  <c r="H98" i="82"/>
  <c r="K98" i="82" s="1"/>
  <c r="L98" i="81"/>
  <c r="M98" i="81"/>
  <c r="H125" i="82"/>
  <c r="K125" i="82" s="1"/>
  <c r="L125" i="81"/>
  <c r="M125" i="81"/>
  <c r="H183" i="54"/>
  <c r="K183" i="54" s="1"/>
  <c r="L183" i="53"/>
  <c r="M183" i="53"/>
  <c r="Q83" i="85"/>
  <c r="H168" i="54"/>
  <c r="K168" i="54" s="1"/>
  <c r="M168" i="53"/>
  <c r="L168" i="53"/>
  <c r="H132" i="82"/>
  <c r="K132" i="82" s="1"/>
  <c r="L132" i="81"/>
  <c r="M132" i="81"/>
  <c r="H108" i="54"/>
  <c r="K108" i="54" s="1"/>
  <c r="L108" i="53"/>
  <c r="M108" i="53"/>
  <c r="H150" i="54"/>
  <c r="K150" i="54" s="1"/>
  <c r="L150" i="53"/>
  <c r="M150" i="53"/>
  <c r="H107" i="82"/>
  <c r="K107" i="82" s="1"/>
  <c r="L107" i="81"/>
  <c r="M107" i="81"/>
  <c r="H142" i="79"/>
  <c r="K142" i="79" s="1"/>
  <c r="L142" i="78"/>
  <c r="M142" i="78"/>
  <c r="H99" i="54"/>
  <c r="K99" i="54" s="1"/>
  <c r="M99" i="53"/>
  <c r="L99" i="53"/>
  <c r="H188" i="54"/>
  <c r="K188" i="54" s="1"/>
  <c r="L188" i="53"/>
  <c r="M188" i="53"/>
  <c r="H193" i="54"/>
  <c r="K193" i="54" s="1"/>
  <c r="L193" i="53"/>
  <c r="M193" i="53"/>
  <c r="H180" i="54"/>
  <c r="K180" i="54" s="1"/>
  <c r="L180" i="53"/>
  <c r="M180" i="53"/>
  <c r="H179" i="80"/>
  <c r="K179" i="80" s="1"/>
  <c r="L179" i="79"/>
  <c r="M179" i="79"/>
  <c r="H148" i="78"/>
  <c r="K148" i="78" s="1"/>
  <c r="M148" i="54"/>
  <c r="L148" i="54"/>
  <c r="H140" i="81"/>
  <c r="K140" i="81" s="1"/>
  <c r="L140" i="80"/>
  <c r="M140" i="80"/>
  <c r="H135" i="54"/>
  <c r="K135" i="54" s="1"/>
  <c r="M135" i="53"/>
  <c r="L135" i="53"/>
  <c r="H123" i="80"/>
  <c r="K123" i="80" s="1"/>
  <c r="M123" i="79"/>
  <c r="L123" i="79"/>
  <c r="H158" i="54"/>
  <c r="K158" i="54" s="1"/>
  <c r="M158" i="53"/>
  <c r="L158" i="53"/>
  <c r="H113" i="80"/>
  <c r="K113" i="80" s="1"/>
  <c r="L113" i="79"/>
  <c r="M113" i="79"/>
  <c r="H146" i="54"/>
  <c r="K146" i="54" s="1"/>
  <c r="M146" i="53"/>
  <c r="L146" i="53"/>
  <c r="H191" i="54"/>
  <c r="K191" i="54" s="1"/>
  <c r="L191" i="53"/>
  <c r="M191" i="53"/>
  <c r="H203" i="54"/>
  <c r="K203" i="54" s="1"/>
  <c r="L203" i="53"/>
  <c r="M203" i="53"/>
  <c r="H178" i="82"/>
  <c r="K178" i="82" s="1"/>
  <c r="M178" i="81"/>
  <c r="L178" i="81"/>
  <c r="H164" i="80"/>
  <c r="K164" i="80" s="1"/>
  <c r="L164" i="79"/>
  <c r="M164" i="79"/>
  <c r="H117" i="82"/>
  <c r="K117" i="82" s="1"/>
  <c r="M117" i="81"/>
  <c r="L117" i="81"/>
  <c r="H145" i="54"/>
  <c r="K145" i="54" s="1"/>
  <c r="M145" i="53"/>
  <c r="L145" i="53"/>
  <c r="H182" i="54"/>
  <c r="K182" i="54" s="1"/>
  <c r="M182" i="53"/>
  <c r="L182" i="53"/>
  <c r="H181" i="82"/>
  <c r="K181" i="82" s="1"/>
  <c r="L181" i="81"/>
  <c r="M181" i="81"/>
  <c r="H171" i="54"/>
  <c r="K171" i="54" s="1"/>
  <c r="M171" i="53"/>
  <c r="L171" i="53"/>
  <c r="H197" i="54"/>
  <c r="K197" i="54" s="1"/>
  <c r="L197" i="53"/>
  <c r="M197" i="53"/>
  <c r="H139" i="79"/>
  <c r="K139" i="79" s="1"/>
  <c r="L139" i="78"/>
  <c r="M139" i="78"/>
  <c r="H103" i="54"/>
  <c r="K103" i="54" s="1"/>
  <c r="L103" i="53"/>
  <c r="M103" i="53"/>
  <c r="H232" i="80"/>
  <c r="K232" i="80" s="1"/>
  <c r="L232" i="79"/>
  <c r="M232" i="79"/>
  <c r="H194" i="54"/>
  <c r="K194" i="54" s="1"/>
  <c r="M194" i="53"/>
  <c r="L194" i="53"/>
  <c r="H169" i="82"/>
  <c r="K169" i="82" s="1"/>
  <c r="M169" i="81"/>
  <c r="L169" i="81"/>
  <c r="H94" i="79"/>
  <c r="K94" i="79" s="1"/>
  <c r="M94" i="78"/>
  <c r="L94" i="78"/>
  <c r="H111" i="82"/>
  <c r="K111" i="82" s="1"/>
  <c r="M111" i="81"/>
  <c r="L111" i="81"/>
  <c r="H199" i="54"/>
  <c r="K199" i="54" s="1"/>
  <c r="M199" i="53"/>
  <c r="L199" i="53"/>
  <c r="H163" i="54"/>
  <c r="K163" i="54" s="1"/>
  <c r="L163" i="53"/>
  <c r="M163" i="53"/>
  <c r="L228" i="53"/>
  <c r="H228" i="54"/>
  <c r="K228" i="54" s="1"/>
  <c r="M228" i="53"/>
  <c r="H214" i="78"/>
  <c r="K214" i="78" s="1"/>
  <c r="M214" i="54"/>
  <c r="L214" i="54"/>
  <c r="H102" i="82"/>
  <c r="K102" i="82" s="1"/>
  <c r="L102" i="81"/>
  <c r="M102" i="81"/>
  <c r="H152" i="82"/>
  <c r="K152" i="82" s="1"/>
  <c r="M152" i="81"/>
  <c r="L152" i="81"/>
  <c r="H165" i="54"/>
  <c r="K165" i="54" s="1"/>
  <c r="M165" i="53"/>
  <c r="L165" i="53"/>
  <c r="H114" i="54"/>
  <c r="K114" i="54" s="1"/>
  <c r="L114" i="53"/>
  <c r="M114" i="53"/>
  <c r="H151" i="54"/>
  <c r="K151" i="54" s="1"/>
  <c r="L151" i="53"/>
  <c r="M151" i="53"/>
  <c r="H97" i="54"/>
  <c r="K97" i="54" s="1"/>
  <c r="L97" i="53"/>
  <c r="M97" i="53"/>
  <c r="H128" i="82"/>
  <c r="K128" i="82" s="1"/>
  <c r="L128" i="81"/>
  <c r="M128" i="81"/>
  <c r="H153" i="54"/>
  <c r="K153" i="54" s="1"/>
  <c r="L153" i="53"/>
  <c r="M153" i="53"/>
  <c r="H230" i="54"/>
  <c r="K230" i="54" s="1"/>
  <c r="M230" i="53"/>
  <c r="L230" i="53"/>
  <c r="H184" i="80"/>
  <c r="K184" i="80" s="1"/>
  <c r="L184" i="79"/>
  <c r="M184" i="79"/>
  <c r="H155" i="82"/>
  <c r="K155" i="82" s="1"/>
  <c r="L155" i="81"/>
  <c r="M155" i="81"/>
  <c r="H213" i="54"/>
  <c r="K213" i="54" s="1"/>
  <c r="L213" i="53"/>
  <c r="M213" i="53"/>
  <c r="H174" i="82"/>
  <c r="K174" i="82" s="1"/>
  <c r="M174" i="81"/>
  <c r="L174" i="81"/>
  <c r="H208" i="54"/>
  <c r="K208" i="54" s="1"/>
  <c r="L208" i="53"/>
  <c r="M208" i="53"/>
  <c r="H116" i="54"/>
  <c r="K116" i="54" s="1"/>
  <c r="L116" i="53"/>
  <c r="M116" i="53"/>
  <c r="B62" i="85"/>
  <c r="B66" i="84"/>
  <c r="H144" i="79"/>
  <c r="K144" i="79" s="1"/>
  <c r="L144" i="78"/>
  <c r="M144" i="78"/>
  <c r="H85" i="54"/>
  <c r="K85" i="54" s="1"/>
  <c r="M85" i="53"/>
  <c r="L85" i="53"/>
  <c r="H204" i="54"/>
  <c r="K204" i="54" s="1"/>
  <c r="L204" i="53"/>
  <c r="M204" i="53"/>
  <c r="H162" i="54"/>
  <c r="K162" i="54" s="1"/>
  <c r="M162" i="53"/>
  <c r="L162" i="53"/>
  <c r="H143" i="54"/>
  <c r="K143" i="54" s="1"/>
  <c r="M143" i="53"/>
  <c r="L143" i="53"/>
  <c r="H173" i="54"/>
  <c r="K173" i="54" s="1"/>
  <c r="L173" i="53"/>
  <c r="M173" i="53"/>
  <c r="H200" i="54"/>
  <c r="K200" i="54" s="1"/>
  <c r="L200" i="53"/>
  <c r="M200" i="53"/>
  <c r="H161" i="54"/>
  <c r="K161" i="54" s="1"/>
  <c r="L161" i="53"/>
  <c r="M161" i="53"/>
  <c r="H120" i="80"/>
  <c r="K120" i="80" s="1"/>
  <c r="L120" i="79"/>
  <c r="M120" i="79"/>
  <c r="H235" i="54"/>
  <c r="K235" i="54" s="1"/>
  <c r="M235" i="53"/>
  <c r="L235" i="53"/>
  <c r="H133" i="80"/>
  <c r="K133" i="80" s="1"/>
  <c r="L133" i="79"/>
  <c r="M133" i="79"/>
  <c r="H170" i="54"/>
  <c r="K170" i="54" s="1"/>
  <c r="M170" i="53"/>
  <c r="L170" i="53"/>
  <c r="H109" i="80"/>
  <c r="K109" i="80" s="1"/>
  <c r="L109" i="79"/>
  <c r="M109" i="79"/>
  <c r="H167" i="80"/>
  <c r="K167" i="80" s="1"/>
  <c r="L167" i="79"/>
  <c r="M167" i="79"/>
  <c r="H112" i="78"/>
  <c r="K112" i="78" s="1"/>
  <c r="L112" i="54"/>
  <c r="M112" i="54"/>
  <c r="H196" i="54"/>
  <c r="K196" i="54" s="1"/>
  <c r="M196" i="53"/>
  <c r="L196" i="53"/>
  <c r="H122" i="82"/>
  <c r="K122" i="82" s="1"/>
  <c r="L122" i="81"/>
  <c r="M122" i="81"/>
  <c r="H126" i="80"/>
  <c r="K126" i="80" s="1"/>
  <c r="M126" i="79"/>
  <c r="L126" i="79"/>
  <c r="H186" i="54"/>
  <c r="K186" i="54" s="1"/>
  <c r="L186" i="53"/>
  <c r="M186" i="53"/>
  <c r="H154" i="80"/>
  <c r="K154" i="80" s="1"/>
  <c r="L154" i="79"/>
  <c r="M154" i="79"/>
  <c r="H88" i="53"/>
  <c r="K88" i="53" s="1"/>
  <c r="M88" i="52"/>
  <c r="L88" i="52"/>
  <c r="H138" i="54"/>
  <c r="K138" i="54" s="1"/>
  <c r="M138" i="53"/>
  <c r="L138" i="53"/>
  <c r="H118" i="54"/>
  <c r="K118" i="54" s="1"/>
  <c r="L118" i="53"/>
  <c r="M118" i="53"/>
  <c r="H121" i="54"/>
  <c r="K121" i="54" s="1"/>
  <c r="L121" i="53"/>
  <c r="M121" i="53"/>
  <c r="H215" i="54"/>
  <c r="K215" i="54" s="1"/>
  <c r="L215" i="53"/>
  <c r="M215" i="53"/>
  <c r="H101" i="54"/>
  <c r="K101" i="54" s="1"/>
  <c r="L101" i="53"/>
  <c r="M101" i="53"/>
  <c r="H217" i="54"/>
  <c r="K217" i="54" s="1"/>
  <c r="L217" i="53"/>
  <c r="M217" i="53"/>
  <c r="H187" i="80"/>
  <c r="K187" i="80" s="1"/>
  <c r="M187" i="79"/>
  <c r="L187" i="79"/>
  <c r="H207" i="54"/>
  <c r="K207" i="54" s="1"/>
  <c r="L207" i="53"/>
  <c r="M207" i="53"/>
  <c r="H124" i="54"/>
  <c r="K124" i="54" s="1"/>
  <c r="M124" i="53"/>
  <c r="L124" i="53"/>
  <c r="H157" i="80"/>
  <c r="K157" i="80" s="1"/>
  <c r="L157" i="79"/>
  <c r="M157" i="79"/>
  <c r="H136" i="54"/>
  <c r="K136" i="54" s="1"/>
  <c r="M136" i="53"/>
  <c r="L136" i="53"/>
  <c r="H110" i="54"/>
  <c r="K110" i="54" s="1"/>
  <c r="L110" i="53"/>
  <c r="M110" i="53"/>
  <c r="F53" i="49"/>
  <c r="F59" i="49"/>
  <c r="H211" i="54"/>
  <c r="K211" i="54" s="1"/>
  <c r="L211" i="53"/>
  <c r="M211" i="53"/>
  <c r="Q89" i="79"/>
  <c r="Q239" i="78"/>
  <c r="H131" i="54"/>
  <c r="K131" i="54" s="1"/>
  <c r="M131" i="53"/>
  <c r="L131" i="53"/>
  <c r="H115" i="54"/>
  <c r="K115" i="54" s="1"/>
  <c r="L115" i="53"/>
  <c r="M115" i="53"/>
  <c r="H220" i="79"/>
  <c r="K220" i="79" s="1"/>
  <c r="L220" i="78"/>
  <c r="M220" i="78"/>
  <c r="H172" i="80"/>
  <c r="K172" i="80" s="1"/>
  <c r="L172" i="79"/>
  <c r="M172" i="79"/>
  <c r="E239" i="78"/>
  <c r="E106" i="79"/>
  <c r="M84" i="53"/>
  <c r="G84" i="54"/>
  <c r="L84" i="53"/>
  <c r="G170" i="85"/>
  <c r="G177" i="85"/>
  <c r="G95" i="85"/>
  <c r="G101" i="85"/>
  <c r="G127" i="85"/>
  <c r="G117" i="85"/>
  <c r="G169" i="85"/>
  <c r="G108" i="85"/>
  <c r="G123" i="85"/>
  <c r="G114" i="85"/>
  <c r="L209" i="84"/>
  <c r="G209" i="85"/>
  <c r="M209" i="84"/>
  <c r="G113" i="85"/>
  <c r="G237" i="54"/>
  <c r="L237" i="53"/>
  <c r="M237" i="53"/>
  <c r="G119" i="85"/>
  <c r="G126" i="85"/>
  <c r="G136" i="85"/>
  <c r="G111" i="85"/>
  <c r="G187" i="85"/>
  <c r="G226" i="54"/>
  <c r="M226" i="53"/>
  <c r="L226" i="53"/>
  <c r="G184" i="85"/>
  <c r="G88" i="78"/>
  <c r="G122" i="85"/>
  <c r="L224" i="53"/>
  <c r="M224" i="53"/>
  <c r="G224" i="54"/>
  <c r="G104" i="85"/>
  <c r="G151" i="85"/>
  <c r="G102" i="85"/>
  <c r="G191" i="85"/>
  <c r="M231" i="53"/>
  <c r="G231" i="54"/>
  <c r="L231" i="53"/>
  <c r="G153" i="85"/>
  <c r="G216" i="78"/>
  <c r="L216" i="54"/>
  <c r="M216" i="54"/>
  <c r="G132" i="85"/>
  <c r="G235" i="79"/>
  <c r="G201" i="85"/>
  <c r="L201" i="84"/>
  <c r="M201" i="84"/>
  <c r="G90" i="85"/>
  <c r="L90" i="84"/>
  <c r="M90" i="84"/>
  <c r="G164" i="85"/>
  <c r="L222" i="53"/>
  <c r="M222" i="53"/>
  <c r="G222" i="54"/>
  <c r="G125" i="85"/>
  <c r="G180" i="85"/>
  <c r="G118" i="83"/>
  <c r="G139" i="85"/>
  <c r="G171" i="85"/>
  <c r="G96" i="84"/>
  <c r="G144" i="84"/>
  <c r="F36" i="78"/>
  <c r="F40" i="54"/>
  <c r="G152" i="85"/>
  <c r="G87" i="78"/>
  <c r="M87" i="54"/>
  <c r="L87" i="54"/>
  <c r="G93" i="82"/>
  <c r="G192" i="85"/>
  <c r="L192" i="84"/>
  <c r="M192" i="84"/>
  <c r="M210" i="53"/>
  <c r="G210" i="54"/>
  <c r="L210" i="53"/>
  <c r="G149" i="85"/>
  <c r="G130" i="85"/>
  <c r="G109" i="85"/>
  <c r="G175" i="85"/>
  <c r="G148" i="85"/>
  <c r="G166" i="85"/>
  <c r="G157" i="85"/>
  <c r="G197" i="85"/>
  <c r="G110" i="85"/>
  <c r="G219" i="54"/>
  <c r="L219" i="53"/>
  <c r="M219" i="53"/>
  <c r="G98" i="85"/>
  <c r="G204" i="85"/>
  <c r="M229" i="53"/>
  <c r="L229" i="53"/>
  <c r="G229" i="54"/>
  <c r="G238" i="79"/>
  <c r="L238" i="78"/>
  <c r="M238" i="78"/>
  <c r="G92" i="80"/>
  <c r="L92" i="79"/>
  <c r="M92" i="79"/>
  <c r="G181" i="85"/>
  <c r="G194" i="85"/>
  <c r="G156" i="85"/>
  <c r="G121" i="85"/>
  <c r="M190" i="84"/>
  <c r="G190" i="85"/>
  <c r="L190" i="84"/>
  <c r="G230" i="84"/>
  <c r="G182" i="85"/>
  <c r="L234" i="53"/>
  <c r="G234" i="54"/>
  <c r="M234" i="53"/>
  <c r="G162" i="85"/>
  <c r="G195" i="85"/>
  <c r="G227" i="78"/>
  <c r="L227" i="54"/>
  <c r="M227" i="54"/>
  <c r="G208" i="85"/>
  <c r="G116" i="85"/>
  <c r="G158" i="85"/>
  <c r="G215" i="81"/>
  <c r="G115" i="85"/>
  <c r="G145" i="85"/>
  <c r="G212" i="54"/>
  <c r="L212" i="53"/>
  <c r="M212" i="53"/>
  <c r="G214" i="85"/>
  <c r="G207" i="85"/>
  <c r="G186" i="83"/>
  <c r="G183" i="85"/>
  <c r="G228" i="84"/>
  <c r="G99" i="85"/>
  <c r="G94" i="85"/>
  <c r="G160" i="85"/>
  <c r="G213" i="82"/>
  <c r="G233" i="54"/>
  <c r="L233" i="53"/>
  <c r="M233" i="53"/>
  <c r="G138" i="85"/>
  <c r="G131" i="85"/>
  <c r="G200" i="85"/>
  <c r="G196" i="84"/>
  <c r="G179" i="85"/>
  <c r="G124" i="85"/>
  <c r="G168" i="85"/>
  <c r="G159" i="85"/>
  <c r="G218" i="78"/>
  <c r="L218" i="54"/>
  <c r="M218" i="54"/>
  <c r="G105" i="84"/>
  <c r="G225" i="85"/>
  <c r="G223" i="78"/>
  <c r="L223" i="54"/>
  <c r="M223" i="54"/>
  <c r="G142" i="85"/>
  <c r="G172" i="85"/>
  <c r="G147" i="85"/>
  <c r="G174" i="85"/>
  <c r="G85" i="79"/>
  <c r="G161" i="85"/>
  <c r="G176" i="85"/>
  <c r="G155" i="85"/>
  <c r="M198" i="84"/>
  <c r="L198" i="84"/>
  <c r="G198" i="85"/>
  <c r="G112" i="85"/>
  <c r="G140" i="85"/>
  <c r="M89" i="53"/>
  <c r="G89" i="54"/>
  <c r="L89" i="53"/>
  <c r="G135" i="85"/>
  <c r="G154" i="85"/>
  <c r="G185" i="83"/>
  <c r="L185" i="82"/>
  <c r="M185" i="82"/>
  <c r="L236" i="53"/>
  <c r="G236" i="54"/>
  <c r="M236" i="53"/>
  <c r="G193" i="85"/>
  <c r="G107" i="85"/>
  <c r="G163" i="85"/>
  <c r="G173" i="85"/>
  <c r="G221" i="54"/>
  <c r="L221" i="53"/>
  <c r="M221" i="53"/>
  <c r="G189" i="85"/>
  <c r="G83" i="78"/>
  <c r="G128" i="85"/>
  <c r="G217" i="79"/>
  <c r="G103" i="85"/>
  <c r="G91" i="85"/>
  <c r="G146" i="85"/>
  <c r="G150" i="85"/>
  <c r="G203" i="85"/>
  <c r="G137" i="85"/>
  <c r="M206" i="84"/>
  <c r="G206" i="85"/>
  <c r="L206" i="84"/>
  <c r="G165" i="85"/>
  <c r="G100" i="85"/>
  <c r="G188" i="85"/>
  <c r="G178" i="85"/>
  <c r="G97" i="84"/>
  <c r="G220" i="81"/>
  <c r="G106" i="79"/>
  <c r="L106" i="78"/>
  <c r="M106" i="78"/>
  <c r="G205" i="85"/>
  <c r="G133" i="85"/>
  <c r="G199" i="85"/>
  <c r="G211" i="85"/>
  <c r="G143" i="85"/>
  <c r="G86" i="54"/>
  <c r="M86" i="53"/>
  <c r="L86" i="53"/>
  <c r="G134" i="85"/>
  <c r="G239" i="53"/>
  <c r="G167" i="85"/>
  <c r="G120" i="85"/>
  <c r="M141" i="81"/>
  <c r="G141" i="82"/>
  <c r="L141" i="81"/>
  <c r="G232" i="82"/>
  <c r="G129" i="85"/>
  <c r="M202" i="84"/>
  <c r="G202" i="85"/>
  <c r="L202" i="84"/>
  <c r="L80" i="80" l="1"/>
  <c r="G80" i="81"/>
  <c r="M80" i="80"/>
  <c r="H211" i="78"/>
  <c r="K211" i="78" s="1"/>
  <c r="M211" i="54"/>
  <c r="L211" i="54"/>
  <c r="H220" i="80"/>
  <c r="K220" i="80" s="1"/>
  <c r="M220" i="79"/>
  <c r="L220" i="79"/>
  <c r="Q89" i="80"/>
  <c r="Q239" i="79"/>
  <c r="H110" i="78"/>
  <c r="K110" i="78" s="1"/>
  <c r="L110" i="54"/>
  <c r="M110" i="54"/>
  <c r="H207" i="78"/>
  <c r="K207" i="78" s="1"/>
  <c r="L207" i="54"/>
  <c r="M207" i="54"/>
  <c r="H215" i="78"/>
  <c r="K215" i="78" s="1"/>
  <c r="L215" i="54"/>
  <c r="M215" i="54"/>
  <c r="H88" i="54"/>
  <c r="K88" i="54" s="1"/>
  <c r="M88" i="53"/>
  <c r="L88" i="53"/>
  <c r="H122" i="83"/>
  <c r="K122" i="83" s="1"/>
  <c r="M122" i="82"/>
  <c r="L122" i="82"/>
  <c r="H109" i="81"/>
  <c r="K109" i="81" s="1"/>
  <c r="L109" i="80"/>
  <c r="M109" i="80"/>
  <c r="H120" i="81"/>
  <c r="K120" i="81" s="1"/>
  <c r="L120" i="80"/>
  <c r="M120" i="80"/>
  <c r="H143" i="78"/>
  <c r="K143" i="78" s="1"/>
  <c r="M143" i="54"/>
  <c r="L143" i="54"/>
  <c r="H144" i="80"/>
  <c r="K144" i="80" s="1"/>
  <c r="L144" i="79"/>
  <c r="M144" i="79"/>
  <c r="H208" i="78"/>
  <c r="K208" i="78" s="1"/>
  <c r="L208" i="54"/>
  <c r="M208" i="54"/>
  <c r="H184" i="81"/>
  <c r="K184" i="81" s="1"/>
  <c r="L184" i="80"/>
  <c r="M184" i="80"/>
  <c r="H97" i="78"/>
  <c r="K97" i="78" s="1"/>
  <c r="L97" i="54"/>
  <c r="M97" i="54"/>
  <c r="H152" i="83"/>
  <c r="K152" i="83" s="1"/>
  <c r="M152" i="82"/>
  <c r="L152" i="82"/>
  <c r="H228" i="78"/>
  <c r="K228" i="78" s="1"/>
  <c r="M228" i="54"/>
  <c r="L228" i="54"/>
  <c r="H163" i="78"/>
  <c r="K163" i="78" s="1"/>
  <c r="L163" i="54"/>
  <c r="M163" i="54"/>
  <c r="H169" i="83"/>
  <c r="K169" i="83" s="1"/>
  <c r="L169" i="82"/>
  <c r="M169" i="82"/>
  <c r="H139" i="80"/>
  <c r="K139" i="80" s="1"/>
  <c r="M139" i="79"/>
  <c r="L139" i="79"/>
  <c r="H182" i="78"/>
  <c r="K182" i="78" s="1"/>
  <c r="L182" i="54"/>
  <c r="M182" i="54"/>
  <c r="H178" i="83"/>
  <c r="K178" i="83" s="1"/>
  <c r="L178" i="82"/>
  <c r="M178" i="82"/>
  <c r="H113" i="81"/>
  <c r="K113" i="81" s="1"/>
  <c r="M113" i="80"/>
  <c r="L113" i="80"/>
  <c r="H140" i="82"/>
  <c r="K140" i="82" s="1"/>
  <c r="L140" i="81"/>
  <c r="M140" i="81"/>
  <c r="H193" i="78"/>
  <c r="K193" i="78" s="1"/>
  <c r="M193" i="54"/>
  <c r="L193" i="54"/>
  <c r="H107" i="83"/>
  <c r="K107" i="83" s="1"/>
  <c r="M107" i="82"/>
  <c r="L107" i="82"/>
  <c r="H168" i="78"/>
  <c r="K168" i="78" s="1"/>
  <c r="L168" i="54"/>
  <c r="M168" i="54"/>
  <c r="H125" i="83"/>
  <c r="K125" i="83" s="1"/>
  <c r="M125" i="82"/>
  <c r="L125" i="82"/>
  <c r="H119" i="78"/>
  <c r="K119" i="78" s="1"/>
  <c r="M119" i="54"/>
  <c r="L119" i="54"/>
  <c r="H225" i="78"/>
  <c r="K225" i="78" s="1"/>
  <c r="L225" i="54"/>
  <c r="M225" i="54"/>
  <c r="H127" i="83"/>
  <c r="K127" i="83" s="1"/>
  <c r="M127" i="82"/>
  <c r="L127" i="82"/>
  <c r="F42" i="50"/>
  <c r="L239" i="50"/>
  <c r="H189" i="78"/>
  <c r="K189" i="78" s="1"/>
  <c r="L189" i="54"/>
  <c r="M189" i="54"/>
  <c r="H195" i="78"/>
  <c r="K195" i="78" s="1"/>
  <c r="L195" i="54"/>
  <c r="M195" i="54"/>
  <c r="H137" i="78"/>
  <c r="K137" i="78" s="1"/>
  <c r="L137" i="54"/>
  <c r="M137" i="54"/>
  <c r="H187" i="81"/>
  <c r="K187" i="81" s="1"/>
  <c r="L187" i="80"/>
  <c r="M187" i="80"/>
  <c r="H170" i="78"/>
  <c r="K170" i="78" s="1"/>
  <c r="M170" i="54"/>
  <c r="L170" i="54"/>
  <c r="H172" i="81"/>
  <c r="K172" i="81" s="1"/>
  <c r="L172" i="80"/>
  <c r="M172" i="80"/>
  <c r="H124" i="78"/>
  <c r="K124" i="78" s="1"/>
  <c r="M124" i="54"/>
  <c r="L124" i="54"/>
  <c r="H101" i="78"/>
  <c r="K101" i="78" s="1"/>
  <c r="M101" i="54"/>
  <c r="L101" i="54"/>
  <c r="H138" i="78"/>
  <c r="K138" i="78" s="1"/>
  <c r="M138" i="54"/>
  <c r="L138" i="54"/>
  <c r="H126" i="81"/>
  <c r="K126" i="81" s="1"/>
  <c r="M126" i="80"/>
  <c r="L126" i="80"/>
  <c r="H167" i="81"/>
  <c r="K167" i="81" s="1"/>
  <c r="M167" i="80"/>
  <c r="L167" i="80"/>
  <c r="H235" i="78"/>
  <c r="K235" i="78" s="1"/>
  <c r="M235" i="54"/>
  <c r="L235" i="54"/>
  <c r="H173" i="78"/>
  <c r="K173" i="78" s="1"/>
  <c r="L173" i="54"/>
  <c r="M173" i="54"/>
  <c r="H85" i="78"/>
  <c r="K85" i="78" s="1"/>
  <c r="L85" i="54"/>
  <c r="M85" i="54"/>
  <c r="H116" i="78"/>
  <c r="K116" i="78" s="1"/>
  <c r="L116" i="54"/>
  <c r="M116" i="54"/>
  <c r="H155" i="83"/>
  <c r="K155" i="83" s="1"/>
  <c r="M155" i="82"/>
  <c r="L155" i="82"/>
  <c r="H128" i="83"/>
  <c r="K128" i="83" s="1"/>
  <c r="L128" i="82"/>
  <c r="M128" i="82"/>
  <c r="H165" i="78"/>
  <c r="K165" i="78" s="1"/>
  <c r="L165" i="54"/>
  <c r="M165" i="54"/>
  <c r="H94" i="80"/>
  <c r="K94" i="80" s="1"/>
  <c r="L94" i="79"/>
  <c r="M94" i="79"/>
  <c r="H103" i="78"/>
  <c r="K103" i="78" s="1"/>
  <c r="M103" i="54"/>
  <c r="L103" i="54"/>
  <c r="H181" i="83"/>
  <c r="K181" i="83" s="1"/>
  <c r="L181" i="82"/>
  <c r="M181" i="82"/>
  <c r="H164" i="81"/>
  <c r="K164" i="81" s="1"/>
  <c r="L164" i="80"/>
  <c r="M164" i="80"/>
  <c r="H146" i="78"/>
  <c r="K146" i="78" s="1"/>
  <c r="M146" i="54"/>
  <c r="L146" i="54"/>
  <c r="H135" i="78"/>
  <c r="K135" i="78" s="1"/>
  <c r="M135" i="54"/>
  <c r="L135" i="54"/>
  <c r="H180" i="78"/>
  <c r="K180" i="78" s="1"/>
  <c r="L180" i="54"/>
  <c r="M180" i="54"/>
  <c r="H142" i="80"/>
  <c r="K142" i="80" s="1"/>
  <c r="L142" i="79"/>
  <c r="M142" i="79"/>
  <c r="H132" i="83"/>
  <c r="K132" i="83" s="1"/>
  <c r="L132" i="82"/>
  <c r="M132" i="82"/>
  <c r="H183" i="78"/>
  <c r="K183" i="78" s="1"/>
  <c r="L183" i="54"/>
  <c r="M183" i="54"/>
  <c r="H130" i="83"/>
  <c r="K130" i="83" s="1"/>
  <c r="M130" i="82"/>
  <c r="L130" i="82"/>
  <c r="H105" i="78"/>
  <c r="K105" i="78" s="1"/>
  <c r="L105" i="54"/>
  <c r="M105" i="54"/>
  <c r="H93" i="79"/>
  <c r="K93" i="79" s="1"/>
  <c r="L93" i="78"/>
  <c r="M93" i="78"/>
  <c r="H134" i="82"/>
  <c r="K134" i="82" s="1"/>
  <c r="M134" i="81"/>
  <c r="L134" i="81"/>
  <c r="K83" i="51"/>
  <c r="H239" i="51"/>
  <c r="H2" i="36" s="1"/>
  <c r="H95" i="80"/>
  <c r="K95" i="80" s="1"/>
  <c r="M95" i="79"/>
  <c r="L95" i="79"/>
  <c r="H129" i="81"/>
  <c r="K129" i="81" s="1"/>
  <c r="L129" i="80"/>
  <c r="M129" i="80"/>
  <c r="H91" i="80"/>
  <c r="K91" i="80" s="1"/>
  <c r="L91" i="79"/>
  <c r="M91" i="79"/>
  <c r="H131" i="78"/>
  <c r="K131" i="78" s="1"/>
  <c r="L131" i="54"/>
  <c r="M131" i="54"/>
  <c r="H157" i="81"/>
  <c r="K157" i="81" s="1"/>
  <c r="L157" i="80"/>
  <c r="M157" i="80"/>
  <c r="H217" i="78"/>
  <c r="K217" i="78" s="1"/>
  <c r="M217" i="54"/>
  <c r="L217" i="54"/>
  <c r="H118" i="78"/>
  <c r="K118" i="78" s="1"/>
  <c r="L118" i="54"/>
  <c r="M118" i="54"/>
  <c r="H186" i="78"/>
  <c r="K186" i="78" s="1"/>
  <c r="M186" i="54"/>
  <c r="L186" i="54"/>
  <c r="H112" i="79"/>
  <c r="K112" i="79" s="1"/>
  <c r="M112" i="78"/>
  <c r="L112" i="78"/>
  <c r="H133" i="81"/>
  <c r="K133" i="81" s="1"/>
  <c r="L133" i="80"/>
  <c r="M133" i="80"/>
  <c r="H200" i="78"/>
  <c r="K200" i="78" s="1"/>
  <c r="M200" i="54"/>
  <c r="L200" i="54"/>
  <c r="H204" i="78"/>
  <c r="K204" i="78" s="1"/>
  <c r="L204" i="54"/>
  <c r="M204" i="54"/>
  <c r="B62" i="86"/>
  <c r="B66" i="85"/>
  <c r="H213" i="78"/>
  <c r="K213" i="78" s="1"/>
  <c r="M213" i="54"/>
  <c r="L213" i="54"/>
  <c r="H153" i="78"/>
  <c r="K153" i="78" s="1"/>
  <c r="L153" i="54"/>
  <c r="M153" i="54"/>
  <c r="H114" i="78"/>
  <c r="K114" i="78" s="1"/>
  <c r="M114" i="54"/>
  <c r="L114" i="54"/>
  <c r="H214" i="79"/>
  <c r="K214" i="79" s="1"/>
  <c r="L214" i="78"/>
  <c r="M214" i="78"/>
  <c r="H111" i="83"/>
  <c r="K111" i="83" s="1"/>
  <c r="M111" i="82"/>
  <c r="L111" i="82"/>
  <c r="H232" i="81"/>
  <c r="K232" i="81" s="1"/>
  <c r="L232" i="80"/>
  <c r="M232" i="80"/>
  <c r="H171" i="78"/>
  <c r="K171" i="78" s="1"/>
  <c r="L171" i="54"/>
  <c r="M171" i="54"/>
  <c r="H117" i="83"/>
  <c r="K117" i="83" s="1"/>
  <c r="L117" i="82"/>
  <c r="M117" i="82"/>
  <c r="H191" i="78"/>
  <c r="K191" i="78" s="1"/>
  <c r="M191" i="54"/>
  <c r="L191" i="54"/>
  <c r="H123" i="81"/>
  <c r="K123" i="81" s="1"/>
  <c r="M123" i="80"/>
  <c r="L123" i="80"/>
  <c r="H179" i="81"/>
  <c r="K179" i="81" s="1"/>
  <c r="L179" i="80"/>
  <c r="M179" i="80"/>
  <c r="H99" i="78"/>
  <c r="K99" i="78" s="1"/>
  <c r="L99" i="54"/>
  <c r="M99" i="54"/>
  <c r="H108" i="78"/>
  <c r="K108" i="78" s="1"/>
  <c r="M108" i="54"/>
  <c r="L108" i="54"/>
  <c r="Q83" i="86"/>
  <c r="H176" i="81"/>
  <c r="K176" i="81" s="1"/>
  <c r="L176" i="80"/>
  <c r="M176" i="80"/>
  <c r="H96" i="81"/>
  <c r="K96" i="81" s="1"/>
  <c r="M96" i="80"/>
  <c r="L96" i="80"/>
  <c r="H100" i="81"/>
  <c r="K100" i="81" s="1"/>
  <c r="M100" i="80"/>
  <c r="L100" i="80"/>
  <c r="H104" i="81"/>
  <c r="K104" i="81" s="1"/>
  <c r="M104" i="80"/>
  <c r="L104" i="80"/>
  <c r="H166" i="83"/>
  <c r="K166" i="83" s="1"/>
  <c r="L166" i="82"/>
  <c r="M166" i="82"/>
  <c r="H149" i="81"/>
  <c r="K149" i="81" s="1"/>
  <c r="L149" i="80"/>
  <c r="M149" i="80"/>
  <c r="H205" i="78"/>
  <c r="K205" i="78" s="1"/>
  <c r="L205" i="54"/>
  <c r="M205" i="54"/>
  <c r="H115" i="78"/>
  <c r="K115" i="78" s="1"/>
  <c r="L115" i="54"/>
  <c r="M115" i="54"/>
  <c r="H136" i="78"/>
  <c r="K136" i="78" s="1"/>
  <c r="M136" i="54"/>
  <c r="L136" i="54"/>
  <c r="H121" i="78"/>
  <c r="K121" i="78" s="1"/>
  <c r="L121" i="54"/>
  <c r="M121" i="54"/>
  <c r="H154" i="81"/>
  <c r="K154" i="81" s="1"/>
  <c r="L154" i="80"/>
  <c r="M154" i="80"/>
  <c r="H196" i="78"/>
  <c r="K196" i="78" s="1"/>
  <c r="M196" i="54"/>
  <c r="L196" i="54"/>
  <c r="H161" i="78"/>
  <c r="K161" i="78" s="1"/>
  <c r="L161" i="54"/>
  <c r="M161" i="54"/>
  <c r="H162" i="78"/>
  <c r="K162" i="78" s="1"/>
  <c r="L162" i="54"/>
  <c r="M162" i="54"/>
  <c r="H174" i="83"/>
  <c r="K174" i="83" s="1"/>
  <c r="L174" i="82"/>
  <c r="M174" i="82"/>
  <c r="H230" i="78"/>
  <c r="K230" i="78" s="1"/>
  <c r="M230" i="54"/>
  <c r="L230" i="54"/>
  <c r="H151" i="78"/>
  <c r="K151" i="78" s="1"/>
  <c r="M151" i="54"/>
  <c r="L151" i="54"/>
  <c r="H102" i="83"/>
  <c r="K102" i="83" s="1"/>
  <c r="L102" i="82"/>
  <c r="M102" i="82"/>
  <c r="H199" i="78"/>
  <c r="K199" i="78" s="1"/>
  <c r="L199" i="54"/>
  <c r="M199" i="54"/>
  <c r="H194" i="78"/>
  <c r="K194" i="78" s="1"/>
  <c r="M194" i="54"/>
  <c r="L194" i="54"/>
  <c r="H197" i="78"/>
  <c r="K197" i="78" s="1"/>
  <c r="L197" i="54"/>
  <c r="M197" i="54"/>
  <c r="H145" i="78"/>
  <c r="K145" i="78" s="1"/>
  <c r="M145" i="54"/>
  <c r="L145" i="54"/>
  <c r="H203" i="78"/>
  <c r="K203" i="78" s="1"/>
  <c r="L203" i="54"/>
  <c r="M203" i="54"/>
  <c r="H158" i="78"/>
  <c r="K158" i="78" s="1"/>
  <c r="M158" i="54"/>
  <c r="L158" i="54"/>
  <c r="H148" i="79"/>
  <c r="K148" i="79" s="1"/>
  <c r="L148" i="78"/>
  <c r="M148" i="78"/>
  <c r="H188" i="78"/>
  <c r="K188" i="78" s="1"/>
  <c r="L188" i="54"/>
  <c r="M188" i="54"/>
  <c r="H150" i="78"/>
  <c r="K150" i="78" s="1"/>
  <c r="L150" i="54"/>
  <c r="M150" i="54"/>
  <c r="H98" i="83"/>
  <c r="K98" i="83" s="1"/>
  <c r="M98" i="82"/>
  <c r="L98" i="82"/>
  <c r="H175" i="78"/>
  <c r="K175" i="78" s="1"/>
  <c r="M175" i="54"/>
  <c r="L175" i="54"/>
  <c r="H160" i="78"/>
  <c r="K160" i="78" s="1"/>
  <c r="L160" i="54"/>
  <c r="M160" i="54"/>
  <c r="H147" i="83"/>
  <c r="K147" i="83" s="1"/>
  <c r="M147" i="82"/>
  <c r="L147" i="82"/>
  <c r="H177" i="78"/>
  <c r="K177" i="78" s="1"/>
  <c r="M177" i="54"/>
  <c r="L177" i="54"/>
  <c r="H159" i="83"/>
  <c r="K159" i="83" s="1"/>
  <c r="M159" i="82"/>
  <c r="L159" i="82"/>
  <c r="H156" i="78"/>
  <c r="K156" i="78" s="1"/>
  <c r="L156" i="54"/>
  <c r="M156" i="54"/>
  <c r="E239" i="79"/>
  <c r="E106" i="80"/>
  <c r="G143" i="86"/>
  <c r="G236" i="78"/>
  <c r="M236" i="54"/>
  <c r="L236" i="54"/>
  <c r="G155" i="86"/>
  <c r="G86" i="78"/>
  <c r="M86" i="54"/>
  <c r="L86" i="54"/>
  <c r="G97" i="85"/>
  <c r="G217" i="80"/>
  <c r="G99" i="86"/>
  <c r="G156" i="86"/>
  <c r="G238" i="80"/>
  <c r="M238" i="79"/>
  <c r="L238" i="79"/>
  <c r="G130" i="86"/>
  <c r="L202" i="85"/>
  <c r="G202" i="86"/>
  <c r="M202" i="85"/>
  <c r="G129" i="86"/>
  <c r="G220" i="82"/>
  <c r="G100" i="86"/>
  <c r="G203" i="86"/>
  <c r="G239" i="54"/>
  <c r="G221" i="78"/>
  <c r="L221" i="54"/>
  <c r="M221" i="54"/>
  <c r="G163" i="86"/>
  <c r="G193" i="86"/>
  <c r="G135" i="86"/>
  <c r="G112" i="86"/>
  <c r="G161" i="86"/>
  <c r="G85" i="80"/>
  <c r="G172" i="86"/>
  <c r="G105" i="85"/>
  <c r="G218" i="79"/>
  <c r="M218" i="78"/>
  <c r="L218" i="78"/>
  <c r="G124" i="86"/>
  <c r="G233" i="78"/>
  <c r="L233" i="54"/>
  <c r="M233" i="54"/>
  <c r="G207" i="86"/>
  <c r="G208" i="86"/>
  <c r="G190" i="86"/>
  <c r="L190" i="85"/>
  <c r="M190" i="85"/>
  <c r="G121" i="86"/>
  <c r="L92" i="80"/>
  <c r="G92" i="81"/>
  <c r="M92" i="80"/>
  <c r="G229" i="78"/>
  <c r="L229" i="54"/>
  <c r="M229" i="54"/>
  <c r="G157" i="86"/>
  <c r="G109" i="86"/>
  <c r="G210" i="78"/>
  <c r="M210" i="54"/>
  <c r="L210" i="54"/>
  <c r="L192" i="85"/>
  <c r="G192" i="86"/>
  <c r="M192" i="85"/>
  <c r="G96" i="85"/>
  <c r="G125" i="86"/>
  <c r="L201" i="85"/>
  <c r="G201" i="86"/>
  <c r="M201" i="85"/>
  <c r="G151" i="86"/>
  <c r="G224" i="78"/>
  <c r="L224" i="54"/>
  <c r="M224" i="54"/>
  <c r="G88" i="79"/>
  <c r="G187" i="86"/>
  <c r="G119" i="86"/>
  <c r="G237" i="78"/>
  <c r="M237" i="54"/>
  <c r="L237" i="54"/>
  <c r="G114" i="86"/>
  <c r="G123" i="86"/>
  <c r="G170" i="86"/>
  <c r="G103" i="86"/>
  <c r="G89" i="78"/>
  <c r="M89" i="54"/>
  <c r="L89" i="54"/>
  <c r="G232" i="83"/>
  <c r="G134" i="86"/>
  <c r="G199" i="86"/>
  <c r="G165" i="86"/>
  <c r="G150" i="86"/>
  <c r="G174" i="86"/>
  <c r="G223" i="79"/>
  <c r="L223" i="78"/>
  <c r="M223" i="78"/>
  <c r="G159" i="86"/>
  <c r="G179" i="86"/>
  <c r="G213" i="83"/>
  <c r="G228" i="85"/>
  <c r="G115" i="86"/>
  <c r="G234" i="78"/>
  <c r="L234" i="54"/>
  <c r="M234" i="54"/>
  <c r="G98" i="86"/>
  <c r="L141" i="82"/>
  <c r="G141" i="83"/>
  <c r="M141" i="82"/>
  <c r="G120" i="86"/>
  <c r="J4" i="36"/>
  <c r="G211" i="86"/>
  <c r="G205" i="86"/>
  <c r="G106" i="80"/>
  <c r="M106" i="79"/>
  <c r="L106" i="79"/>
  <c r="G188" i="86"/>
  <c r="G206" i="86"/>
  <c r="M206" i="85"/>
  <c r="L206" i="85"/>
  <c r="G137" i="86"/>
  <c r="G146" i="86"/>
  <c r="G91" i="86"/>
  <c r="G128" i="86"/>
  <c r="G189" i="86"/>
  <c r="G107" i="86"/>
  <c r="G154" i="86"/>
  <c r="G140" i="86"/>
  <c r="G176" i="86"/>
  <c r="G225" i="86"/>
  <c r="G168" i="86"/>
  <c r="G138" i="86"/>
  <c r="G160" i="86"/>
  <c r="G94" i="86"/>
  <c r="G186" i="84"/>
  <c r="G145" i="86"/>
  <c r="G215" i="82"/>
  <c r="G116" i="86"/>
  <c r="G195" i="86"/>
  <c r="G162" i="86"/>
  <c r="G181" i="86"/>
  <c r="G110" i="86"/>
  <c r="G197" i="86"/>
  <c r="G148" i="86"/>
  <c r="G175" i="86"/>
  <c r="G149" i="86"/>
  <c r="G152" i="86"/>
  <c r="G144" i="85"/>
  <c r="G180" i="86"/>
  <c r="G222" i="78"/>
  <c r="M222" i="54"/>
  <c r="L222" i="54"/>
  <c r="G164" i="86"/>
  <c r="M90" i="85"/>
  <c r="G90" i="86"/>
  <c r="L90" i="85"/>
  <c r="G132" i="86"/>
  <c r="G216" i="79"/>
  <c r="L216" i="78"/>
  <c r="M216" i="78"/>
  <c r="G191" i="86"/>
  <c r="G102" i="86"/>
  <c r="G122" i="86"/>
  <c r="G184" i="86"/>
  <c r="G209" i="86"/>
  <c r="L209" i="85"/>
  <c r="M209" i="85"/>
  <c r="G117" i="86"/>
  <c r="G95" i="86"/>
  <c r="G177" i="86"/>
  <c r="G178" i="86"/>
  <c r="G83" i="79"/>
  <c r="G185" i="84"/>
  <c r="L185" i="83"/>
  <c r="M185" i="83"/>
  <c r="G198" i="86"/>
  <c r="M198" i="85"/>
  <c r="L198" i="85"/>
  <c r="G142" i="86"/>
  <c r="G196" i="85"/>
  <c r="G200" i="86"/>
  <c r="G131" i="86"/>
  <c r="G183" i="86"/>
  <c r="G214" i="86"/>
  <c r="G212" i="78"/>
  <c r="L212" i="54"/>
  <c r="M212" i="54"/>
  <c r="G158" i="86"/>
  <c r="G182" i="86"/>
  <c r="G230" i="85"/>
  <c r="G194" i="86"/>
  <c r="L87" i="78"/>
  <c r="M87" i="78"/>
  <c r="G87" i="79"/>
  <c r="G118" i="84"/>
  <c r="G231" i="78"/>
  <c r="L231" i="54"/>
  <c r="M231" i="54"/>
  <c r="G104" i="86"/>
  <c r="G226" i="78"/>
  <c r="L226" i="54"/>
  <c r="M226" i="54"/>
  <c r="G136" i="86"/>
  <c r="G126" i="86"/>
  <c r="G169" i="86"/>
  <c r="G84" i="78"/>
  <c r="M84" i="54"/>
  <c r="L84" i="54"/>
  <c r="G147" i="86"/>
  <c r="G167" i="86"/>
  <c r="G133" i="86"/>
  <c r="G173" i="86"/>
  <c r="G227" i="79"/>
  <c r="L227" i="78"/>
  <c r="M227" i="78"/>
  <c r="G204" i="86"/>
  <c r="G219" i="78"/>
  <c r="L219" i="54"/>
  <c r="M219" i="54"/>
  <c r="G166" i="86"/>
  <c r="G93" i="83"/>
  <c r="F36" i="79"/>
  <c r="F40" i="78"/>
  <c r="G171" i="86"/>
  <c r="G139" i="86"/>
  <c r="G235" i="80"/>
  <c r="G153" i="86"/>
  <c r="G111" i="86"/>
  <c r="G113" i="86"/>
  <c r="G108" i="86"/>
  <c r="G127" i="86"/>
  <c r="G101" i="86"/>
  <c r="M80" i="81" l="1"/>
  <c r="G80" i="82"/>
  <c r="L80" i="81"/>
  <c r="H156" i="79"/>
  <c r="K156" i="79" s="1"/>
  <c r="M156" i="78"/>
  <c r="L156" i="78"/>
  <c r="H147" i="84"/>
  <c r="K147" i="84" s="1"/>
  <c r="L147" i="83"/>
  <c r="M147" i="83"/>
  <c r="H150" i="79"/>
  <c r="K150" i="79" s="1"/>
  <c r="M150" i="78"/>
  <c r="L150" i="78"/>
  <c r="H203" i="79"/>
  <c r="K203" i="79" s="1"/>
  <c r="M203" i="78"/>
  <c r="L203" i="78"/>
  <c r="H199" i="79"/>
  <c r="K199" i="79" s="1"/>
  <c r="M199" i="78"/>
  <c r="L199" i="78"/>
  <c r="H174" i="84"/>
  <c r="K174" i="84" s="1"/>
  <c r="L174" i="83"/>
  <c r="M174" i="83"/>
  <c r="H154" i="82"/>
  <c r="K154" i="82" s="1"/>
  <c r="L154" i="81"/>
  <c r="M154" i="81"/>
  <c r="H205" i="79"/>
  <c r="K205" i="79" s="1"/>
  <c r="M205" i="78"/>
  <c r="L205" i="78"/>
  <c r="H100" i="82"/>
  <c r="K100" i="82" s="1"/>
  <c r="L100" i="81"/>
  <c r="M100" i="81"/>
  <c r="Q83" i="87"/>
  <c r="H123" i="82"/>
  <c r="K123" i="82" s="1"/>
  <c r="L123" i="81"/>
  <c r="M123" i="81"/>
  <c r="H232" i="82"/>
  <c r="K232" i="82" s="1"/>
  <c r="L232" i="81"/>
  <c r="M232" i="81"/>
  <c r="H153" i="79"/>
  <c r="K153" i="79" s="1"/>
  <c r="L153" i="78"/>
  <c r="M153" i="78"/>
  <c r="H204" i="79"/>
  <c r="K204" i="79" s="1"/>
  <c r="M204" i="78"/>
  <c r="L204" i="78"/>
  <c r="H186" i="79"/>
  <c r="K186" i="79" s="1"/>
  <c r="M186" i="78"/>
  <c r="L186" i="78"/>
  <c r="H131" i="79"/>
  <c r="K131" i="79" s="1"/>
  <c r="M131" i="78"/>
  <c r="L131" i="78"/>
  <c r="H105" i="79"/>
  <c r="K105" i="79" s="1"/>
  <c r="L105" i="78"/>
  <c r="M105" i="78"/>
  <c r="H142" i="81"/>
  <c r="K142" i="81" s="1"/>
  <c r="L142" i="80"/>
  <c r="M142" i="80"/>
  <c r="H164" i="82"/>
  <c r="K164" i="82" s="1"/>
  <c r="L164" i="81"/>
  <c r="M164" i="81"/>
  <c r="H165" i="79"/>
  <c r="K165" i="79" s="1"/>
  <c r="L165" i="78"/>
  <c r="M165" i="78"/>
  <c r="H85" i="79"/>
  <c r="K85" i="79" s="1"/>
  <c r="L85" i="78"/>
  <c r="M85" i="78"/>
  <c r="H126" i="82"/>
  <c r="K126" i="82" s="1"/>
  <c r="L126" i="81"/>
  <c r="M126" i="81"/>
  <c r="H172" i="82"/>
  <c r="K172" i="82" s="1"/>
  <c r="L172" i="81"/>
  <c r="M172" i="81"/>
  <c r="H170" i="79"/>
  <c r="K170" i="79" s="1"/>
  <c r="L170" i="78"/>
  <c r="M170" i="78"/>
  <c r="H189" i="79"/>
  <c r="K189" i="79" s="1"/>
  <c r="M189" i="78"/>
  <c r="L189" i="78"/>
  <c r="H225" i="79"/>
  <c r="K225" i="79" s="1"/>
  <c r="M225" i="78"/>
  <c r="L225" i="78"/>
  <c r="H107" i="84"/>
  <c r="K107" i="84" s="1"/>
  <c r="M107" i="83"/>
  <c r="L107" i="83"/>
  <c r="H178" i="84"/>
  <c r="K178" i="84" s="1"/>
  <c r="L178" i="83"/>
  <c r="M178" i="83"/>
  <c r="H163" i="79"/>
  <c r="K163" i="79" s="1"/>
  <c r="L163" i="78"/>
  <c r="M163" i="78"/>
  <c r="H184" i="82"/>
  <c r="K184" i="82" s="1"/>
  <c r="L184" i="81"/>
  <c r="M184" i="81"/>
  <c r="H120" i="82"/>
  <c r="K120" i="82" s="1"/>
  <c r="L120" i="81"/>
  <c r="M120" i="81"/>
  <c r="H215" i="79"/>
  <c r="K215" i="79" s="1"/>
  <c r="L215" i="78"/>
  <c r="M215" i="78"/>
  <c r="Q89" i="81"/>
  <c r="Q239" i="80"/>
  <c r="H160" i="79"/>
  <c r="K160" i="79" s="1"/>
  <c r="L160" i="78"/>
  <c r="M160" i="78"/>
  <c r="H188" i="79"/>
  <c r="K188" i="79" s="1"/>
  <c r="M188" i="78"/>
  <c r="L188" i="78"/>
  <c r="H121" i="79"/>
  <c r="K121" i="79" s="1"/>
  <c r="L121" i="78"/>
  <c r="M121" i="78"/>
  <c r="H177" i="79"/>
  <c r="K177" i="79" s="1"/>
  <c r="M177" i="78"/>
  <c r="L177" i="78"/>
  <c r="H98" i="84"/>
  <c r="K98" i="84" s="1"/>
  <c r="L98" i="83"/>
  <c r="M98" i="83"/>
  <c r="H158" i="79"/>
  <c r="K158" i="79" s="1"/>
  <c r="M158" i="78"/>
  <c r="L158" i="78"/>
  <c r="H194" i="79"/>
  <c r="K194" i="79" s="1"/>
  <c r="L194" i="78"/>
  <c r="M194" i="78"/>
  <c r="H230" i="79"/>
  <c r="K230" i="79" s="1"/>
  <c r="M230" i="78"/>
  <c r="L230" i="78"/>
  <c r="H196" i="79"/>
  <c r="K196" i="79" s="1"/>
  <c r="L196" i="78"/>
  <c r="M196" i="78"/>
  <c r="H115" i="79"/>
  <c r="K115" i="79" s="1"/>
  <c r="L115" i="78"/>
  <c r="M115" i="78"/>
  <c r="H104" i="82"/>
  <c r="K104" i="82" s="1"/>
  <c r="L104" i="81"/>
  <c r="M104" i="81"/>
  <c r="H179" i="82"/>
  <c r="K179" i="82" s="1"/>
  <c r="M179" i="81"/>
  <c r="L179" i="81"/>
  <c r="H171" i="79"/>
  <c r="K171" i="79" s="1"/>
  <c r="M171" i="78"/>
  <c r="L171" i="78"/>
  <c r="H114" i="79"/>
  <c r="K114" i="79" s="1"/>
  <c r="M114" i="78"/>
  <c r="L114" i="78"/>
  <c r="B62" i="87"/>
  <c r="B66" i="86"/>
  <c r="H112" i="80"/>
  <c r="K112" i="80" s="1"/>
  <c r="M112" i="79"/>
  <c r="L112" i="79"/>
  <c r="H157" i="82"/>
  <c r="K157" i="82" s="1"/>
  <c r="M157" i="81"/>
  <c r="L157" i="81"/>
  <c r="H95" i="81"/>
  <c r="K95" i="81" s="1"/>
  <c r="M95" i="80"/>
  <c r="L95" i="80"/>
  <c r="H93" i="80"/>
  <c r="K93" i="80" s="1"/>
  <c r="M93" i="79"/>
  <c r="L93" i="79"/>
  <c r="H132" i="84"/>
  <c r="K132" i="84" s="1"/>
  <c r="M132" i="83"/>
  <c r="L132" i="83"/>
  <c r="H146" i="79"/>
  <c r="K146" i="79" s="1"/>
  <c r="L146" i="78"/>
  <c r="M146" i="78"/>
  <c r="H94" i="81"/>
  <c r="K94" i="81" s="1"/>
  <c r="M94" i="80"/>
  <c r="L94" i="80"/>
  <c r="H116" i="79"/>
  <c r="K116" i="79" s="1"/>
  <c r="L116" i="78"/>
  <c r="M116" i="78"/>
  <c r="H167" i="82"/>
  <c r="K167" i="82" s="1"/>
  <c r="M167" i="81"/>
  <c r="L167" i="81"/>
  <c r="H124" i="79"/>
  <c r="K124" i="79" s="1"/>
  <c r="M124" i="78"/>
  <c r="L124" i="78"/>
  <c r="H195" i="79"/>
  <c r="K195" i="79" s="1"/>
  <c r="L195" i="78"/>
  <c r="M195" i="78"/>
  <c r="H127" i="84"/>
  <c r="K127" i="84" s="1"/>
  <c r="L127" i="83"/>
  <c r="M127" i="83"/>
  <c r="H168" i="79"/>
  <c r="K168" i="79" s="1"/>
  <c r="L168" i="78"/>
  <c r="M168" i="78"/>
  <c r="H113" i="82"/>
  <c r="K113" i="82" s="1"/>
  <c r="M113" i="81"/>
  <c r="L113" i="81"/>
  <c r="H169" i="84"/>
  <c r="K169" i="84" s="1"/>
  <c r="M169" i="83"/>
  <c r="L169" i="83"/>
  <c r="H97" i="79"/>
  <c r="K97" i="79" s="1"/>
  <c r="L97" i="78"/>
  <c r="M97" i="78"/>
  <c r="H143" i="79"/>
  <c r="K143" i="79" s="1"/>
  <c r="L143" i="78"/>
  <c r="M143" i="78"/>
  <c r="H88" i="78"/>
  <c r="K88" i="78" s="1"/>
  <c r="L88" i="54"/>
  <c r="M88" i="54"/>
  <c r="H159" i="84"/>
  <c r="K159" i="84" s="1"/>
  <c r="L159" i="83"/>
  <c r="M159" i="83"/>
  <c r="H175" i="79"/>
  <c r="K175" i="79" s="1"/>
  <c r="L175" i="78"/>
  <c r="M175" i="78"/>
  <c r="H148" i="80"/>
  <c r="K148" i="80" s="1"/>
  <c r="M148" i="79"/>
  <c r="L148" i="79"/>
  <c r="H197" i="79"/>
  <c r="K197" i="79" s="1"/>
  <c r="M197" i="78"/>
  <c r="L197" i="78"/>
  <c r="H151" i="79"/>
  <c r="K151" i="79" s="1"/>
  <c r="M151" i="78"/>
  <c r="L151" i="78"/>
  <c r="H161" i="79"/>
  <c r="K161" i="79" s="1"/>
  <c r="L161" i="78"/>
  <c r="M161" i="78"/>
  <c r="H136" i="79"/>
  <c r="K136" i="79" s="1"/>
  <c r="M136" i="78"/>
  <c r="L136" i="78"/>
  <c r="H166" i="84"/>
  <c r="K166" i="84" s="1"/>
  <c r="M166" i="83"/>
  <c r="L166" i="83"/>
  <c r="H176" i="82"/>
  <c r="K176" i="82" s="1"/>
  <c r="L176" i="81"/>
  <c r="M176" i="81"/>
  <c r="H99" i="79"/>
  <c r="K99" i="79" s="1"/>
  <c r="M99" i="78"/>
  <c r="L99" i="78"/>
  <c r="H117" i="84"/>
  <c r="K117" i="84" s="1"/>
  <c r="M117" i="83"/>
  <c r="L117" i="83"/>
  <c r="H214" i="80"/>
  <c r="K214" i="80" s="1"/>
  <c r="L214" i="79"/>
  <c r="M214" i="79"/>
  <c r="H133" i="82"/>
  <c r="K133" i="82" s="1"/>
  <c r="L133" i="81"/>
  <c r="M133" i="81"/>
  <c r="H217" i="79"/>
  <c r="K217" i="79" s="1"/>
  <c r="M217" i="78"/>
  <c r="L217" i="78"/>
  <c r="H129" i="82"/>
  <c r="K129" i="82" s="1"/>
  <c r="M129" i="81"/>
  <c r="L129" i="81"/>
  <c r="H134" i="83"/>
  <c r="K134" i="83" s="1"/>
  <c r="M134" i="82"/>
  <c r="L134" i="82"/>
  <c r="H183" i="79"/>
  <c r="K183" i="79" s="1"/>
  <c r="M183" i="78"/>
  <c r="L183" i="78"/>
  <c r="H135" i="79"/>
  <c r="K135" i="79" s="1"/>
  <c r="M135" i="78"/>
  <c r="L135" i="78"/>
  <c r="H103" i="79"/>
  <c r="K103" i="79" s="1"/>
  <c r="L103" i="78"/>
  <c r="M103" i="78"/>
  <c r="H155" i="84"/>
  <c r="K155" i="84" s="1"/>
  <c r="L155" i="83"/>
  <c r="M155" i="83"/>
  <c r="H235" i="79"/>
  <c r="K235" i="79" s="1"/>
  <c r="M235" i="78"/>
  <c r="L235" i="78"/>
  <c r="H101" i="79"/>
  <c r="K101" i="79" s="1"/>
  <c r="L101" i="78"/>
  <c r="M101" i="78"/>
  <c r="H137" i="79"/>
  <c r="K137" i="79" s="1"/>
  <c r="M137" i="78"/>
  <c r="L137" i="78"/>
  <c r="F53" i="50"/>
  <c r="F59" i="50"/>
  <c r="H125" i="84"/>
  <c r="K125" i="84" s="1"/>
  <c r="L125" i="83"/>
  <c r="M125" i="83"/>
  <c r="H140" i="83"/>
  <c r="K140" i="83" s="1"/>
  <c r="L140" i="82"/>
  <c r="M140" i="82"/>
  <c r="H139" i="81"/>
  <c r="K139" i="81" s="1"/>
  <c r="M139" i="80"/>
  <c r="L139" i="80"/>
  <c r="H152" i="84"/>
  <c r="K152" i="84" s="1"/>
  <c r="L152" i="83"/>
  <c r="M152" i="83"/>
  <c r="H144" i="81"/>
  <c r="K144" i="81" s="1"/>
  <c r="M144" i="80"/>
  <c r="L144" i="80"/>
  <c r="H122" i="84"/>
  <c r="K122" i="84" s="1"/>
  <c r="M122" i="83"/>
  <c r="L122" i="83"/>
  <c r="H110" i="79"/>
  <c r="K110" i="79" s="1"/>
  <c r="M110" i="78"/>
  <c r="L110" i="78"/>
  <c r="H211" i="79"/>
  <c r="K211" i="79" s="1"/>
  <c r="L211" i="78"/>
  <c r="M211" i="78"/>
  <c r="H145" i="79"/>
  <c r="K145" i="79" s="1"/>
  <c r="L145" i="78"/>
  <c r="M145" i="78"/>
  <c r="H102" i="84"/>
  <c r="K102" i="84" s="1"/>
  <c r="M102" i="83"/>
  <c r="L102" i="83"/>
  <c r="H162" i="79"/>
  <c r="K162" i="79" s="1"/>
  <c r="L162" i="78"/>
  <c r="M162" i="78"/>
  <c r="H149" i="82"/>
  <c r="K149" i="82" s="1"/>
  <c r="M149" i="81"/>
  <c r="L149" i="81"/>
  <c r="H96" i="82"/>
  <c r="K96" i="82" s="1"/>
  <c r="M96" i="81"/>
  <c r="L96" i="81"/>
  <c r="H108" i="79"/>
  <c r="K108" i="79" s="1"/>
  <c r="L108" i="78"/>
  <c r="M108" i="78"/>
  <c r="H191" i="79"/>
  <c r="K191" i="79" s="1"/>
  <c r="M191" i="78"/>
  <c r="L191" i="78"/>
  <c r="H111" i="84"/>
  <c r="K111" i="84" s="1"/>
  <c r="L111" i="83"/>
  <c r="M111" i="83"/>
  <c r="H213" i="79"/>
  <c r="K213" i="79" s="1"/>
  <c r="L213" i="78"/>
  <c r="M213" i="78"/>
  <c r="H200" i="79"/>
  <c r="K200" i="79" s="1"/>
  <c r="M200" i="78"/>
  <c r="L200" i="78"/>
  <c r="H118" i="79"/>
  <c r="K118" i="79" s="1"/>
  <c r="L118" i="78"/>
  <c r="M118" i="78"/>
  <c r="H91" i="81"/>
  <c r="K91" i="81" s="1"/>
  <c r="L91" i="80"/>
  <c r="M91" i="80"/>
  <c r="H83" i="52"/>
  <c r="K239" i="51"/>
  <c r="M83" i="51"/>
  <c r="M239" i="51" s="1"/>
  <c r="L83" i="51"/>
  <c r="H130" i="84"/>
  <c r="K130" i="84" s="1"/>
  <c r="L130" i="83"/>
  <c r="M130" i="83"/>
  <c r="H180" i="79"/>
  <c r="K180" i="79" s="1"/>
  <c r="L180" i="78"/>
  <c r="M180" i="78"/>
  <c r="H181" i="84"/>
  <c r="K181" i="84" s="1"/>
  <c r="M181" i="83"/>
  <c r="L181" i="83"/>
  <c r="H128" i="84"/>
  <c r="K128" i="84" s="1"/>
  <c r="M128" i="83"/>
  <c r="L128" i="83"/>
  <c r="H173" i="79"/>
  <c r="K173" i="79" s="1"/>
  <c r="L173" i="78"/>
  <c r="M173" i="78"/>
  <c r="H138" i="79"/>
  <c r="K138" i="79" s="1"/>
  <c r="L138" i="78"/>
  <c r="M138" i="78"/>
  <c r="H187" i="82"/>
  <c r="K187" i="82" s="1"/>
  <c r="L187" i="81"/>
  <c r="M187" i="81"/>
  <c r="H119" i="79"/>
  <c r="K119" i="79" s="1"/>
  <c r="L119" i="78"/>
  <c r="M119" i="78"/>
  <c r="H193" i="79"/>
  <c r="K193" i="79" s="1"/>
  <c r="M193" i="78"/>
  <c r="L193" i="78"/>
  <c r="H182" i="79"/>
  <c r="K182" i="79" s="1"/>
  <c r="L182" i="78"/>
  <c r="M182" i="78"/>
  <c r="H228" i="79"/>
  <c r="K228" i="79" s="1"/>
  <c r="L228" i="78"/>
  <c r="M228" i="78"/>
  <c r="H208" i="79"/>
  <c r="K208" i="79" s="1"/>
  <c r="M208" i="78"/>
  <c r="L208" i="78"/>
  <c r="H109" i="82"/>
  <c r="K109" i="82" s="1"/>
  <c r="M109" i="81"/>
  <c r="L109" i="81"/>
  <c r="H207" i="79"/>
  <c r="K207" i="79" s="1"/>
  <c r="L207" i="78"/>
  <c r="M207" i="78"/>
  <c r="H220" i="81"/>
  <c r="K220" i="81" s="1"/>
  <c r="M220" i="80"/>
  <c r="L220" i="80"/>
  <c r="E106" i="81"/>
  <c r="E239" i="80"/>
  <c r="G219" i="79"/>
  <c r="M219" i="78"/>
  <c r="L219" i="78"/>
  <c r="G169" i="87"/>
  <c r="G101" i="87"/>
  <c r="G171" i="87"/>
  <c r="G173" i="87"/>
  <c r="G84" i="79"/>
  <c r="L84" i="78"/>
  <c r="M84" i="78"/>
  <c r="G226" i="79"/>
  <c r="L226" i="78"/>
  <c r="M226" i="78"/>
  <c r="G183" i="87"/>
  <c r="G198" i="87"/>
  <c r="M198" i="86"/>
  <c r="L198" i="86"/>
  <c r="G95" i="87"/>
  <c r="G122" i="87"/>
  <c r="G215" i="83"/>
  <c r="G189" i="87"/>
  <c r="G137" i="87"/>
  <c r="G108" i="87"/>
  <c r="G113" i="87"/>
  <c r="G93" i="84"/>
  <c r="G204" i="87"/>
  <c r="G227" i="80"/>
  <c r="L227" i="79"/>
  <c r="M227" i="79"/>
  <c r="G167" i="87"/>
  <c r="G147" i="87"/>
  <c r="G126" i="87"/>
  <c r="G136" i="87"/>
  <c r="G118" i="85"/>
  <c r="G230" i="86"/>
  <c r="G182" i="87"/>
  <c r="G142" i="87"/>
  <c r="G178" i="87"/>
  <c r="G184" i="87"/>
  <c r="G216" i="80"/>
  <c r="M216" i="79"/>
  <c r="L216" i="79"/>
  <c r="G164" i="87"/>
  <c r="G222" i="79"/>
  <c r="L222" i="78"/>
  <c r="M222" i="78"/>
  <c r="G149" i="87"/>
  <c r="G110" i="87"/>
  <c r="G94" i="87"/>
  <c r="G168" i="87"/>
  <c r="G225" i="87"/>
  <c r="G154" i="87"/>
  <c r="G107" i="87"/>
  <c r="G146" i="87"/>
  <c r="G188" i="87"/>
  <c r="G205" i="87"/>
  <c r="G120" i="87"/>
  <c r="G98" i="87"/>
  <c r="G89" i="79"/>
  <c r="L89" i="78"/>
  <c r="M89" i="78"/>
  <c r="G123" i="87"/>
  <c r="G88" i="80"/>
  <c r="G201" i="87"/>
  <c r="L201" i="86"/>
  <c r="M201" i="86"/>
  <c r="G125" i="87"/>
  <c r="G109" i="87"/>
  <c r="G92" i="82"/>
  <c r="L92" i="81"/>
  <c r="M92" i="81"/>
  <c r="G121" i="87"/>
  <c r="G233" i="79"/>
  <c r="M233" i="78"/>
  <c r="L233" i="78"/>
  <c r="G112" i="87"/>
  <c r="G203" i="87"/>
  <c r="G100" i="87"/>
  <c r="G202" i="87"/>
  <c r="L202" i="86"/>
  <c r="M202" i="86"/>
  <c r="G130" i="87"/>
  <c r="G99" i="87"/>
  <c r="G217" i="81"/>
  <c r="G155" i="87"/>
  <c r="G236" i="79"/>
  <c r="M236" i="78"/>
  <c r="L236" i="78"/>
  <c r="G127" i="87"/>
  <c r="G194" i="87"/>
  <c r="G212" i="79"/>
  <c r="M212" i="78"/>
  <c r="L212" i="78"/>
  <c r="G139" i="87"/>
  <c r="G158" i="87"/>
  <c r="G239" i="78"/>
  <c r="G175" i="87"/>
  <c r="G116" i="87"/>
  <c r="G176" i="87"/>
  <c r="G128" i="87"/>
  <c r="G206" i="87"/>
  <c r="M206" i="86"/>
  <c r="L206" i="86"/>
  <c r="G211" i="87"/>
  <c r="G235" i="81"/>
  <c r="F36" i="80"/>
  <c r="F40" i="79"/>
  <c r="G231" i="79"/>
  <c r="M231" i="78"/>
  <c r="L231" i="78"/>
  <c r="G87" i="80"/>
  <c r="L87" i="79"/>
  <c r="M87" i="79"/>
  <c r="G214" i="87"/>
  <c r="G200" i="87"/>
  <c r="G196" i="86"/>
  <c r="G209" i="87"/>
  <c r="L209" i="86"/>
  <c r="M209" i="86"/>
  <c r="G102" i="87"/>
  <c r="G191" i="87"/>
  <c r="G132" i="87"/>
  <c r="G90" i="87"/>
  <c r="L90" i="86"/>
  <c r="M90" i="86"/>
  <c r="G180" i="87"/>
  <c r="G144" i="86"/>
  <c r="G152" i="87"/>
  <c r="G197" i="87"/>
  <c r="G186" i="85"/>
  <c r="G140" i="87"/>
  <c r="L106" i="80"/>
  <c r="G106" i="81"/>
  <c r="M106" i="80"/>
  <c r="G234" i="79"/>
  <c r="L234" i="78"/>
  <c r="M234" i="78"/>
  <c r="G179" i="87"/>
  <c r="G150" i="87"/>
  <c r="G232" i="84"/>
  <c r="G170" i="87"/>
  <c r="L192" i="86"/>
  <c r="G192" i="87"/>
  <c r="M192" i="86"/>
  <c r="G210" i="79"/>
  <c r="M210" i="78"/>
  <c r="L210" i="78"/>
  <c r="G124" i="87"/>
  <c r="G105" i="86"/>
  <c r="G161" i="87"/>
  <c r="G221" i="79"/>
  <c r="M221" i="78"/>
  <c r="L221" i="78"/>
  <c r="G111" i="87"/>
  <c r="G133" i="87"/>
  <c r="G104" i="87"/>
  <c r="G185" i="85"/>
  <c r="L185" i="84"/>
  <c r="M185" i="84"/>
  <c r="G117" i="87"/>
  <c r="G148" i="87"/>
  <c r="G181" i="87"/>
  <c r="G162" i="87"/>
  <c r="G145" i="87"/>
  <c r="G138" i="87"/>
  <c r="G91" i="87"/>
  <c r="G141" i="84"/>
  <c r="M141" i="83"/>
  <c r="L141" i="83"/>
  <c r="G228" i="86"/>
  <c r="G213" i="84"/>
  <c r="G174" i="87"/>
  <c r="G134" i="87"/>
  <c r="G103" i="87"/>
  <c r="G114" i="87"/>
  <c r="G119" i="87"/>
  <c r="G151" i="87"/>
  <c r="G96" i="86"/>
  <c r="G229" i="79"/>
  <c r="L229" i="78"/>
  <c r="M229" i="78"/>
  <c r="G208" i="87"/>
  <c r="G218" i="80"/>
  <c r="M218" i="79"/>
  <c r="L218" i="79"/>
  <c r="G163" i="87"/>
  <c r="K4" i="36"/>
  <c r="G129" i="87"/>
  <c r="G156" i="87"/>
  <c r="M86" i="78"/>
  <c r="G86" i="79"/>
  <c r="L86" i="78"/>
  <c r="G143" i="87"/>
  <c r="G153" i="87"/>
  <c r="G131" i="87"/>
  <c r="G83" i="80"/>
  <c r="G166" i="87"/>
  <c r="G177" i="87"/>
  <c r="G195" i="87"/>
  <c r="G160" i="87"/>
  <c r="G115" i="87"/>
  <c r="G159" i="87"/>
  <c r="L223" i="79"/>
  <c r="G223" i="80"/>
  <c r="M223" i="79"/>
  <c r="G165" i="87"/>
  <c r="G199" i="87"/>
  <c r="G237" i="79"/>
  <c r="M237" i="78"/>
  <c r="L237" i="78"/>
  <c r="G187" i="87"/>
  <c r="G224" i="79"/>
  <c r="L224" i="78"/>
  <c r="M224" i="78"/>
  <c r="G157" i="87"/>
  <c r="M190" i="86"/>
  <c r="G190" i="87"/>
  <c r="L190" i="86"/>
  <c r="G207" i="87"/>
  <c r="G172" i="87"/>
  <c r="G85" i="81"/>
  <c r="G135" i="87"/>
  <c r="G193" i="87"/>
  <c r="G220" i="83"/>
  <c r="G238" i="81"/>
  <c r="L238" i="80"/>
  <c r="M238" i="80"/>
  <c r="G97" i="86"/>
  <c r="G80" i="83" l="1"/>
  <c r="L80" i="82"/>
  <c r="M80" i="82"/>
  <c r="H207" i="80"/>
  <c r="K207" i="80" s="1"/>
  <c r="L207" i="79"/>
  <c r="M207" i="79"/>
  <c r="H182" i="80"/>
  <c r="K182" i="80" s="1"/>
  <c r="L182" i="79"/>
  <c r="M182" i="79"/>
  <c r="H138" i="80"/>
  <c r="K138" i="80" s="1"/>
  <c r="M138" i="79"/>
  <c r="L138" i="79"/>
  <c r="H180" i="80"/>
  <c r="K180" i="80" s="1"/>
  <c r="M180" i="79"/>
  <c r="L180" i="79"/>
  <c r="H200" i="80"/>
  <c r="K200" i="80" s="1"/>
  <c r="L200" i="79"/>
  <c r="M200" i="79"/>
  <c r="H108" i="80"/>
  <c r="K108" i="80" s="1"/>
  <c r="M108" i="79"/>
  <c r="L108" i="79"/>
  <c r="H102" i="85"/>
  <c r="K102" i="85" s="1"/>
  <c r="L102" i="84"/>
  <c r="M102" i="84"/>
  <c r="H122" i="85"/>
  <c r="K122" i="85" s="1"/>
  <c r="L122" i="84"/>
  <c r="M122" i="84"/>
  <c r="H140" i="84"/>
  <c r="K140" i="84" s="1"/>
  <c r="L140" i="83"/>
  <c r="M140" i="83"/>
  <c r="H137" i="80"/>
  <c r="K137" i="80" s="1"/>
  <c r="L137" i="79"/>
  <c r="M137" i="79"/>
  <c r="H103" i="80"/>
  <c r="K103" i="80" s="1"/>
  <c r="L103" i="79"/>
  <c r="M103" i="79"/>
  <c r="H129" i="83"/>
  <c r="K129" i="83" s="1"/>
  <c r="L129" i="82"/>
  <c r="M129" i="82"/>
  <c r="H117" i="85"/>
  <c r="K117" i="85" s="1"/>
  <c r="M117" i="84"/>
  <c r="L117" i="84"/>
  <c r="H136" i="80"/>
  <c r="K136" i="80" s="1"/>
  <c r="M136" i="79"/>
  <c r="L136" i="79"/>
  <c r="H148" i="81"/>
  <c r="K148" i="81" s="1"/>
  <c r="M148" i="80"/>
  <c r="L148" i="80"/>
  <c r="H143" i="80"/>
  <c r="K143" i="80" s="1"/>
  <c r="M143" i="79"/>
  <c r="L143" i="79"/>
  <c r="H168" i="80"/>
  <c r="K168" i="80" s="1"/>
  <c r="L168" i="79"/>
  <c r="M168" i="79"/>
  <c r="H167" i="83"/>
  <c r="K167" i="83" s="1"/>
  <c r="M167" i="82"/>
  <c r="L167" i="82"/>
  <c r="H132" i="85"/>
  <c r="K132" i="85" s="1"/>
  <c r="L132" i="84"/>
  <c r="M132" i="84"/>
  <c r="H112" i="81"/>
  <c r="K112" i="81" s="1"/>
  <c r="L112" i="80"/>
  <c r="M112" i="80"/>
  <c r="H171" i="80"/>
  <c r="K171" i="80" s="1"/>
  <c r="L171" i="79"/>
  <c r="M171" i="79"/>
  <c r="H196" i="80"/>
  <c r="K196" i="80" s="1"/>
  <c r="L196" i="79"/>
  <c r="M196" i="79"/>
  <c r="H98" i="85"/>
  <c r="K98" i="85" s="1"/>
  <c r="L98" i="84"/>
  <c r="M98" i="84"/>
  <c r="Q89" i="82"/>
  <c r="Q239" i="81"/>
  <c r="H163" i="80"/>
  <c r="K163" i="80" s="1"/>
  <c r="L163" i="79"/>
  <c r="M163" i="79"/>
  <c r="H189" i="80"/>
  <c r="K189" i="80" s="1"/>
  <c r="M189" i="79"/>
  <c r="L189" i="79"/>
  <c r="H85" i="80"/>
  <c r="K85" i="80" s="1"/>
  <c r="M85" i="79"/>
  <c r="L85" i="79"/>
  <c r="H105" i="80"/>
  <c r="K105" i="80" s="1"/>
  <c r="M105" i="79"/>
  <c r="L105" i="79"/>
  <c r="H153" i="80"/>
  <c r="K153" i="80" s="1"/>
  <c r="L153" i="79"/>
  <c r="M153" i="79"/>
  <c r="Q83" i="88"/>
  <c r="H174" i="85"/>
  <c r="K174" i="85" s="1"/>
  <c r="L174" i="84"/>
  <c r="M174" i="84"/>
  <c r="H147" i="85"/>
  <c r="K147" i="85" s="1"/>
  <c r="L147" i="84"/>
  <c r="M147" i="84"/>
  <c r="H220" i="82"/>
  <c r="K220" i="82" s="1"/>
  <c r="L220" i="81"/>
  <c r="M220" i="81"/>
  <c r="H228" i="80"/>
  <c r="K228" i="80" s="1"/>
  <c r="L228" i="79"/>
  <c r="M228" i="79"/>
  <c r="H187" i="83"/>
  <c r="K187" i="83" s="1"/>
  <c r="L187" i="82"/>
  <c r="M187" i="82"/>
  <c r="H181" i="85"/>
  <c r="K181" i="85" s="1"/>
  <c r="L181" i="84"/>
  <c r="M181" i="84"/>
  <c r="H118" i="80"/>
  <c r="K118" i="80" s="1"/>
  <c r="L118" i="79"/>
  <c r="M118" i="79"/>
  <c r="H191" i="80"/>
  <c r="K191" i="80" s="1"/>
  <c r="L191" i="79"/>
  <c r="M191" i="79"/>
  <c r="H162" i="80"/>
  <c r="K162" i="80" s="1"/>
  <c r="M162" i="79"/>
  <c r="L162" i="79"/>
  <c r="H110" i="80"/>
  <c r="K110" i="80" s="1"/>
  <c r="M110" i="79"/>
  <c r="L110" i="79"/>
  <c r="H139" i="82"/>
  <c r="K139" i="82" s="1"/>
  <c r="L139" i="81"/>
  <c r="M139" i="81"/>
  <c r="H155" i="85"/>
  <c r="K155" i="85" s="1"/>
  <c r="L155" i="84"/>
  <c r="M155" i="84"/>
  <c r="H134" i="84"/>
  <c r="K134" i="84" s="1"/>
  <c r="L134" i="83"/>
  <c r="M134" i="83"/>
  <c r="H214" i="81"/>
  <c r="K214" i="81" s="1"/>
  <c r="M214" i="80"/>
  <c r="L214" i="80"/>
  <c r="H166" i="85"/>
  <c r="K166" i="85" s="1"/>
  <c r="L166" i="84"/>
  <c r="M166" i="84"/>
  <c r="H197" i="80"/>
  <c r="K197" i="80" s="1"/>
  <c r="M197" i="79"/>
  <c r="L197" i="79"/>
  <c r="H88" i="79"/>
  <c r="K88" i="79" s="1"/>
  <c r="M88" i="78"/>
  <c r="L88" i="78"/>
  <c r="H113" i="83"/>
  <c r="K113" i="83" s="1"/>
  <c r="M113" i="82"/>
  <c r="L113" i="82"/>
  <c r="H124" i="80"/>
  <c r="K124" i="80" s="1"/>
  <c r="L124" i="79"/>
  <c r="M124" i="79"/>
  <c r="H146" i="80"/>
  <c r="K146" i="80" s="1"/>
  <c r="L146" i="79"/>
  <c r="M146" i="79"/>
  <c r="H157" i="83"/>
  <c r="K157" i="83" s="1"/>
  <c r="L157" i="82"/>
  <c r="M157" i="82"/>
  <c r="H114" i="80"/>
  <c r="K114" i="80" s="1"/>
  <c r="L114" i="79"/>
  <c r="M114" i="79"/>
  <c r="H115" i="80"/>
  <c r="K115" i="80" s="1"/>
  <c r="L115" i="79"/>
  <c r="M115" i="79"/>
  <c r="H158" i="80"/>
  <c r="K158" i="80" s="1"/>
  <c r="M158" i="79"/>
  <c r="L158" i="79"/>
  <c r="H160" i="80"/>
  <c r="K160" i="80" s="1"/>
  <c r="M160" i="79"/>
  <c r="L160" i="79"/>
  <c r="H184" i="83"/>
  <c r="K184" i="83" s="1"/>
  <c r="L184" i="82"/>
  <c r="M184" i="82"/>
  <c r="H225" i="80"/>
  <c r="K225" i="80" s="1"/>
  <c r="M225" i="79"/>
  <c r="L225" i="79"/>
  <c r="H126" i="83"/>
  <c r="K126" i="83" s="1"/>
  <c r="M126" i="82"/>
  <c r="L126" i="82"/>
  <c r="H142" i="82"/>
  <c r="K142" i="82" s="1"/>
  <c r="M142" i="81"/>
  <c r="L142" i="81"/>
  <c r="H204" i="80"/>
  <c r="K204" i="80" s="1"/>
  <c r="M204" i="79"/>
  <c r="L204" i="79"/>
  <c r="H154" i="83"/>
  <c r="K154" i="83" s="1"/>
  <c r="M154" i="82"/>
  <c r="L154" i="82"/>
  <c r="H150" i="80"/>
  <c r="K150" i="80" s="1"/>
  <c r="M150" i="79"/>
  <c r="L150" i="79"/>
  <c r="H208" i="80"/>
  <c r="K208" i="80" s="1"/>
  <c r="M208" i="79"/>
  <c r="L208" i="79"/>
  <c r="H119" i="80"/>
  <c r="K119" i="80" s="1"/>
  <c r="M119" i="79"/>
  <c r="L119" i="79"/>
  <c r="H128" i="85"/>
  <c r="K128" i="85" s="1"/>
  <c r="M128" i="84"/>
  <c r="L128" i="84"/>
  <c r="F42" i="51"/>
  <c r="L239" i="51"/>
  <c r="H91" i="82"/>
  <c r="K91" i="82" s="1"/>
  <c r="L91" i="81"/>
  <c r="M91" i="81"/>
  <c r="H111" i="85"/>
  <c r="K111" i="85" s="1"/>
  <c r="M111" i="84"/>
  <c r="L111" i="84"/>
  <c r="H149" i="83"/>
  <c r="K149" i="83" s="1"/>
  <c r="L149" i="82"/>
  <c r="M149" i="82"/>
  <c r="H211" i="80"/>
  <c r="K211" i="80" s="1"/>
  <c r="M211" i="79"/>
  <c r="L211" i="79"/>
  <c r="H152" i="85"/>
  <c r="K152" i="85" s="1"/>
  <c r="L152" i="84"/>
  <c r="M152" i="84"/>
  <c r="H235" i="80"/>
  <c r="K235" i="80" s="1"/>
  <c r="L235" i="79"/>
  <c r="M235" i="79"/>
  <c r="H183" i="80"/>
  <c r="K183" i="80" s="1"/>
  <c r="L183" i="79"/>
  <c r="M183" i="79"/>
  <c r="H133" i="83"/>
  <c r="K133" i="83" s="1"/>
  <c r="M133" i="82"/>
  <c r="L133" i="82"/>
  <c r="H176" i="83"/>
  <c r="K176" i="83" s="1"/>
  <c r="L176" i="82"/>
  <c r="M176" i="82"/>
  <c r="H151" i="80"/>
  <c r="K151" i="80" s="1"/>
  <c r="L151" i="79"/>
  <c r="M151" i="79"/>
  <c r="H159" i="85"/>
  <c r="K159" i="85" s="1"/>
  <c r="M159" i="84"/>
  <c r="L159" i="84"/>
  <c r="H169" i="85"/>
  <c r="K169" i="85" s="1"/>
  <c r="L169" i="84"/>
  <c r="M169" i="84"/>
  <c r="H195" i="80"/>
  <c r="K195" i="80" s="1"/>
  <c r="L195" i="79"/>
  <c r="M195" i="79"/>
  <c r="H94" i="82"/>
  <c r="K94" i="82" s="1"/>
  <c r="M94" i="81"/>
  <c r="L94" i="81"/>
  <c r="H95" i="82"/>
  <c r="K95" i="82" s="1"/>
  <c r="M95" i="81"/>
  <c r="L95" i="81"/>
  <c r="B62" i="88"/>
  <c r="B66" i="87"/>
  <c r="H104" i="83"/>
  <c r="K104" i="83" s="1"/>
  <c r="L104" i="82"/>
  <c r="M104" i="82"/>
  <c r="H194" i="80"/>
  <c r="K194" i="80" s="1"/>
  <c r="L194" i="79"/>
  <c r="M194" i="79"/>
  <c r="H188" i="80"/>
  <c r="K188" i="80" s="1"/>
  <c r="L188" i="79"/>
  <c r="M188" i="79"/>
  <c r="H120" i="83"/>
  <c r="K120" i="83" s="1"/>
  <c r="L120" i="82"/>
  <c r="M120" i="82"/>
  <c r="H107" i="85"/>
  <c r="K107" i="85" s="1"/>
  <c r="M107" i="84"/>
  <c r="L107" i="84"/>
  <c r="H172" i="83"/>
  <c r="K172" i="83" s="1"/>
  <c r="M172" i="82"/>
  <c r="L172" i="82"/>
  <c r="H164" i="83"/>
  <c r="K164" i="83" s="1"/>
  <c r="L164" i="82"/>
  <c r="M164" i="82"/>
  <c r="H186" i="80"/>
  <c r="K186" i="80" s="1"/>
  <c r="L186" i="79"/>
  <c r="M186" i="79"/>
  <c r="H123" i="83"/>
  <c r="K123" i="83" s="1"/>
  <c r="M123" i="82"/>
  <c r="L123" i="82"/>
  <c r="H205" i="80"/>
  <c r="K205" i="80" s="1"/>
  <c r="L205" i="79"/>
  <c r="M205" i="79"/>
  <c r="H203" i="80"/>
  <c r="K203" i="80" s="1"/>
  <c r="L203" i="79"/>
  <c r="M203" i="79"/>
  <c r="H109" i="83"/>
  <c r="K109" i="83" s="1"/>
  <c r="M109" i="82"/>
  <c r="L109" i="82"/>
  <c r="H193" i="80"/>
  <c r="K193" i="80" s="1"/>
  <c r="M193" i="79"/>
  <c r="L193" i="79"/>
  <c r="H173" i="80"/>
  <c r="K173" i="80" s="1"/>
  <c r="M173" i="79"/>
  <c r="L173" i="79"/>
  <c r="H130" i="85"/>
  <c r="K130" i="85" s="1"/>
  <c r="M130" i="84"/>
  <c r="L130" i="84"/>
  <c r="K83" i="52"/>
  <c r="H239" i="52"/>
  <c r="I2" i="36" s="1"/>
  <c r="H213" i="80"/>
  <c r="K213" i="80" s="1"/>
  <c r="L213" i="79"/>
  <c r="M213" i="79"/>
  <c r="H96" i="83"/>
  <c r="K96" i="83" s="1"/>
  <c r="M96" i="82"/>
  <c r="L96" i="82"/>
  <c r="H145" i="80"/>
  <c r="K145" i="80" s="1"/>
  <c r="M145" i="79"/>
  <c r="L145" i="79"/>
  <c r="H144" i="82"/>
  <c r="K144" i="82" s="1"/>
  <c r="M144" i="81"/>
  <c r="L144" i="81"/>
  <c r="H125" i="85"/>
  <c r="K125" i="85" s="1"/>
  <c r="L125" i="84"/>
  <c r="M125" i="84"/>
  <c r="H101" i="80"/>
  <c r="K101" i="80" s="1"/>
  <c r="L101" i="79"/>
  <c r="M101" i="79"/>
  <c r="H135" i="80"/>
  <c r="K135" i="80" s="1"/>
  <c r="M135" i="79"/>
  <c r="L135" i="79"/>
  <c r="H217" i="80"/>
  <c r="K217" i="80" s="1"/>
  <c r="L217" i="79"/>
  <c r="M217" i="79"/>
  <c r="H99" i="80"/>
  <c r="K99" i="80" s="1"/>
  <c r="L99" i="79"/>
  <c r="M99" i="79"/>
  <c r="H161" i="80"/>
  <c r="K161" i="80" s="1"/>
  <c r="L161" i="79"/>
  <c r="M161" i="79"/>
  <c r="H175" i="80"/>
  <c r="K175" i="80" s="1"/>
  <c r="M175" i="79"/>
  <c r="L175" i="79"/>
  <c r="H97" i="80"/>
  <c r="K97" i="80" s="1"/>
  <c r="L97" i="79"/>
  <c r="M97" i="79"/>
  <c r="H127" i="85"/>
  <c r="K127" i="85" s="1"/>
  <c r="M127" i="84"/>
  <c r="L127" i="84"/>
  <c r="H116" i="80"/>
  <c r="K116" i="80" s="1"/>
  <c r="L116" i="79"/>
  <c r="M116" i="79"/>
  <c r="H93" i="81"/>
  <c r="K93" i="81" s="1"/>
  <c r="M93" i="80"/>
  <c r="L93" i="80"/>
  <c r="H179" i="83"/>
  <c r="K179" i="83" s="1"/>
  <c r="M179" i="82"/>
  <c r="L179" i="82"/>
  <c r="H230" i="80"/>
  <c r="K230" i="80" s="1"/>
  <c r="L230" i="79"/>
  <c r="M230" i="79"/>
  <c r="H177" i="80"/>
  <c r="K177" i="80" s="1"/>
  <c r="L177" i="79"/>
  <c r="M177" i="79"/>
  <c r="H121" i="80"/>
  <c r="K121" i="80" s="1"/>
  <c r="L121" i="79"/>
  <c r="M121" i="79"/>
  <c r="H215" i="80"/>
  <c r="K215" i="80" s="1"/>
  <c r="L215" i="79"/>
  <c r="M215" i="79"/>
  <c r="H178" i="85"/>
  <c r="K178" i="85" s="1"/>
  <c r="M178" i="84"/>
  <c r="L178" i="84"/>
  <c r="H170" i="80"/>
  <c r="K170" i="80" s="1"/>
  <c r="L170" i="79"/>
  <c r="M170" i="79"/>
  <c r="H165" i="80"/>
  <c r="K165" i="80" s="1"/>
  <c r="M165" i="79"/>
  <c r="L165" i="79"/>
  <c r="H131" i="80"/>
  <c r="K131" i="80" s="1"/>
  <c r="L131" i="79"/>
  <c r="M131" i="79"/>
  <c r="H232" i="83"/>
  <c r="K232" i="83" s="1"/>
  <c r="L232" i="82"/>
  <c r="M232" i="82"/>
  <c r="H100" i="83"/>
  <c r="K100" i="83" s="1"/>
  <c r="M100" i="82"/>
  <c r="L100" i="82"/>
  <c r="H199" i="80"/>
  <c r="K199" i="80" s="1"/>
  <c r="L199" i="79"/>
  <c r="M199" i="79"/>
  <c r="H156" i="80"/>
  <c r="K156" i="80" s="1"/>
  <c r="M156" i="79"/>
  <c r="L156" i="79"/>
  <c r="E106" i="82"/>
  <c r="E239" i="81"/>
  <c r="G207" i="88"/>
  <c r="G193" i="88"/>
  <c r="G156" i="88"/>
  <c r="G129" i="88"/>
  <c r="G163" i="88"/>
  <c r="M218" i="80"/>
  <c r="G218" i="81"/>
  <c r="L218" i="80"/>
  <c r="G96" i="87"/>
  <c r="G151" i="88"/>
  <c r="G134" i="88"/>
  <c r="G228" i="87"/>
  <c r="G141" i="85"/>
  <c r="L141" i="84"/>
  <c r="M141" i="84"/>
  <c r="G138" i="88"/>
  <c r="G162" i="88"/>
  <c r="L185" i="85"/>
  <c r="G185" i="86"/>
  <c r="M185" i="85"/>
  <c r="G221" i="80"/>
  <c r="M221" i="79"/>
  <c r="L221" i="79"/>
  <c r="M210" i="79"/>
  <c r="G210" i="80"/>
  <c r="L210" i="79"/>
  <c r="G106" i="82"/>
  <c r="M106" i="81"/>
  <c r="L106" i="81"/>
  <c r="G140" i="88"/>
  <c r="G200" i="88"/>
  <c r="G214" i="88"/>
  <c r="F40" i="80"/>
  <c r="F36" i="81"/>
  <c r="G128" i="88"/>
  <c r="G139" i="88"/>
  <c r="G127" i="88"/>
  <c r="G236" i="80"/>
  <c r="M236" i="79"/>
  <c r="L236" i="79"/>
  <c r="G99" i="88"/>
  <c r="G130" i="88"/>
  <c r="G112" i="88"/>
  <c r="G109" i="88"/>
  <c r="G123" i="88"/>
  <c r="G120" i="88"/>
  <c r="G205" i="88"/>
  <c r="G154" i="88"/>
  <c r="L216" i="80"/>
  <c r="M216" i="80"/>
  <c r="G216" i="81"/>
  <c r="G126" i="88"/>
  <c r="G204" i="88"/>
  <c r="G108" i="88"/>
  <c r="G137" i="88"/>
  <c r="G122" i="88"/>
  <c r="G95" i="88"/>
  <c r="G84" i="80"/>
  <c r="L84" i="79"/>
  <c r="M84" i="79"/>
  <c r="G169" i="88"/>
  <c r="G220" i="84"/>
  <c r="G172" i="88"/>
  <c r="G224" i="80"/>
  <c r="L224" i="79"/>
  <c r="M224" i="79"/>
  <c r="G165" i="88"/>
  <c r="G160" i="88"/>
  <c r="G166" i="88"/>
  <c r="G131" i="88"/>
  <c r="G86" i="80"/>
  <c r="M86" i="79"/>
  <c r="L86" i="79"/>
  <c r="G103" i="88"/>
  <c r="G145" i="88"/>
  <c r="G117" i="88"/>
  <c r="G111" i="88"/>
  <c r="G124" i="88"/>
  <c r="G232" i="85"/>
  <c r="G152" i="88"/>
  <c r="G132" i="88"/>
  <c r="G196" i="87"/>
  <c r="G235" i="82"/>
  <c r="G211" i="88"/>
  <c r="G206" i="88"/>
  <c r="M206" i="87"/>
  <c r="L206" i="87"/>
  <c r="G175" i="88"/>
  <c r="G158" i="88"/>
  <c r="G92" i="83"/>
  <c r="M92" i="82"/>
  <c r="L92" i="82"/>
  <c r="G88" i="81"/>
  <c r="G107" i="88"/>
  <c r="G168" i="88"/>
  <c r="G94" i="88"/>
  <c r="G164" i="88"/>
  <c r="G178" i="88"/>
  <c r="G142" i="88"/>
  <c r="G118" i="86"/>
  <c r="G136" i="88"/>
  <c r="L227" i="80"/>
  <c r="M227" i="80"/>
  <c r="G227" i="81"/>
  <c r="G226" i="80"/>
  <c r="M226" i="79"/>
  <c r="L226" i="79"/>
  <c r="G171" i="88"/>
  <c r="G101" i="88"/>
  <c r="G97" i="87"/>
  <c r="G238" i="82"/>
  <c r="L238" i="81"/>
  <c r="M238" i="81"/>
  <c r="G135" i="88"/>
  <c r="G85" i="82"/>
  <c r="G190" i="88"/>
  <c r="M190" i="87"/>
  <c r="L190" i="87"/>
  <c r="G157" i="88"/>
  <c r="G199" i="88"/>
  <c r="G159" i="88"/>
  <c r="G115" i="88"/>
  <c r="G177" i="88"/>
  <c r="G83" i="81"/>
  <c r="G208" i="88"/>
  <c r="G229" i="80"/>
  <c r="L229" i="79"/>
  <c r="M229" i="79"/>
  <c r="G119" i="88"/>
  <c r="G114" i="88"/>
  <c r="G213" i="85"/>
  <c r="G181" i="88"/>
  <c r="G148" i="88"/>
  <c r="G104" i="88"/>
  <c r="G133" i="88"/>
  <c r="G161" i="88"/>
  <c r="G105" i="87"/>
  <c r="G192" i="88"/>
  <c r="L192" i="87"/>
  <c r="M192" i="87"/>
  <c r="G170" i="88"/>
  <c r="G179" i="88"/>
  <c r="M234" i="79"/>
  <c r="G234" i="80"/>
  <c r="L234" i="79"/>
  <c r="G197" i="88"/>
  <c r="G90" i="88"/>
  <c r="M90" i="87"/>
  <c r="L90" i="87"/>
  <c r="G209" i="88"/>
  <c r="L209" i="87"/>
  <c r="M209" i="87"/>
  <c r="G231" i="80"/>
  <c r="L231" i="79"/>
  <c r="M231" i="79"/>
  <c r="G176" i="88"/>
  <c r="G116" i="88"/>
  <c r="L4" i="36"/>
  <c r="G194" i="88"/>
  <c r="G155" i="88"/>
  <c r="G217" i="82"/>
  <c r="G100" i="88"/>
  <c r="G121" i="88"/>
  <c r="L201" i="87"/>
  <c r="G201" i="88"/>
  <c r="M201" i="87"/>
  <c r="G98" i="88"/>
  <c r="G146" i="88"/>
  <c r="G225" i="88"/>
  <c r="G222" i="80"/>
  <c r="M222" i="79"/>
  <c r="L222" i="79"/>
  <c r="G167" i="88"/>
  <c r="G113" i="88"/>
  <c r="G189" i="88"/>
  <c r="G215" i="84"/>
  <c r="G183" i="88"/>
  <c r="G187" i="88"/>
  <c r="G237" i="80"/>
  <c r="M237" i="79"/>
  <c r="L237" i="79"/>
  <c r="L223" i="80"/>
  <c r="G223" i="81"/>
  <c r="M223" i="80"/>
  <c r="G195" i="88"/>
  <c r="G239" i="79"/>
  <c r="G153" i="88"/>
  <c r="G143" i="88"/>
  <c r="G174" i="88"/>
  <c r="G91" i="88"/>
  <c r="G150" i="88"/>
  <c r="G186" i="86"/>
  <c r="G144" i="87"/>
  <c r="G180" i="88"/>
  <c r="G191" i="88"/>
  <c r="G102" i="88"/>
  <c r="G87" i="81"/>
  <c r="L87" i="80"/>
  <c r="M87" i="80"/>
  <c r="G212" i="80"/>
  <c r="M212" i="79"/>
  <c r="L212" i="79"/>
  <c r="G202" i="88"/>
  <c r="M202" i="87"/>
  <c r="L202" i="87"/>
  <c r="G203" i="88"/>
  <c r="G233" i="80"/>
  <c r="L233" i="79"/>
  <c r="M233" i="79"/>
  <c r="G125" i="88"/>
  <c r="G89" i="80"/>
  <c r="L89" i="79"/>
  <c r="M89" i="79"/>
  <c r="G188" i="88"/>
  <c r="G110" i="88"/>
  <c r="G149" i="88"/>
  <c r="G184" i="88"/>
  <c r="G182" i="88"/>
  <c r="G230" i="87"/>
  <c r="G147" i="88"/>
  <c r="G93" i="85"/>
  <c r="M198" i="87"/>
  <c r="G198" i="88"/>
  <c r="L198" i="87"/>
  <c r="G173" i="88"/>
  <c r="G219" i="80"/>
  <c r="L219" i="79"/>
  <c r="M219" i="79"/>
  <c r="L80" i="83" l="1"/>
  <c r="M80" i="83"/>
  <c r="G80" i="84"/>
  <c r="H232" i="84"/>
  <c r="K232" i="84" s="1"/>
  <c r="M232" i="83"/>
  <c r="L232" i="83"/>
  <c r="H178" i="86"/>
  <c r="K178" i="86" s="1"/>
  <c r="L178" i="85"/>
  <c r="M178" i="85"/>
  <c r="H230" i="81"/>
  <c r="K230" i="81" s="1"/>
  <c r="L230" i="80"/>
  <c r="M230" i="80"/>
  <c r="H127" i="86"/>
  <c r="K127" i="86" s="1"/>
  <c r="L127" i="85"/>
  <c r="M127" i="85"/>
  <c r="H99" i="81"/>
  <c r="K99" i="81" s="1"/>
  <c r="L99" i="80"/>
  <c r="M99" i="80"/>
  <c r="H125" i="86"/>
  <c r="K125" i="86" s="1"/>
  <c r="L125" i="85"/>
  <c r="M125" i="85"/>
  <c r="H213" i="81"/>
  <c r="K213" i="81" s="1"/>
  <c r="M213" i="80"/>
  <c r="L213" i="80"/>
  <c r="H173" i="81"/>
  <c r="K173" i="81" s="1"/>
  <c r="L173" i="80"/>
  <c r="M173" i="80"/>
  <c r="H205" i="81"/>
  <c r="K205" i="81" s="1"/>
  <c r="L205" i="80"/>
  <c r="M205" i="80"/>
  <c r="H172" i="84"/>
  <c r="K172" i="84" s="1"/>
  <c r="M172" i="83"/>
  <c r="L172" i="83"/>
  <c r="H194" i="81"/>
  <c r="K194" i="81" s="1"/>
  <c r="M194" i="80"/>
  <c r="L194" i="80"/>
  <c r="H95" i="83"/>
  <c r="K95" i="83" s="1"/>
  <c r="M95" i="82"/>
  <c r="L95" i="82"/>
  <c r="H159" i="86"/>
  <c r="K159" i="86" s="1"/>
  <c r="L159" i="85"/>
  <c r="M159" i="85"/>
  <c r="H183" i="81"/>
  <c r="K183" i="81" s="1"/>
  <c r="M183" i="80"/>
  <c r="L183" i="80"/>
  <c r="H149" i="84"/>
  <c r="K149" i="84" s="1"/>
  <c r="M149" i="83"/>
  <c r="L149" i="83"/>
  <c r="F53" i="51"/>
  <c r="F59" i="51"/>
  <c r="H150" i="81"/>
  <c r="K150" i="81" s="1"/>
  <c r="M150" i="80"/>
  <c r="L150" i="80"/>
  <c r="H126" i="84"/>
  <c r="K126" i="84" s="1"/>
  <c r="L126" i="83"/>
  <c r="M126" i="83"/>
  <c r="H158" i="81"/>
  <c r="K158" i="81" s="1"/>
  <c r="M158" i="80"/>
  <c r="L158" i="80"/>
  <c r="H146" i="81"/>
  <c r="K146" i="81" s="1"/>
  <c r="L146" i="80"/>
  <c r="M146" i="80"/>
  <c r="H197" i="81"/>
  <c r="K197" i="81" s="1"/>
  <c r="L197" i="80"/>
  <c r="M197" i="80"/>
  <c r="H155" i="86"/>
  <c r="K155" i="86" s="1"/>
  <c r="M155" i="85"/>
  <c r="L155" i="85"/>
  <c r="H191" i="81"/>
  <c r="K191" i="81" s="1"/>
  <c r="L191" i="80"/>
  <c r="M191" i="80"/>
  <c r="H228" i="81"/>
  <c r="K228" i="81" s="1"/>
  <c r="L228" i="80"/>
  <c r="M228" i="80"/>
  <c r="H85" i="81"/>
  <c r="K85" i="81" s="1"/>
  <c r="M85" i="80"/>
  <c r="L85" i="80"/>
  <c r="Q89" i="83"/>
  <c r="Q239" i="82"/>
  <c r="H112" i="82"/>
  <c r="K112" i="82" s="1"/>
  <c r="M112" i="81"/>
  <c r="L112" i="81"/>
  <c r="H143" i="81"/>
  <c r="K143" i="81" s="1"/>
  <c r="L143" i="80"/>
  <c r="M143" i="80"/>
  <c r="H129" i="84"/>
  <c r="K129" i="84" s="1"/>
  <c r="L129" i="83"/>
  <c r="M129" i="83"/>
  <c r="H122" i="86"/>
  <c r="K122" i="86" s="1"/>
  <c r="M122" i="85"/>
  <c r="L122" i="85"/>
  <c r="H180" i="81"/>
  <c r="K180" i="81" s="1"/>
  <c r="L180" i="80"/>
  <c r="M180" i="80"/>
  <c r="H100" i="84"/>
  <c r="K100" i="84" s="1"/>
  <c r="L100" i="83"/>
  <c r="M100" i="83"/>
  <c r="H170" i="81"/>
  <c r="K170" i="81" s="1"/>
  <c r="L170" i="80"/>
  <c r="M170" i="80"/>
  <c r="H177" i="81"/>
  <c r="K177" i="81" s="1"/>
  <c r="L177" i="80"/>
  <c r="M177" i="80"/>
  <c r="H116" i="81"/>
  <c r="K116" i="81" s="1"/>
  <c r="M116" i="80"/>
  <c r="L116" i="80"/>
  <c r="H161" i="81"/>
  <c r="K161" i="81" s="1"/>
  <c r="L161" i="80"/>
  <c r="M161" i="80"/>
  <c r="H101" i="81"/>
  <c r="K101" i="81" s="1"/>
  <c r="M101" i="80"/>
  <c r="L101" i="80"/>
  <c r="H96" i="84"/>
  <c r="K96" i="84" s="1"/>
  <c r="M96" i="83"/>
  <c r="L96" i="83"/>
  <c r="H130" i="86"/>
  <c r="K130" i="86" s="1"/>
  <c r="L130" i="85"/>
  <c r="M130" i="85"/>
  <c r="H203" i="81"/>
  <c r="K203" i="81" s="1"/>
  <c r="L203" i="80"/>
  <c r="M203" i="80"/>
  <c r="H164" i="84"/>
  <c r="K164" i="84" s="1"/>
  <c r="L164" i="83"/>
  <c r="M164" i="83"/>
  <c r="H188" i="81"/>
  <c r="K188" i="81" s="1"/>
  <c r="L188" i="80"/>
  <c r="M188" i="80"/>
  <c r="B62" i="90"/>
  <c r="B66" i="88"/>
  <c r="H169" i="86"/>
  <c r="K169" i="86" s="1"/>
  <c r="L169" i="85"/>
  <c r="M169" i="85"/>
  <c r="H133" i="84"/>
  <c r="K133" i="84" s="1"/>
  <c r="L133" i="83"/>
  <c r="M133" i="83"/>
  <c r="H211" i="81"/>
  <c r="K211" i="81" s="1"/>
  <c r="M211" i="80"/>
  <c r="L211" i="80"/>
  <c r="H208" i="81"/>
  <c r="K208" i="81" s="1"/>
  <c r="M208" i="80"/>
  <c r="L208" i="80"/>
  <c r="H142" i="83"/>
  <c r="K142" i="83" s="1"/>
  <c r="L142" i="82"/>
  <c r="M142" i="82"/>
  <c r="H160" i="81"/>
  <c r="K160" i="81" s="1"/>
  <c r="L160" i="80"/>
  <c r="M160" i="80"/>
  <c r="H157" i="84"/>
  <c r="K157" i="84" s="1"/>
  <c r="L157" i="83"/>
  <c r="M157" i="83"/>
  <c r="H88" i="80"/>
  <c r="K88" i="80" s="1"/>
  <c r="L88" i="79"/>
  <c r="M88" i="79"/>
  <c r="H134" i="85"/>
  <c r="K134" i="85" s="1"/>
  <c r="M134" i="84"/>
  <c r="L134" i="84"/>
  <c r="H162" i="81"/>
  <c r="K162" i="81" s="1"/>
  <c r="L162" i="80"/>
  <c r="M162" i="80"/>
  <c r="H187" i="84"/>
  <c r="K187" i="84" s="1"/>
  <c r="L187" i="83"/>
  <c r="M187" i="83"/>
  <c r="H174" i="86"/>
  <c r="K174" i="86" s="1"/>
  <c r="L174" i="85"/>
  <c r="M174" i="85"/>
  <c r="H105" i="81"/>
  <c r="K105" i="81" s="1"/>
  <c r="L105" i="80"/>
  <c r="M105" i="80"/>
  <c r="H171" i="81"/>
  <c r="K171" i="81" s="1"/>
  <c r="L171" i="80"/>
  <c r="M171" i="80"/>
  <c r="H168" i="81"/>
  <c r="K168" i="81" s="1"/>
  <c r="L168" i="80"/>
  <c r="M168" i="80"/>
  <c r="H117" i="86"/>
  <c r="K117" i="86" s="1"/>
  <c r="L117" i="85"/>
  <c r="M117" i="85"/>
  <c r="H140" i="85"/>
  <c r="K140" i="85" s="1"/>
  <c r="M140" i="84"/>
  <c r="L140" i="84"/>
  <c r="H200" i="81"/>
  <c r="K200" i="81" s="1"/>
  <c r="L200" i="80"/>
  <c r="M200" i="80"/>
  <c r="H207" i="81"/>
  <c r="K207" i="81" s="1"/>
  <c r="L207" i="80"/>
  <c r="M207" i="80"/>
  <c r="H199" i="81"/>
  <c r="K199" i="81" s="1"/>
  <c r="L199" i="80"/>
  <c r="M199" i="80"/>
  <c r="H165" i="81"/>
  <c r="K165" i="81" s="1"/>
  <c r="M165" i="80"/>
  <c r="L165" i="80"/>
  <c r="H121" i="81"/>
  <c r="K121" i="81" s="1"/>
  <c r="M121" i="80"/>
  <c r="L121" i="80"/>
  <c r="H93" i="82"/>
  <c r="K93" i="82" s="1"/>
  <c r="L93" i="81"/>
  <c r="M93" i="81"/>
  <c r="H175" i="81"/>
  <c r="K175" i="81" s="1"/>
  <c r="L175" i="80"/>
  <c r="M175" i="80"/>
  <c r="H135" i="81"/>
  <c r="K135" i="81" s="1"/>
  <c r="L135" i="80"/>
  <c r="M135" i="80"/>
  <c r="H145" i="81"/>
  <c r="K145" i="81" s="1"/>
  <c r="L145" i="80"/>
  <c r="M145" i="80"/>
  <c r="H83" i="53"/>
  <c r="K239" i="52"/>
  <c r="M83" i="52"/>
  <c r="M239" i="52" s="1"/>
  <c r="L83" i="52"/>
  <c r="H109" i="84"/>
  <c r="K109" i="84" s="1"/>
  <c r="M109" i="83"/>
  <c r="L109" i="83"/>
  <c r="H186" i="81"/>
  <c r="K186" i="81" s="1"/>
  <c r="M186" i="80"/>
  <c r="L186" i="80"/>
  <c r="H120" i="84"/>
  <c r="K120" i="84" s="1"/>
  <c r="M120" i="83"/>
  <c r="L120" i="83"/>
  <c r="H195" i="81"/>
  <c r="K195" i="81" s="1"/>
  <c r="L195" i="80"/>
  <c r="M195" i="80"/>
  <c r="H176" i="84"/>
  <c r="K176" i="84" s="1"/>
  <c r="L176" i="83"/>
  <c r="M176" i="83"/>
  <c r="H152" i="86"/>
  <c r="K152" i="86" s="1"/>
  <c r="M152" i="85"/>
  <c r="L152" i="85"/>
  <c r="H91" i="83"/>
  <c r="K91" i="83" s="1"/>
  <c r="L91" i="82"/>
  <c r="M91" i="82"/>
  <c r="H119" i="81"/>
  <c r="K119" i="81" s="1"/>
  <c r="M119" i="80"/>
  <c r="L119" i="80"/>
  <c r="H204" i="81"/>
  <c r="K204" i="81" s="1"/>
  <c r="L204" i="80"/>
  <c r="M204" i="80"/>
  <c r="H184" i="84"/>
  <c r="K184" i="84" s="1"/>
  <c r="L184" i="83"/>
  <c r="M184" i="83"/>
  <c r="H114" i="81"/>
  <c r="K114" i="81" s="1"/>
  <c r="L114" i="80"/>
  <c r="M114" i="80"/>
  <c r="H113" i="84"/>
  <c r="K113" i="84" s="1"/>
  <c r="L113" i="83"/>
  <c r="M113" i="83"/>
  <c r="H214" i="82"/>
  <c r="K214" i="82" s="1"/>
  <c r="M214" i="81"/>
  <c r="L214" i="81"/>
  <c r="H110" i="81"/>
  <c r="K110" i="81" s="1"/>
  <c r="L110" i="80"/>
  <c r="M110" i="80"/>
  <c r="H181" i="86"/>
  <c r="K181" i="86" s="1"/>
  <c r="M181" i="85"/>
  <c r="L181" i="85"/>
  <c r="H147" i="86"/>
  <c r="K147" i="86" s="1"/>
  <c r="L147" i="85"/>
  <c r="M147" i="85"/>
  <c r="H153" i="81"/>
  <c r="K153" i="81" s="1"/>
  <c r="M153" i="80"/>
  <c r="L153" i="80"/>
  <c r="H163" i="81"/>
  <c r="K163" i="81" s="1"/>
  <c r="M163" i="80"/>
  <c r="L163" i="80"/>
  <c r="H196" i="81"/>
  <c r="K196" i="81" s="1"/>
  <c r="L196" i="80"/>
  <c r="M196" i="80"/>
  <c r="H167" i="84"/>
  <c r="K167" i="84" s="1"/>
  <c r="L167" i="83"/>
  <c r="M167" i="83"/>
  <c r="H136" i="81"/>
  <c r="K136" i="81" s="1"/>
  <c r="L136" i="80"/>
  <c r="M136" i="80"/>
  <c r="H137" i="81"/>
  <c r="K137" i="81" s="1"/>
  <c r="L137" i="80"/>
  <c r="M137" i="80"/>
  <c r="H108" i="81"/>
  <c r="K108" i="81" s="1"/>
  <c r="L108" i="80"/>
  <c r="M108" i="80"/>
  <c r="H182" i="81"/>
  <c r="K182" i="81" s="1"/>
  <c r="M182" i="80"/>
  <c r="L182" i="80"/>
  <c r="H156" i="81"/>
  <c r="K156" i="81" s="1"/>
  <c r="L156" i="80"/>
  <c r="M156" i="80"/>
  <c r="H131" i="81"/>
  <c r="K131" i="81" s="1"/>
  <c r="M131" i="80"/>
  <c r="L131" i="80"/>
  <c r="H215" i="81"/>
  <c r="K215" i="81" s="1"/>
  <c r="L215" i="80"/>
  <c r="M215" i="80"/>
  <c r="H179" i="84"/>
  <c r="K179" i="84" s="1"/>
  <c r="L179" i="83"/>
  <c r="M179" i="83"/>
  <c r="H97" i="81"/>
  <c r="K97" i="81" s="1"/>
  <c r="L97" i="80"/>
  <c r="M97" i="80"/>
  <c r="H217" i="81"/>
  <c r="K217" i="81" s="1"/>
  <c r="L217" i="80"/>
  <c r="M217" i="80"/>
  <c r="H144" i="83"/>
  <c r="K144" i="83" s="1"/>
  <c r="L144" i="82"/>
  <c r="M144" i="82"/>
  <c r="H193" i="81"/>
  <c r="K193" i="81" s="1"/>
  <c r="L193" i="80"/>
  <c r="M193" i="80"/>
  <c r="H123" i="84"/>
  <c r="K123" i="84" s="1"/>
  <c r="M123" i="83"/>
  <c r="L123" i="83"/>
  <c r="H107" i="86"/>
  <c r="K107" i="86" s="1"/>
  <c r="L107" i="85"/>
  <c r="M107" i="85"/>
  <c r="H104" i="84"/>
  <c r="K104" i="84" s="1"/>
  <c r="L104" i="83"/>
  <c r="M104" i="83"/>
  <c r="H94" i="83"/>
  <c r="K94" i="83" s="1"/>
  <c r="M94" i="82"/>
  <c r="L94" i="82"/>
  <c r="H151" i="81"/>
  <c r="K151" i="81" s="1"/>
  <c r="M151" i="80"/>
  <c r="L151" i="80"/>
  <c r="H235" i="81"/>
  <c r="K235" i="81" s="1"/>
  <c r="L235" i="80"/>
  <c r="M235" i="80"/>
  <c r="H111" i="86"/>
  <c r="K111" i="86" s="1"/>
  <c r="L111" i="85"/>
  <c r="M111" i="85"/>
  <c r="H128" i="86"/>
  <c r="K128" i="86" s="1"/>
  <c r="L128" i="85"/>
  <c r="M128" i="85"/>
  <c r="H154" i="84"/>
  <c r="K154" i="84" s="1"/>
  <c r="M154" i="83"/>
  <c r="L154" i="83"/>
  <c r="H225" i="81"/>
  <c r="K225" i="81" s="1"/>
  <c r="L225" i="80"/>
  <c r="M225" i="80"/>
  <c r="H115" i="81"/>
  <c r="K115" i="81" s="1"/>
  <c r="L115" i="80"/>
  <c r="M115" i="80"/>
  <c r="H124" i="81"/>
  <c r="K124" i="81" s="1"/>
  <c r="L124" i="80"/>
  <c r="M124" i="80"/>
  <c r="H166" i="86"/>
  <c r="K166" i="86" s="1"/>
  <c r="L166" i="85"/>
  <c r="M166" i="85"/>
  <c r="H139" i="83"/>
  <c r="K139" i="83" s="1"/>
  <c r="L139" i="82"/>
  <c r="M139" i="82"/>
  <c r="H118" i="81"/>
  <c r="K118" i="81" s="1"/>
  <c r="L118" i="80"/>
  <c r="M118" i="80"/>
  <c r="H220" i="83"/>
  <c r="K220" i="83" s="1"/>
  <c r="M220" i="82"/>
  <c r="L220" i="82"/>
  <c r="Q83" i="90"/>
  <c r="H189" i="81"/>
  <c r="K189" i="81" s="1"/>
  <c r="L189" i="80"/>
  <c r="M189" i="80"/>
  <c r="H98" i="86"/>
  <c r="K98" i="86" s="1"/>
  <c r="M98" i="85"/>
  <c r="L98" i="85"/>
  <c r="H132" i="86"/>
  <c r="K132" i="86" s="1"/>
  <c r="M132" i="85"/>
  <c r="L132" i="85"/>
  <c r="H148" i="82"/>
  <c r="K148" i="82" s="1"/>
  <c r="L148" i="81"/>
  <c r="M148" i="81"/>
  <c r="H103" i="81"/>
  <c r="K103" i="81" s="1"/>
  <c r="L103" i="80"/>
  <c r="M103" i="80"/>
  <c r="H102" i="86"/>
  <c r="K102" i="86" s="1"/>
  <c r="L102" i="85"/>
  <c r="M102" i="85"/>
  <c r="H138" i="81"/>
  <c r="K138" i="81" s="1"/>
  <c r="M138" i="80"/>
  <c r="L138" i="80"/>
  <c r="E239" i="82"/>
  <c r="E106" i="83"/>
  <c r="L219" i="80"/>
  <c r="G219" i="81"/>
  <c r="M219" i="80"/>
  <c r="G198" i="90"/>
  <c r="M198" i="88"/>
  <c r="L198" i="88"/>
  <c r="G93" i="86"/>
  <c r="G182" i="90"/>
  <c r="G184" i="90"/>
  <c r="G188" i="90"/>
  <c r="G89" i="81"/>
  <c r="L89" i="80"/>
  <c r="M89" i="80"/>
  <c r="G202" i="90"/>
  <c r="M202" i="88"/>
  <c r="L202" i="88"/>
  <c r="G153" i="90"/>
  <c r="G146" i="90"/>
  <c r="G217" i="83"/>
  <c r="G209" i="90"/>
  <c r="L209" i="88"/>
  <c r="M209" i="88"/>
  <c r="G234" i="81"/>
  <c r="L234" i="80"/>
  <c r="M234" i="80"/>
  <c r="G181" i="90"/>
  <c r="G119" i="90"/>
  <c r="G229" i="81"/>
  <c r="L229" i="80"/>
  <c r="M229" i="80"/>
  <c r="G115" i="90"/>
  <c r="G164" i="90"/>
  <c r="G88" i="82"/>
  <c r="G206" i="90"/>
  <c r="M206" i="88"/>
  <c r="L206" i="88"/>
  <c r="G111" i="90"/>
  <c r="G103" i="90"/>
  <c r="G86" i="81"/>
  <c r="L86" i="80"/>
  <c r="M86" i="80"/>
  <c r="G169" i="90"/>
  <c r="G137" i="90"/>
  <c r="G126" i="90"/>
  <c r="G139" i="90"/>
  <c r="G128" i="90"/>
  <c r="M210" i="80"/>
  <c r="G210" i="81"/>
  <c r="L210" i="80"/>
  <c r="L221" i="80"/>
  <c r="G221" i="81"/>
  <c r="M221" i="80"/>
  <c r="G141" i="86"/>
  <c r="L141" i="85"/>
  <c r="M141" i="85"/>
  <c r="G129" i="90"/>
  <c r="G156" i="90"/>
  <c r="G193" i="90"/>
  <c r="G102" i="90"/>
  <c r="G186" i="87"/>
  <c r="G91" i="90"/>
  <c r="M4" i="36"/>
  <c r="G113" i="90"/>
  <c r="G100" i="90"/>
  <c r="G176" i="90"/>
  <c r="G231" i="81"/>
  <c r="L231" i="80"/>
  <c r="M231" i="80"/>
  <c r="G105" i="88"/>
  <c r="G148" i="90"/>
  <c r="G114" i="90"/>
  <c r="G157" i="90"/>
  <c r="G190" i="90"/>
  <c r="M190" i="88"/>
  <c r="L190" i="88"/>
  <c r="G97" i="88"/>
  <c r="G142" i="90"/>
  <c r="G178" i="90"/>
  <c r="G168" i="90"/>
  <c r="G107" i="90"/>
  <c r="G158" i="90"/>
  <c r="G196" i="88"/>
  <c r="G232" i="86"/>
  <c r="G124" i="90"/>
  <c r="G166" i="90"/>
  <c r="G160" i="90"/>
  <c r="G172" i="90"/>
  <c r="G220" i="85"/>
  <c r="G122" i="90"/>
  <c r="G204" i="90"/>
  <c r="G205" i="90"/>
  <c r="G120" i="90"/>
  <c r="G112" i="90"/>
  <c r="G130" i="90"/>
  <c r="F36" i="82"/>
  <c r="F40" i="81"/>
  <c r="G214" i="90"/>
  <c r="G138" i="90"/>
  <c r="G151" i="90"/>
  <c r="G163" i="90"/>
  <c r="G147" i="90"/>
  <c r="G230" i="88"/>
  <c r="G149" i="90"/>
  <c r="G110" i="90"/>
  <c r="G233" i="81"/>
  <c r="L233" i="80"/>
  <c r="M233" i="80"/>
  <c r="G87" i="82"/>
  <c r="L87" i="81"/>
  <c r="M87" i="81"/>
  <c r="G180" i="90"/>
  <c r="G144" i="88"/>
  <c r="G174" i="90"/>
  <c r="G195" i="90"/>
  <c r="G223" i="82"/>
  <c r="M223" i="81"/>
  <c r="L223" i="81"/>
  <c r="L237" i="80"/>
  <c r="G237" i="81"/>
  <c r="M237" i="80"/>
  <c r="G183" i="90"/>
  <c r="G215" i="85"/>
  <c r="G189" i="90"/>
  <c r="G225" i="90"/>
  <c r="G201" i="90"/>
  <c r="L201" i="88"/>
  <c r="M201" i="88"/>
  <c r="G121" i="90"/>
  <c r="G194" i="90"/>
  <c r="G197" i="90"/>
  <c r="L192" i="88"/>
  <c r="M192" i="88"/>
  <c r="G192" i="90"/>
  <c r="G104" i="90"/>
  <c r="G239" i="80"/>
  <c r="G177" i="90"/>
  <c r="G159" i="90"/>
  <c r="G199" i="90"/>
  <c r="G238" i="83"/>
  <c r="M238" i="82"/>
  <c r="L238" i="82"/>
  <c r="G171" i="90"/>
  <c r="G226" i="81"/>
  <c r="M226" i="80"/>
  <c r="L226" i="80"/>
  <c r="G118" i="87"/>
  <c r="G94" i="90"/>
  <c r="G211" i="90"/>
  <c r="G235" i="83"/>
  <c r="G152" i="90"/>
  <c r="G145" i="90"/>
  <c r="G95" i="90"/>
  <c r="G216" i="82"/>
  <c r="L216" i="81"/>
  <c r="M216" i="81"/>
  <c r="G127" i="90"/>
  <c r="G106" i="83"/>
  <c r="M106" i="82"/>
  <c r="L106" i="82"/>
  <c r="L185" i="86"/>
  <c r="G185" i="87"/>
  <c r="M185" i="86"/>
  <c r="G162" i="90"/>
  <c r="G134" i="90"/>
  <c r="G218" i="82"/>
  <c r="M218" i="81"/>
  <c r="L218" i="81"/>
  <c r="G173" i="90"/>
  <c r="G125" i="90"/>
  <c r="G203" i="90"/>
  <c r="G212" i="81"/>
  <c r="L212" i="80"/>
  <c r="M212" i="80"/>
  <c r="G191" i="90"/>
  <c r="G150" i="90"/>
  <c r="G143" i="90"/>
  <c r="G187" i="90"/>
  <c r="G167" i="90"/>
  <c r="L222" i="80"/>
  <c r="G222" i="81"/>
  <c r="M222" i="80"/>
  <c r="G98" i="90"/>
  <c r="G155" i="90"/>
  <c r="G116" i="90"/>
  <c r="M90" i="88"/>
  <c r="G90" i="90"/>
  <c r="L90" i="88"/>
  <c r="G179" i="90"/>
  <c r="G170" i="90"/>
  <c r="G161" i="90"/>
  <c r="G133" i="90"/>
  <c r="G213" i="86"/>
  <c r="G208" i="90"/>
  <c r="G83" i="82"/>
  <c r="G85" i="83"/>
  <c r="G135" i="90"/>
  <c r="G101" i="90"/>
  <c r="G227" i="82"/>
  <c r="M227" i="81"/>
  <c r="L227" i="81"/>
  <c r="G136" i="90"/>
  <c r="G92" i="84"/>
  <c r="L92" i="83"/>
  <c r="M92" i="83"/>
  <c r="G175" i="90"/>
  <c r="G132" i="90"/>
  <c r="G117" i="90"/>
  <c r="G131" i="90"/>
  <c r="G165" i="90"/>
  <c r="G224" i="81"/>
  <c r="L224" i="80"/>
  <c r="M224" i="80"/>
  <c r="L84" i="80"/>
  <c r="M84" i="80"/>
  <c r="G84" i="81"/>
  <c r="G239" i="81" s="1"/>
  <c r="G108" i="90"/>
  <c r="G154" i="90"/>
  <c r="G123" i="90"/>
  <c r="G109" i="90"/>
  <c r="G99" i="90"/>
  <c r="G236" i="81"/>
  <c r="L236" i="80"/>
  <c r="M236" i="80"/>
  <c r="G200" i="90"/>
  <c r="G140" i="90"/>
  <c r="G228" i="88"/>
  <c r="G96" i="88"/>
  <c r="G207" i="90"/>
  <c r="G80" i="85" l="1"/>
  <c r="L80" i="84"/>
  <c r="M80" i="84"/>
  <c r="H102" i="87"/>
  <c r="K102" i="87" s="1"/>
  <c r="L102" i="86"/>
  <c r="M102" i="86"/>
  <c r="H98" i="87"/>
  <c r="K98" i="87" s="1"/>
  <c r="M98" i="86"/>
  <c r="L98" i="86"/>
  <c r="H220" i="84"/>
  <c r="K220" i="84" s="1"/>
  <c r="M220" i="83"/>
  <c r="L220" i="83"/>
  <c r="H124" i="82"/>
  <c r="K124" i="82" s="1"/>
  <c r="L124" i="81"/>
  <c r="M124" i="81"/>
  <c r="H128" i="87"/>
  <c r="K128" i="87" s="1"/>
  <c r="M128" i="86"/>
  <c r="L128" i="86"/>
  <c r="H94" i="84"/>
  <c r="K94" i="84" s="1"/>
  <c r="M94" i="83"/>
  <c r="L94" i="83"/>
  <c r="H193" i="82"/>
  <c r="K193" i="82" s="1"/>
  <c r="L193" i="81"/>
  <c r="M193" i="81"/>
  <c r="H179" i="85"/>
  <c r="K179" i="85" s="1"/>
  <c r="M179" i="84"/>
  <c r="L179" i="84"/>
  <c r="H182" i="82"/>
  <c r="K182" i="82" s="1"/>
  <c r="L182" i="81"/>
  <c r="M182" i="81"/>
  <c r="H167" i="85"/>
  <c r="K167" i="85" s="1"/>
  <c r="L167" i="84"/>
  <c r="M167" i="84"/>
  <c r="H147" i="87"/>
  <c r="K147" i="87" s="1"/>
  <c r="M147" i="86"/>
  <c r="L147" i="86"/>
  <c r="H113" i="85"/>
  <c r="K113" i="85" s="1"/>
  <c r="L113" i="84"/>
  <c r="M113" i="84"/>
  <c r="H119" i="82"/>
  <c r="K119" i="82" s="1"/>
  <c r="M119" i="81"/>
  <c r="L119" i="81"/>
  <c r="H195" i="82"/>
  <c r="K195" i="82" s="1"/>
  <c r="L195" i="81"/>
  <c r="M195" i="81"/>
  <c r="F42" i="52"/>
  <c r="L239" i="52"/>
  <c r="H145" i="82"/>
  <c r="K145" i="82" s="1"/>
  <c r="L145" i="81"/>
  <c r="M145" i="81"/>
  <c r="H121" i="82"/>
  <c r="K121" i="82" s="1"/>
  <c r="M121" i="81"/>
  <c r="L121" i="81"/>
  <c r="H140" i="86"/>
  <c r="K140" i="86" s="1"/>
  <c r="M140" i="85"/>
  <c r="L140" i="85"/>
  <c r="H105" i="82"/>
  <c r="K105" i="82" s="1"/>
  <c r="M105" i="81"/>
  <c r="L105" i="81"/>
  <c r="H134" i="86"/>
  <c r="K134" i="86" s="1"/>
  <c r="M134" i="85"/>
  <c r="L134" i="85"/>
  <c r="H142" i="84"/>
  <c r="K142" i="84" s="1"/>
  <c r="L142" i="83"/>
  <c r="M142" i="83"/>
  <c r="H169" i="87"/>
  <c r="K169" i="87" s="1"/>
  <c r="M169" i="86"/>
  <c r="L169" i="86"/>
  <c r="H164" i="85"/>
  <c r="K164" i="85" s="1"/>
  <c r="L164" i="84"/>
  <c r="M164" i="84"/>
  <c r="H101" i="82"/>
  <c r="K101" i="82" s="1"/>
  <c r="M101" i="81"/>
  <c r="L101" i="81"/>
  <c r="H170" i="82"/>
  <c r="K170" i="82" s="1"/>
  <c r="M170" i="81"/>
  <c r="L170" i="81"/>
  <c r="H143" i="82"/>
  <c r="K143" i="82" s="1"/>
  <c r="M143" i="81"/>
  <c r="L143" i="81"/>
  <c r="H85" i="82"/>
  <c r="K85" i="82" s="1"/>
  <c r="L85" i="81"/>
  <c r="M85" i="81"/>
  <c r="H197" i="82"/>
  <c r="K197" i="82" s="1"/>
  <c r="L197" i="81"/>
  <c r="M197" i="81"/>
  <c r="H150" i="82"/>
  <c r="K150" i="82" s="1"/>
  <c r="L150" i="81"/>
  <c r="M150" i="81"/>
  <c r="H183" i="82"/>
  <c r="K183" i="82" s="1"/>
  <c r="L183" i="81"/>
  <c r="M183" i="81"/>
  <c r="H172" i="85"/>
  <c r="K172" i="85" s="1"/>
  <c r="L172" i="84"/>
  <c r="M172" i="84"/>
  <c r="H125" i="87"/>
  <c r="K125" i="87" s="1"/>
  <c r="M125" i="86"/>
  <c r="L125" i="86"/>
  <c r="H178" i="87"/>
  <c r="K178" i="87" s="1"/>
  <c r="L178" i="86"/>
  <c r="M178" i="86"/>
  <c r="H138" i="82"/>
  <c r="K138" i="82" s="1"/>
  <c r="M138" i="81"/>
  <c r="L138" i="81"/>
  <c r="H132" i="87"/>
  <c r="K132" i="87" s="1"/>
  <c r="L132" i="86"/>
  <c r="M132" i="86"/>
  <c r="Q83" i="91"/>
  <c r="H166" i="87"/>
  <c r="K166" i="87" s="1"/>
  <c r="M166" i="86"/>
  <c r="L166" i="86"/>
  <c r="H154" i="85"/>
  <c r="K154" i="85" s="1"/>
  <c r="M154" i="84"/>
  <c r="L154" i="84"/>
  <c r="H151" i="82"/>
  <c r="K151" i="82" s="1"/>
  <c r="L151" i="81"/>
  <c r="M151" i="81"/>
  <c r="H123" i="85"/>
  <c r="K123" i="85" s="1"/>
  <c r="L123" i="84"/>
  <c r="M123" i="84"/>
  <c r="H97" i="82"/>
  <c r="K97" i="82" s="1"/>
  <c r="L97" i="81"/>
  <c r="M97" i="81"/>
  <c r="H156" i="82"/>
  <c r="K156" i="82" s="1"/>
  <c r="L156" i="81"/>
  <c r="M156" i="81"/>
  <c r="H136" i="82"/>
  <c r="K136" i="82" s="1"/>
  <c r="M136" i="81"/>
  <c r="L136" i="81"/>
  <c r="H153" i="82"/>
  <c r="K153" i="82" s="1"/>
  <c r="M153" i="81"/>
  <c r="L153" i="81"/>
  <c r="H214" i="83"/>
  <c r="K214" i="83" s="1"/>
  <c r="L214" i="82"/>
  <c r="M214" i="82"/>
  <c r="H204" i="82"/>
  <c r="K204" i="82" s="1"/>
  <c r="L204" i="81"/>
  <c r="M204" i="81"/>
  <c r="H176" i="85"/>
  <c r="K176" i="85" s="1"/>
  <c r="M176" i="84"/>
  <c r="L176" i="84"/>
  <c r="H109" i="85"/>
  <c r="K109" i="85" s="1"/>
  <c r="M109" i="84"/>
  <c r="L109" i="84"/>
  <c r="K83" i="53"/>
  <c r="H239" i="53"/>
  <c r="J2" i="36" s="1"/>
  <c r="H93" i="83"/>
  <c r="K93" i="83" s="1"/>
  <c r="M93" i="82"/>
  <c r="L93" i="82"/>
  <c r="H200" i="82"/>
  <c r="K200" i="82" s="1"/>
  <c r="M200" i="81"/>
  <c r="L200" i="81"/>
  <c r="H171" i="82"/>
  <c r="K171" i="82" s="1"/>
  <c r="L171" i="81"/>
  <c r="M171" i="81"/>
  <c r="H162" i="82"/>
  <c r="K162" i="82" s="1"/>
  <c r="L162" i="81"/>
  <c r="M162" i="81"/>
  <c r="H160" i="82"/>
  <c r="K160" i="82" s="1"/>
  <c r="L160" i="81"/>
  <c r="M160" i="81"/>
  <c r="H133" i="85"/>
  <c r="K133" i="85" s="1"/>
  <c r="M133" i="84"/>
  <c r="L133" i="84"/>
  <c r="H188" i="82"/>
  <c r="K188" i="82" s="1"/>
  <c r="L188" i="81"/>
  <c r="M188" i="81"/>
  <c r="H96" i="85"/>
  <c r="K96" i="85" s="1"/>
  <c r="L96" i="84"/>
  <c r="M96" i="84"/>
  <c r="H177" i="82"/>
  <c r="K177" i="82" s="1"/>
  <c r="M177" i="81"/>
  <c r="L177" i="81"/>
  <c r="H129" i="85"/>
  <c r="K129" i="85" s="1"/>
  <c r="L129" i="84"/>
  <c r="M129" i="84"/>
  <c r="Q89" i="84"/>
  <c r="Q239" i="83"/>
  <c r="H155" i="87"/>
  <c r="K155" i="87" s="1"/>
  <c r="M155" i="86"/>
  <c r="L155" i="86"/>
  <c r="H126" i="85"/>
  <c r="K126" i="85" s="1"/>
  <c r="L126" i="84"/>
  <c r="M126" i="84"/>
  <c r="H149" i="85"/>
  <c r="K149" i="85" s="1"/>
  <c r="M149" i="84"/>
  <c r="L149" i="84"/>
  <c r="H194" i="82"/>
  <c r="K194" i="82" s="1"/>
  <c r="L194" i="81"/>
  <c r="M194" i="81"/>
  <c r="H213" i="82"/>
  <c r="K213" i="82" s="1"/>
  <c r="L213" i="81"/>
  <c r="M213" i="81"/>
  <c r="H230" i="82"/>
  <c r="K230" i="82" s="1"/>
  <c r="M230" i="81"/>
  <c r="L230" i="81"/>
  <c r="H148" i="83"/>
  <c r="K148" i="83" s="1"/>
  <c r="M148" i="82"/>
  <c r="L148" i="82"/>
  <c r="H139" i="84"/>
  <c r="K139" i="84" s="1"/>
  <c r="M139" i="83"/>
  <c r="L139" i="83"/>
  <c r="H225" i="82"/>
  <c r="K225" i="82" s="1"/>
  <c r="M225" i="81"/>
  <c r="L225" i="81"/>
  <c r="H235" i="82"/>
  <c r="K235" i="82" s="1"/>
  <c r="M235" i="81"/>
  <c r="L235" i="81"/>
  <c r="H107" i="87"/>
  <c r="K107" i="87" s="1"/>
  <c r="L107" i="86"/>
  <c r="M107" i="86"/>
  <c r="H217" i="82"/>
  <c r="K217" i="82" s="1"/>
  <c r="M217" i="81"/>
  <c r="L217" i="81"/>
  <c r="H131" i="82"/>
  <c r="K131" i="82" s="1"/>
  <c r="L131" i="81"/>
  <c r="M131" i="81"/>
  <c r="H137" i="82"/>
  <c r="K137" i="82" s="1"/>
  <c r="L137" i="81"/>
  <c r="M137" i="81"/>
  <c r="H163" i="82"/>
  <c r="K163" i="82" s="1"/>
  <c r="L163" i="81"/>
  <c r="M163" i="81"/>
  <c r="H110" i="82"/>
  <c r="K110" i="82" s="1"/>
  <c r="L110" i="81"/>
  <c r="M110" i="81"/>
  <c r="H184" i="85"/>
  <c r="K184" i="85" s="1"/>
  <c r="L184" i="84"/>
  <c r="M184" i="84"/>
  <c r="H152" i="87"/>
  <c r="K152" i="87" s="1"/>
  <c r="L152" i="86"/>
  <c r="M152" i="86"/>
  <c r="H186" i="82"/>
  <c r="K186" i="82" s="1"/>
  <c r="M186" i="81"/>
  <c r="L186" i="81"/>
  <c r="H175" i="82"/>
  <c r="K175" i="82" s="1"/>
  <c r="L175" i="81"/>
  <c r="M175" i="81"/>
  <c r="H199" i="82"/>
  <c r="K199" i="82" s="1"/>
  <c r="L199" i="81"/>
  <c r="M199" i="81"/>
  <c r="H207" i="82"/>
  <c r="K207" i="82" s="1"/>
  <c r="L207" i="81"/>
  <c r="M207" i="81"/>
  <c r="H168" i="82"/>
  <c r="K168" i="82" s="1"/>
  <c r="L168" i="81"/>
  <c r="M168" i="81"/>
  <c r="H187" i="85"/>
  <c r="K187" i="85" s="1"/>
  <c r="M187" i="84"/>
  <c r="L187" i="84"/>
  <c r="H157" i="85"/>
  <c r="K157" i="85" s="1"/>
  <c r="L157" i="84"/>
  <c r="M157" i="84"/>
  <c r="H211" i="82"/>
  <c r="K211" i="82" s="1"/>
  <c r="M211" i="81"/>
  <c r="L211" i="81"/>
  <c r="B62" i="91"/>
  <c r="B66" i="90"/>
  <c r="H130" i="87"/>
  <c r="K130" i="87" s="1"/>
  <c r="L130" i="86"/>
  <c r="M130" i="86"/>
  <c r="H116" i="82"/>
  <c r="K116" i="82" s="1"/>
  <c r="L116" i="81"/>
  <c r="M116" i="81"/>
  <c r="H122" i="87"/>
  <c r="K122" i="87" s="1"/>
  <c r="M122" i="86"/>
  <c r="L122" i="86"/>
  <c r="H191" i="82"/>
  <c r="K191" i="82" s="1"/>
  <c r="M191" i="81"/>
  <c r="L191" i="81"/>
  <c r="H158" i="82"/>
  <c r="K158" i="82" s="1"/>
  <c r="M158" i="81"/>
  <c r="L158" i="81"/>
  <c r="H95" i="84"/>
  <c r="K95" i="84" s="1"/>
  <c r="L95" i="83"/>
  <c r="M95" i="83"/>
  <c r="H173" i="82"/>
  <c r="K173" i="82" s="1"/>
  <c r="L173" i="81"/>
  <c r="M173" i="81"/>
  <c r="H127" i="87"/>
  <c r="K127" i="87" s="1"/>
  <c r="L127" i="86"/>
  <c r="M127" i="86"/>
  <c r="H103" i="82"/>
  <c r="K103" i="82" s="1"/>
  <c r="M103" i="81"/>
  <c r="L103" i="81"/>
  <c r="H189" i="82"/>
  <c r="K189" i="82" s="1"/>
  <c r="L189" i="81"/>
  <c r="M189" i="81"/>
  <c r="H118" i="82"/>
  <c r="K118" i="82" s="1"/>
  <c r="L118" i="81"/>
  <c r="M118" i="81"/>
  <c r="H115" i="82"/>
  <c r="K115" i="82" s="1"/>
  <c r="L115" i="81"/>
  <c r="M115" i="81"/>
  <c r="H111" i="87"/>
  <c r="K111" i="87" s="1"/>
  <c r="M111" i="86"/>
  <c r="L111" i="86"/>
  <c r="H104" i="85"/>
  <c r="K104" i="85" s="1"/>
  <c r="M104" i="84"/>
  <c r="L104" i="84"/>
  <c r="H144" i="84"/>
  <c r="K144" i="84" s="1"/>
  <c r="L144" i="83"/>
  <c r="M144" i="83"/>
  <c r="H215" i="82"/>
  <c r="K215" i="82" s="1"/>
  <c r="L215" i="81"/>
  <c r="M215" i="81"/>
  <c r="H108" i="82"/>
  <c r="K108" i="82" s="1"/>
  <c r="L108" i="81"/>
  <c r="M108" i="81"/>
  <c r="H196" i="82"/>
  <c r="K196" i="82" s="1"/>
  <c r="M196" i="81"/>
  <c r="L196" i="81"/>
  <c r="H181" i="87"/>
  <c r="K181" i="87" s="1"/>
  <c r="L181" i="86"/>
  <c r="M181" i="86"/>
  <c r="H114" i="82"/>
  <c r="K114" i="82" s="1"/>
  <c r="L114" i="81"/>
  <c r="M114" i="81"/>
  <c r="H91" i="84"/>
  <c r="K91" i="84" s="1"/>
  <c r="M91" i="83"/>
  <c r="L91" i="83"/>
  <c r="H120" i="85"/>
  <c r="K120" i="85" s="1"/>
  <c r="L120" i="84"/>
  <c r="M120" i="84"/>
  <c r="H135" i="82"/>
  <c r="K135" i="82" s="1"/>
  <c r="L135" i="81"/>
  <c r="M135" i="81"/>
  <c r="H165" i="82"/>
  <c r="K165" i="82" s="1"/>
  <c r="M165" i="81"/>
  <c r="L165" i="81"/>
  <c r="H117" i="87"/>
  <c r="K117" i="87" s="1"/>
  <c r="M117" i="86"/>
  <c r="L117" i="86"/>
  <c r="H174" i="87"/>
  <c r="K174" i="87" s="1"/>
  <c r="L174" i="86"/>
  <c r="M174" i="86"/>
  <c r="H88" i="81"/>
  <c r="K88" i="81" s="1"/>
  <c r="L88" i="80"/>
  <c r="M88" i="80"/>
  <c r="H208" i="82"/>
  <c r="K208" i="82" s="1"/>
  <c r="L208" i="81"/>
  <c r="M208" i="81"/>
  <c r="H203" i="82"/>
  <c r="K203" i="82" s="1"/>
  <c r="L203" i="81"/>
  <c r="M203" i="81"/>
  <c r="H161" i="82"/>
  <c r="K161" i="82" s="1"/>
  <c r="L161" i="81"/>
  <c r="M161" i="81"/>
  <c r="H100" i="85"/>
  <c r="K100" i="85" s="1"/>
  <c r="M100" i="84"/>
  <c r="L100" i="84"/>
  <c r="H180" i="82"/>
  <c r="K180" i="82" s="1"/>
  <c r="L180" i="81"/>
  <c r="M180" i="81"/>
  <c r="H112" i="83"/>
  <c r="K112" i="83" s="1"/>
  <c r="M112" i="82"/>
  <c r="L112" i="82"/>
  <c r="H228" i="82"/>
  <c r="K228" i="82" s="1"/>
  <c r="M228" i="81"/>
  <c r="L228" i="81"/>
  <c r="H146" i="82"/>
  <c r="K146" i="82" s="1"/>
  <c r="L146" i="81"/>
  <c r="M146" i="81"/>
  <c r="H159" i="87"/>
  <c r="K159" i="87" s="1"/>
  <c r="L159" i="86"/>
  <c r="M159" i="86"/>
  <c r="H205" i="82"/>
  <c r="K205" i="82" s="1"/>
  <c r="M205" i="81"/>
  <c r="L205" i="81"/>
  <c r="H99" i="82"/>
  <c r="K99" i="82" s="1"/>
  <c r="L99" i="81"/>
  <c r="M99" i="81"/>
  <c r="H232" i="85"/>
  <c r="K232" i="85" s="1"/>
  <c r="M232" i="84"/>
  <c r="L232" i="84"/>
  <c r="E106" i="84"/>
  <c r="E239" i="83"/>
  <c r="O4" i="36"/>
  <c r="G123" i="91"/>
  <c r="G224" i="82"/>
  <c r="L224" i="81"/>
  <c r="M224" i="81"/>
  <c r="G140" i="91"/>
  <c r="G109" i="91"/>
  <c r="G117" i="91"/>
  <c r="G136" i="91"/>
  <c r="G161" i="91"/>
  <c r="G90" i="91"/>
  <c r="M90" i="90"/>
  <c r="L90" i="90"/>
  <c r="G222" i="82"/>
  <c r="M222" i="81"/>
  <c r="L222" i="81"/>
  <c r="G167" i="91"/>
  <c r="G191" i="91"/>
  <c r="G173" i="91"/>
  <c r="G95" i="91"/>
  <c r="G211" i="91"/>
  <c r="G171" i="91"/>
  <c r="G177" i="91"/>
  <c r="G104" i="91"/>
  <c r="G121" i="91"/>
  <c r="G215" i="86"/>
  <c r="G195" i="91"/>
  <c r="G87" i="83"/>
  <c r="M87" i="82"/>
  <c r="L87" i="82"/>
  <c r="G230" i="90"/>
  <c r="G138" i="91"/>
  <c r="G130" i="91"/>
  <c r="G204" i="91"/>
  <c r="G232" i="87"/>
  <c r="G196" i="90"/>
  <c r="G178" i="91"/>
  <c r="G157" i="91"/>
  <c r="G114" i="91"/>
  <c r="G193" i="91"/>
  <c r="G126" i="91"/>
  <c r="G103" i="91"/>
  <c r="G164" i="91"/>
  <c r="G181" i="91"/>
  <c r="G146" i="91"/>
  <c r="G188" i="91"/>
  <c r="G198" i="91"/>
  <c r="M198" i="90"/>
  <c r="L198" i="90"/>
  <c r="G108" i="91"/>
  <c r="G131" i="91"/>
  <c r="G92" i="85"/>
  <c r="L92" i="84"/>
  <c r="M92" i="84"/>
  <c r="G135" i="91"/>
  <c r="G133" i="91"/>
  <c r="G150" i="91"/>
  <c r="G125" i="91"/>
  <c r="G162" i="91"/>
  <c r="M216" i="82"/>
  <c r="G216" i="83"/>
  <c r="L216" i="82"/>
  <c r="G235" i="84"/>
  <c r="G226" i="82"/>
  <c r="M226" i="81"/>
  <c r="L226" i="81"/>
  <c r="G159" i="91"/>
  <c r="N4" i="36"/>
  <c r="G192" i="91"/>
  <c r="M192" i="90"/>
  <c r="L192" i="90"/>
  <c r="G194" i="91"/>
  <c r="G189" i="91"/>
  <c r="G237" i="82"/>
  <c r="L237" i="81"/>
  <c r="M237" i="81"/>
  <c r="G223" i="83"/>
  <c r="L223" i="82"/>
  <c r="M223" i="82"/>
  <c r="G180" i="91"/>
  <c r="G149" i="91"/>
  <c r="G151" i="91"/>
  <c r="F36" i="83"/>
  <c r="F40" i="82"/>
  <c r="G120" i="91"/>
  <c r="G205" i="91"/>
  <c r="G220" i="86"/>
  <c r="G172" i="91"/>
  <c r="G168" i="91"/>
  <c r="G190" i="91"/>
  <c r="M190" i="90"/>
  <c r="L190" i="90"/>
  <c r="G231" i="82"/>
  <c r="M231" i="81"/>
  <c r="L231" i="81"/>
  <c r="G102" i="91"/>
  <c r="G141" i="87"/>
  <c r="M141" i="86"/>
  <c r="L141" i="86"/>
  <c r="G128" i="91"/>
  <c r="G139" i="91"/>
  <c r="G86" i="82"/>
  <c r="M86" i="81"/>
  <c r="L86" i="81"/>
  <c r="G88" i="83"/>
  <c r="G119" i="91"/>
  <c r="G217" i="84"/>
  <c r="M89" i="81"/>
  <c r="G89" i="82"/>
  <c r="L89" i="81"/>
  <c r="G93" i="87"/>
  <c r="G228" i="90"/>
  <c r="G99" i="91"/>
  <c r="G96" i="90"/>
  <c r="G200" i="91"/>
  <c r="G236" i="82"/>
  <c r="L236" i="81"/>
  <c r="M236" i="81"/>
  <c r="G154" i="91"/>
  <c r="G84" i="82"/>
  <c r="L84" i="81"/>
  <c r="M84" i="81"/>
  <c r="G165" i="91"/>
  <c r="G132" i="91"/>
  <c r="G175" i="91"/>
  <c r="G101" i="91"/>
  <c r="G208" i="91"/>
  <c r="G213" i="87"/>
  <c r="G179" i="91"/>
  <c r="G98" i="91"/>
  <c r="G143" i="91"/>
  <c r="G203" i="91"/>
  <c r="G134" i="91"/>
  <c r="G127" i="91"/>
  <c r="G152" i="91"/>
  <c r="G118" i="88"/>
  <c r="G199" i="91"/>
  <c r="G197" i="91"/>
  <c r="G225" i="91"/>
  <c r="G144" i="90"/>
  <c r="G110" i="91"/>
  <c r="G163" i="91"/>
  <c r="G124" i="91"/>
  <c r="G107" i="91"/>
  <c r="G97" i="90"/>
  <c r="G148" i="91"/>
  <c r="G105" i="90"/>
  <c r="G113" i="91"/>
  <c r="G186" i="88"/>
  <c r="G129" i="91"/>
  <c r="G210" i="82"/>
  <c r="L210" i="81"/>
  <c r="M210" i="81"/>
  <c r="G169" i="91"/>
  <c r="G206" i="91"/>
  <c r="M206" i="90"/>
  <c r="L206" i="90"/>
  <c r="G229" i="82"/>
  <c r="L229" i="81"/>
  <c r="M229" i="81"/>
  <c r="L209" i="90"/>
  <c r="G209" i="91"/>
  <c r="M209" i="90"/>
  <c r="G202" i="91"/>
  <c r="L202" i="90"/>
  <c r="M202" i="90"/>
  <c r="G184" i="91"/>
  <c r="G182" i="91"/>
  <c r="G219" i="82"/>
  <c r="M219" i="81"/>
  <c r="L219" i="81"/>
  <c r="G207" i="91"/>
  <c r="G227" i="83"/>
  <c r="L227" i="82"/>
  <c r="M227" i="82"/>
  <c r="G85" i="84"/>
  <c r="G83" i="83"/>
  <c r="G170" i="91"/>
  <c r="G116" i="91"/>
  <c r="G155" i="91"/>
  <c r="G187" i="91"/>
  <c r="L212" i="81"/>
  <c r="G212" i="82"/>
  <c r="M212" i="81"/>
  <c r="M218" i="82"/>
  <c r="G218" i="83"/>
  <c r="L218" i="82"/>
  <c r="G185" i="88"/>
  <c r="L185" i="87"/>
  <c r="M185" i="87"/>
  <c r="M106" i="83"/>
  <c r="G106" i="84"/>
  <c r="L106" i="83"/>
  <c r="G145" i="91"/>
  <c r="G94" i="91"/>
  <c r="G238" i="84"/>
  <c r="M238" i="83"/>
  <c r="L238" i="83"/>
  <c r="L201" i="90"/>
  <c r="G201" i="91"/>
  <c r="M201" i="90"/>
  <c r="G183" i="91"/>
  <c r="G174" i="91"/>
  <c r="G233" i="82"/>
  <c r="L233" i="81"/>
  <c r="M233" i="81"/>
  <c r="G147" i="91"/>
  <c r="G214" i="91"/>
  <c r="G112" i="91"/>
  <c r="G122" i="91"/>
  <c r="G160" i="91"/>
  <c r="G166" i="91"/>
  <c r="G158" i="91"/>
  <c r="G142" i="91"/>
  <c r="G176" i="91"/>
  <c r="G100" i="91"/>
  <c r="G91" i="91"/>
  <c r="G156" i="91"/>
  <c r="G221" i="82"/>
  <c r="L221" i="81"/>
  <c r="M221" i="81"/>
  <c r="G137" i="91"/>
  <c r="G111" i="91"/>
  <c r="G115" i="91"/>
  <c r="G234" i="82"/>
  <c r="M234" i="81"/>
  <c r="L234" i="81"/>
  <c r="G153" i="91"/>
  <c r="G80" i="86" l="1"/>
  <c r="M80" i="85"/>
  <c r="L80" i="85"/>
  <c r="H159" i="88"/>
  <c r="K159" i="88" s="1"/>
  <c r="L159" i="87"/>
  <c r="M159" i="87"/>
  <c r="H180" i="83"/>
  <c r="K180" i="83" s="1"/>
  <c r="L180" i="82"/>
  <c r="M180" i="82"/>
  <c r="H208" i="83"/>
  <c r="K208" i="83" s="1"/>
  <c r="M208" i="82"/>
  <c r="L208" i="82"/>
  <c r="H165" i="83"/>
  <c r="K165" i="83" s="1"/>
  <c r="M165" i="82"/>
  <c r="L165" i="82"/>
  <c r="H114" i="83"/>
  <c r="K114" i="83" s="1"/>
  <c r="M114" i="82"/>
  <c r="L114" i="82"/>
  <c r="H215" i="83"/>
  <c r="K215" i="83" s="1"/>
  <c r="M215" i="82"/>
  <c r="L215" i="82"/>
  <c r="H115" i="83"/>
  <c r="K115" i="83" s="1"/>
  <c r="L115" i="82"/>
  <c r="M115" i="82"/>
  <c r="H127" i="88"/>
  <c r="K127" i="88" s="1"/>
  <c r="L127" i="87"/>
  <c r="M127" i="87"/>
  <c r="H191" i="83"/>
  <c r="K191" i="83" s="1"/>
  <c r="M191" i="82"/>
  <c r="L191" i="82"/>
  <c r="H187" i="86"/>
  <c r="K187" i="86" s="1"/>
  <c r="M187" i="85"/>
  <c r="L187" i="85"/>
  <c r="H175" i="83"/>
  <c r="K175" i="83" s="1"/>
  <c r="M175" i="82"/>
  <c r="L175" i="82"/>
  <c r="H110" i="83"/>
  <c r="K110" i="83" s="1"/>
  <c r="L110" i="82"/>
  <c r="M110" i="82"/>
  <c r="H217" i="83"/>
  <c r="K217" i="83" s="1"/>
  <c r="L217" i="82"/>
  <c r="M217" i="82"/>
  <c r="H139" i="85"/>
  <c r="K139" i="85" s="1"/>
  <c r="M139" i="84"/>
  <c r="L139" i="84"/>
  <c r="H230" i="83"/>
  <c r="K230" i="83" s="1"/>
  <c r="M230" i="82"/>
  <c r="L230" i="82"/>
  <c r="H126" i="86"/>
  <c r="K126" i="86" s="1"/>
  <c r="L126" i="85"/>
  <c r="M126" i="85"/>
  <c r="H129" i="86"/>
  <c r="K129" i="86" s="1"/>
  <c r="L129" i="85"/>
  <c r="M129" i="85"/>
  <c r="H133" i="86"/>
  <c r="K133" i="86" s="1"/>
  <c r="L133" i="85"/>
  <c r="M133" i="85"/>
  <c r="H200" i="83"/>
  <c r="K200" i="83" s="1"/>
  <c r="M200" i="82"/>
  <c r="L200" i="82"/>
  <c r="H109" i="86"/>
  <c r="K109" i="86" s="1"/>
  <c r="L109" i="85"/>
  <c r="M109" i="85"/>
  <c r="H153" i="83"/>
  <c r="K153" i="83" s="1"/>
  <c r="M153" i="82"/>
  <c r="L153" i="82"/>
  <c r="H123" i="86"/>
  <c r="K123" i="86" s="1"/>
  <c r="L123" i="85"/>
  <c r="M123" i="85"/>
  <c r="H178" i="88"/>
  <c r="K178" i="88" s="1"/>
  <c r="M178" i="87"/>
  <c r="L178" i="87"/>
  <c r="H150" i="83"/>
  <c r="K150" i="83" s="1"/>
  <c r="M150" i="82"/>
  <c r="L150" i="82"/>
  <c r="H170" i="83"/>
  <c r="K170" i="83" s="1"/>
  <c r="M170" i="82"/>
  <c r="L170" i="82"/>
  <c r="H142" i="85"/>
  <c r="K142" i="85" s="1"/>
  <c r="M142" i="84"/>
  <c r="L142" i="84"/>
  <c r="H121" i="83"/>
  <c r="K121" i="83" s="1"/>
  <c r="L121" i="82"/>
  <c r="M121" i="82"/>
  <c r="H195" i="83"/>
  <c r="K195" i="83" s="1"/>
  <c r="M195" i="82"/>
  <c r="L195" i="82"/>
  <c r="H167" i="86"/>
  <c r="K167" i="86" s="1"/>
  <c r="L167" i="85"/>
  <c r="M167" i="85"/>
  <c r="H94" i="85"/>
  <c r="K94" i="85" s="1"/>
  <c r="L94" i="84"/>
  <c r="M94" i="84"/>
  <c r="H98" i="88"/>
  <c r="K98" i="88" s="1"/>
  <c r="L98" i="87"/>
  <c r="M98" i="87"/>
  <c r="H205" i="83"/>
  <c r="K205" i="83" s="1"/>
  <c r="M205" i="82"/>
  <c r="L205" i="82"/>
  <c r="H112" i="84"/>
  <c r="K112" i="84" s="1"/>
  <c r="M112" i="83"/>
  <c r="L112" i="83"/>
  <c r="H203" i="83"/>
  <c r="K203" i="83" s="1"/>
  <c r="M203" i="82"/>
  <c r="L203" i="82"/>
  <c r="H117" i="88"/>
  <c r="K117" i="88" s="1"/>
  <c r="L117" i="87"/>
  <c r="M117" i="87"/>
  <c r="H91" i="85"/>
  <c r="K91" i="85" s="1"/>
  <c r="M91" i="84"/>
  <c r="L91" i="84"/>
  <c r="H108" i="83"/>
  <c r="K108" i="83" s="1"/>
  <c r="L108" i="82"/>
  <c r="M108" i="82"/>
  <c r="H111" i="88"/>
  <c r="K111" i="88" s="1"/>
  <c r="L111" i="87"/>
  <c r="M111" i="87"/>
  <c r="H103" i="83"/>
  <c r="K103" i="83" s="1"/>
  <c r="L103" i="82"/>
  <c r="M103" i="82"/>
  <c r="H158" i="83"/>
  <c r="K158" i="83" s="1"/>
  <c r="M158" i="82"/>
  <c r="L158" i="82"/>
  <c r="H130" i="88"/>
  <c r="K130" i="88" s="1"/>
  <c r="M130" i="87"/>
  <c r="L130" i="87"/>
  <c r="H157" i="86"/>
  <c r="K157" i="86" s="1"/>
  <c r="L157" i="85"/>
  <c r="M157" i="85"/>
  <c r="H199" i="83"/>
  <c r="K199" i="83" s="1"/>
  <c r="L199" i="82"/>
  <c r="M199" i="82"/>
  <c r="H184" i="86"/>
  <c r="K184" i="86" s="1"/>
  <c r="L184" i="85"/>
  <c r="M184" i="85"/>
  <c r="H131" i="83"/>
  <c r="K131" i="83" s="1"/>
  <c r="L131" i="82"/>
  <c r="M131" i="82"/>
  <c r="H225" i="83"/>
  <c r="K225" i="83" s="1"/>
  <c r="L225" i="82"/>
  <c r="M225" i="82"/>
  <c r="H149" i="86"/>
  <c r="K149" i="86" s="1"/>
  <c r="L149" i="85"/>
  <c r="M149" i="85"/>
  <c r="Q89" i="85"/>
  <c r="Q239" i="84"/>
  <c r="H188" i="83"/>
  <c r="K188" i="83" s="1"/>
  <c r="L188" i="82"/>
  <c r="M188" i="82"/>
  <c r="H171" i="83"/>
  <c r="K171" i="83" s="1"/>
  <c r="L171" i="82"/>
  <c r="M171" i="82"/>
  <c r="H83" i="54"/>
  <c r="K239" i="53"/>
  <c r="M83" i="53"/>
  <c r="M239" i="53" s="1"/>
  <c r="L83" i="53"/>
  <c r="H214" i="84"/>
  <c r="K214" i="84" s="1"/>
  <c r="M214" i="83"/>
  <c r="L214" i="83"/>
  <c r="H97" i="83"/>
  <c r="K97" i="83" s="1"/>
  <c r="L97" i="82"/>
  <c r="M97" i="82"/>
  <c r="H166" i="88"/>
  <c r="K166" i="88" s="1"/>
  <c r="M166" i="87"/>
  <c r="L166" i="87"/>
  <c r="H138" i="83"/>
  <c r="K138" i="83" s="1"/>
  <c r="M138" i="82"/>
  <c r="L138" i="82"/>
  <c r="H183" i="83"/>
  <c r="K183" i="83" s="1"/>
  <c r="L183" i="82"/>
  <c r="M183" i="82"/>
  <c r="H143" i="83"/>
  <c r="K143" i="83" s="1"/>
  <c r="M143" i="82"/>
  <c r="L143" i="82"/>
  <c r="H169" i="88"/>
  <c r="K169" i="88" s="1"/>
  <c r="L169" i="87"/>
  <c r="M169" i="87"/>
  <c r="H140" i="87"/>
  <c r="K140" i="87" s="1"/>
  <c r="L140" i="86"/>
  <c r="M140" i="86"/>
  <c r="F53" i="52"/>
  <c r="F59" i="52"/>
  <c r="H147" i="88"/>
  <c r="K147" i="88" s="1"/>
  <c r="M147" i="87"/>
  <c r="L147" i="87"/>
  <c r="H193" i="83"/>
  <c r="K193" i="83" s="1"/>
  <c r="L193" i="82"/>
  <c r="M193" i="82"/>
  <c r="H220" i="85"/>
  <c r="K220" i="85" s="1"/>
  <c r="M220" i="84"/>
  <c r="L220" i="84"/>
  <c r="H99" i="83"/>
  <c r="K99" i="83" s="1"/>
  <c r="M99" i="82"/>
  <c r="L99" i="82"/>
  <c r="H228" i="83"/>
  <c r="K228" i="83" s="1"/>
  <c r="L228" i="82"/>
  <c r="M228" i="82"/>
  <c r="H161" i="83"/>
  <c r="K161" i="83" s="1"/>
  <c r="L161" i="82"/>
  <c r="M161" i="82"/>
  <c r="H174" i="88"/>
  <c r="K174" i="88" s="1"/>
  <c r="M174" i="87"/>
  <c r="L174" i="87"/>
  <c r="H120" i="86"/>
  <c r="K120" i="86" s="1"/>
  <c r="L120" i="85"/>
  <c r="M120" i="85"/>
  <c r="H196" i="83"/>
  <c r="K196" i="83" s="1"/>
  <c r="M196" i="82"/>
  <c r="L196" i="82"/>
  <c r="H104" i="86"/>
  <c r="K104" i="86" s="1"/>
  <c r="M104" i="85"/>
  <c r="L104" i="85"/>
  <c r="H189" i="83"/>
  <c r="K189" i="83" s="1"/>
  <c r="M189" i="82"/>
  <c r="L189" i="82"/>
  <c r="H95" i="85"/>
  <c r="K95" i="85" s="1"/>
  <c r="L95" i="84"/>
  <c r="M95" i="84"/>
  <c r="H116" i="83"/>
  <c r="K116" i="83" s="1"/>
  <c r="L116" i="82"/>
  <c r="M116" i="82"/>
  <c r="H211" i="83"/>
  <c r="K211" i="83" s="1"/>
  <c r="L211" i="82"/>
  <c r="M211" i="82"/>
  <c r="H207" i="83"/>
  <c r="K207" i="83" s="1"/>
  <c r="L207" i="82"/>
  <c r="M207" i="82"/>
  <c r="H152" i="88"/>
  <c r="K152" i="88" s="1"/>
  <c r="L152" i="87"/>
  <c r="M152" i="87"/>
  <c r="H137" i="83"/>
  <c r="K137" i="83" s="1"/>
  <c r="M137" i="82"/>
  <c r="L137" i="82"/>
  <c r="H235" i="83"/>
  <c r="K235" i="83" s="1"/>
  <c r="L235" i="82"/>
  <c r="M235" i="82"/>
  <c r="H194" i="83"/>
  <c r="K194" i="83" s="1"/>
  <c r="M194" i="82"/>
  <c r="L194" i="82"/>
  <c r="H96" i="86"/>
  <c r="K96" i="86" s="1"/>
  <c r="L96" i="85"/>
  <c r="M96" i="85"/>
  <c r="H162" i="83"/>
  <c r="K162" i="83" s="1"/>
  <c r="L162" i="82"/>
  <c r="M162" i="82"/>
  <c r="H204" i="83"/>
  <c r="K204" i="83" s="1"/>
  <c r="L204" i="82"/>
  <c r="M204" i="82"/>
  <c r="H156" i="83"/>
  <c r="K156" i="83" s="1"/>
  <c r="L156" i="82"/>
  <c r="M156" i="82"/>
  <c r="H154" i="86"/>
  <c r="K154" i="86" s="1"/>
  <c r="L154" i="85"/>
  <c r="M154" i="85"/>
  <c r="H132" i="88"/>
  <c r="K132" i="88" s="1"/>
  <c r="M132" i="87"/>
  <c r="L132" i="87"/>
  <c r="H172" i="86"/>
  <c r="K172" i="86" s="1"/>
  <c r="M172" i="85"/>
  <c r="L172" i="85"/>
  <c r="H85" i="83"/>
  <c r="K85" i="83" s="1"/>
  <c r="L85" i="82"/>
  <c r="M85" i="82"/>
  <c r="H164" i="86"/>
  <c r="K164" i="86" s="1"/>
  <c r="M164" i="85"/>
  <c r="L164" i="85"/>
  <c r="H105" i="83"/>
  <c r="K105" i="83" s="1"/>
  <c r="L105" i="82"/>
  <c r="M105" i="82"/>
  <c r="H113" i="86"/>
  <c r="K113" i="86" s="1"/>
  <c r="L113" i="85"/>
  <c r="M113" i="85"/>
  <c r="H179" i="86"/>
  <c r="K179" i="86" s="1"/>
  <c r="L179" i="85"/>
  <c r="M179" i="85"/>
  <c r="H124" i="83"/>
  <c r="K124" i="83" s="1"/>
  <c r="M124" i="82"/>
  <c r="L124" i="82"/>
  <c r="H232" i="86"/>
  <c r="K232" i="86" s="1"/>
  <c r="L232" i="85"/>
  <c r="M232" i="85"/>
  <c r="H146" i="83"/>
  <c r="K146" i="83" s="1"/>
  <c r="M146" i="82"/>
  <c r="L146" i="82"/>
  <c r="H100" i="86"/>
  <c r="K100" i="86" s="1"/>
  <c r="L100" i="85"/>
  <c r="M100" i="85"/>
  <c r="H88" i="82"/>
  <c r="K88" i="82" s="1"/>
  <c r="L88" i="81"/>
  <c r="M88" i="81"/>
  <c r="H135" i="83"/>
  <c r="K135" i="83" s="1"/>
  <c r="M135" i="82"/>
  <c r="L135" i="82"/>
  <c r="H181" i="88"/>
  <c r="K181" i="88" s="1"/>
  <c r="M181" i="87"/>
  <c r="L181" i="87"/>
  <c r="H144" i="85"/>
  <c r="K144" i="85" s="1"/>
  <c r="L144" i="84"/>
  <c r="M144" i="84"/>
  <c r="H118" i="83"/>
  <c r="K118" i="83" s="1"/>
  <c r="M118" i="82"/>
  <c r="L118" i="82"/>
  <c r="H173" i="83"/>
  <c r="K173" i="83" s="1"/>
  <c r="L173" i="82"/>
  <c r="M173" i="82"/>
  <c r="H122" i="88"/>
  <c r="K122" i="88" s="1"/>
  <c r="L122" i="87"/>
  <c r="M122" i="87"/>
  <c r="B62" i="92"/>
  <c r="B66" i="91"/>
  <c r="H168" i="83"/>
  <c r="K168" i="83" s="1"/>
  <c r="M168" i="82"/>
  <c r="L168" i="82"/>
  <c r="H186" i="83"/>
  <c r="K186" i="83" s="1"/>
  <c r="M186" i="82"/>
  <c r="L186" i="82"/>
  <c r="H163" i="83"/>
  <c r="K163" i="83" s="1"/>
  <c r="M163" i="82"/>
  <c r="L163" i="82"/>
  <c r="H107" i="88"/>
  <c r="K107" i="88" s="1"/>
  <c r="M107" i="87"/>
  <c r="L107" i="87"/>
  <c r="H148" i="84"/>
  <c r="K148" i="84" s="1"/>
  <c r="M148" i="83"/>
  <c r="L148" i="83"/>
  <c r="H213" i="83"/>
  <c r="K213" i="83" s="1"/>
  <c r="L213" i="82"/>
  <c r="M213" i="82"/>
  <c r="H155" i="88"/>
  <c r="K155" i="88" s="1"/>
  <c r="M155" i="87"/>
  <c r="L155" i="87"/>
  <c r="H177" i="83"/>
  <c r="K177" i="83" s="1"/>
  <c r="M177" i="82"/>
  <c r="L177" i="82"/>
  <c r="H160" i="83"/>
  <c r="K160" i="83" s="1"/>
  <c r="L160" i="82"/>
  <c r="M160" i="82"/>
  <c r="H93" i="84"/>
  <c r="K93" i="84" s="1"/>
  <c r="M93" i="83"/>
  <c r="L93" i="83"/>
  <c r="H176" i="86"/>
  <c r="K176" i="86" s="1"/>
  <c r="L176" i="85"/>
  <c r="M176" i="85"/>
  <c r="H136" i="83"/>
  <c r="K136" i="83" s="1"/>
  <c r="M136" i="82"/>
  <c r="L136" i="82"/>
  <c r="H151" i="83"/>
  <c r="K151" i="83" s="1"/>
  <c r="M151" i="82"/>
  <c r="L151" i="82"/>
  <c r="Q83" i="92"/>
  <c r="H125" i="88"/>
  <c r="K125" i="88" s="1"/>
  <c r="L125" i="87"/>
  <c r="M125" i="87"/>
  <c r="H197" i="83"/>
  <c r="K197" i="83" s="1"/>
  <c r="L197" i="82"/>
  <c r="M197" i="82"/>
  <c r="H101" i="83"/>
  <c r="K101" i="83" s="1"/>
  <c r="M101" i="82"/>
  <c r="L101" i="82"/>
  <c r="H134" i="87"/>
  <c r="K134" i="87" s="1"/>
  <c r="L134" i="86"/>
  <c r="M134" i="86"/>
  <c r="H145" i="83"/>
  <c r="K145" i="83" s="1"/>
  <c r="M145" i="82"/>
  <c r="L145" i="82"/>
  <c r="H119" i="83"/>
  <c r="K119" i="83" s="1"/>
  <c r="M119" i="82"/>
  <c r="L119" i="82"/>
  <c r="H182" i="83"/>
  <c r="K182" i="83" s="1"/>
  <c r="L182" i="82"/>
  <c r="M182" i="82"/>
  <c r="H128" i="88"/>
  <c r="K128" i="88" s="1"/>
  <c r="L128" i="87"/>
  <c r="M128" i="87"/>
  <c r="H102" i="88"/>
  <c r="K102" i="88" s="1"/>
  <c r="L102" i="87"/>
  <c r="M102" i="87"/>
  <c r="E106" i="85"/>
  <c r="E239" i="84"/>
  <c r="G115" i="92"/>
  <c r="G156" i="92"/>
  <c r="G142" i="92"/>
  <c r="G122" i="92"/>
  <c r="L233" i="82"/>
  <c r="G233" i="83"/>
  <c r="M233" i="82"/>
  <c r="M201" i="91"/>
  <c r="L201" i="91"/>
  <c r="G201" i="92"/>
  <c r="M238" i="84"/>
  <c r="G238" i="85"/>
  <c r="L238" i="84"/>
  <c r="L106" i="84"/>
  <c r="G106" i="85"/>
  <c r="M106" i="84"/>
  <c r="G185" i="90"/>
  <c r="L185" i="88"/>
  <c r="M185" i="88"/>
  <c r="G155" i="92"/>
  <c r="G227" i="84"/>
  <c r="L227" i="83"/>
  <c r="M227" i="83"/>
  <c r="G184" i="92"/>
  <c r="G206" i="92"/>
  <c r="M206" i="91"/>
  <c r="L206" i="91"/>
  <c r="G129" i="92"/>
  <c r="G97" i="91"/>
  <c r="G110" i="92"/>
  <c r="G197" i="92"/>
  <c r="G199" i="92"/>
  <c r="G134" i="92"/>
  <c r="G98" i="92"/>
  <c r="G179" i="92"/>
  <c r="G101" i="92"/>
  <c r="G175" i="92"/>
  <c r="G154" i="92"/>
  <c r="G99" i="92"/>
  <c r="G89" i="83"/>
  <c r="L89" i="82"/>
  <c r="M89" i="82"/>
  <c r="G139" i="92"/>
  <c r="G231" i="83"/>
  <c r="M231" i="82"/>
  <c r="L231" i="82"/>
  <c r="G220" i="87"/>
  <c r="F40" i="83"/>
  <c r="F36" i="84"/>
  <c r="G223" i="84"/>
  <c r="L223" i="83"/>
  <c r="M223" i="83"/>
  <c r="G192" i="92"/>
  <c r="L192" i="91"/>
  <c r="M192" i="91"/>
  <c r="G226" i="83"/>
  <c r="M226" i="82"/>
  <c r="L226" i="82"/>
  <c r="G131" i="92"/>
  <c r="G146" i="92"/>
  <c r="G126" i="92"/>
  <c r="G157" i="92"/>
  <c r="G178" i="92"/>
  <c r="G130" i="92"/>
  <c r="G195" i="92"/>
  <c r="G90" i="92"/>
  <c r="M90" i="91"/>
  <c r="L90" i="91"/>
  <c r="G117" i="92"/>
  <c r="M234" i="82"/>
  <c r="L234" i="82"/>
  <c r="G234" i="83"/>
  <c r="G137" i="92"/>
  <c r="G221" i="83"/>
  <c r="M221" i="82"/>
  <c r="L221" i="82"/>
  <c r="G176" i="92"/>
  <c r="G160" i="92"/>
  <c r="G147" i="92"/>
  <c r="G145" i="92"/>
  <c r="G212" i="83"/>
  <c r="L212" i="82"/>
  <c r="M212" i="82"/>
  <c r="G187" i="92"/>
  <c r="G85" i="85"/>
  <c r="G182" i="92"/>
  <c r="M209" i="91"/>
  <c r="G209" i="92"/>
  <c r="L209" i="91"/>
  <c r="G229" i="83"/>
  <c r="L229" i="82"/>
  <c r="M229" i="82"/>
  <c r="G113" i="92"/>
  <c r="G148" i="92"/>
  <c r="G163" i="92"/>
  <c r="G225" i="92"/>
  <c r="G127" i="92"/>
  <c r="G165" i="92"/>
  <c r="G84" i="83"/>
  <c r="M84" i="82"/>
  <c r="L84" i="82"/>
  <c r="G96" i="91"/>
  <c r="G93" i="88"/>
  <c r="M86" i="82"/>
  <c r="G86" i="83"/>
  <c r="L86" i="82"/>
  <c r="G102" i="92"/>
  <c r="G172" i="92"/>
  <c r="G149" i="92"/>
  <c r="G180" i="92"/>
  <c r="G189" i="92"/>
  <c r="G194" i="92"/>
  <c r="G159" i="92"/>
  <c r="G216" i="84"/>
  <c r="L216" i="83"/>
  <c r="M216" i="83"/>
  <c r="G162" i="92"/>
  <c r="G133" i="92"/>
  <c r="L92" i="85"/>
  <c r="M92" i="85"/>
  <c r="G92" i="86"/>
  <c r="G188" i="92"/>
  <c r="G103" i="92"/>
  <c r="G204" i="92"/>
  <c r="M87" i="83"/>
  <c r="G87" i="84"/>
  <c r="L87" i="83"/>
  <c r="G121" i="92"/>
  <c r="G104" i="92"/>
  <c r="G95" i="92"/>
  <c r="M222" i="82"/>
  <c r="G222" i="83"/>
  <c r="L222" i="82"/>
  <c r="G123" i="92"/>
  <c r="G153" i="92"/>
  <c r="G100" i="92"/>
  <c r="G166" i="92"/>
  <c r="G214" i="92"/>
  <c r="G183" i="92"/>
  <c r="G94" i="92"/>
  <c r="G218" i="84"/>
  <c r="M218" i="83"/>
  <c r="L218" i="83"/>
  <c r="G170" i="92"/>
  <c r="G83" i="84"/>
  <c r="G219" i="83"/>
  <c r="L219" i="82"/>
  <c r="M219" i="82"/>
  <c r="G169" i="92"/>
  <c r="G210" i="83"/>
  <c r="M210" i="82"/>
  <c r="L210" i="82"/>
  <c r="G105" i="91"/>
  <c r="G124" i="92"/>
  <c r="G118" i="90"/>
  <c r="G152" i="92"/>
  <c r="G143" i="92"/>
  <c r="G208" i="92"/>
  <c r="G200" i="92"/>
  <c r="G228" i="91"/>
  <c r="G88" i="84"/>
  <c r="G141" i="88"/>
  <c r="M141" i="87"/>
  <c r="L141" i="87"/>
  <c r="G168" i="92"/>
  <c r="G205" i="92"/>
  <c r="G120" i="92"/>
  <c r="G235" i="85"/>
  <c r="G135" i="92"/>
  <c r="G198" i="92"/>
  <c r="M198" i="91"/>
  <c r="L198" i="91"/>
  <c r="G181" i="92"/>
  <c r="G164" i="92"/>
  <c r="G193" i="92"/>
  <c r="G114" i="92"/>
  <c r="G196" i="91"/>
  <c r="G232" i="88"/>
  <c r="G230" i="91"/>
  <c r="G215" i="87"/>
  <c r="G177" i="92"/>
  <c r="G211" i="92"/>
  <c r="G167" i="92"/>
  <c r="G161" i="92"/>
  <c r="G136" i="92"/>
  <c r="G224" i="83"/>
  <c r="L224" i="82"/>
  <c r="M224" i="82"/>
  <c r="G111" i="92"/>
  <c r="G91" i="92"/>
  <c r="G158" i="92"/>
  <c r="G112" i="92"/>
  <c r="G174" i="92"/>
  <c r="G116" i="92"/>
  <c r="G239" i="82"/>
  <c r="G207" i="92"/>
  <c r="G202" i="92"/>
  <c r="M202" i="91"/>
  <c r="L202" i="91"/>
  <c r="G186" i="90"/>
  <c r="G107" i="92"/>
  <c r="G144" i="91"/>
  <c r="G203" i="92"/>
  <c r="G213" i="88"/>
  <c r="G132" i="92"/>
  <c r="G236" i="83"/>
  <c r="L236" i="82"/>
  <c r="M236" i="82"/>
  <c r="G217" i="85"/>
  <c r="G119" i="92"/>
  <c r="G128" i="92"/>
  <c r="G190" i="92"/>
  <c r="M190" i="91"/>
  <c r="L190" i="91"/>
  <c r="G151" i="92"/>
  <c r="G237" i="83"/>
  <c r="M237" i="82"/>
  <c r="L237" i="82"/>
  <c r="G125" i="92"/>
  <c r="G150" i="92"/>
  <c r="G108" i="92"/>
  <c r="G138" i="92"/>
  <c r="G171" i="92"/>
  <c r="G173" i="92"/>
  <c r="G191" i="92"/>
  <c r="G109" i="92"/>
  <c r="G140" i="92"/>
  <c r="L80" i="86" l="1"/>
  <c r="G80" i="87"/>
  <c r="M80" i="86"/>
  <c r="H128" i="90"/>
  <c r="K128" i="90" s="1"/>
  <c r="M128" i="88"/>
  <c r="L128" i="88"/>
  <c r="H134" i="88"/>
  <c r="K134" i="88" s="1"/>
  <c r="M134" i="87"/>
  <c r="L134" i="87"/>
  <c r="H176" i="87"/>
  <c r="K176" i="87" s="1"/>
  <c r="M176" i="86"/>
  <c r="L176" i="86"/>
  <c r="H155" i="90"/>
  <c r="K155" i="90" s="1"/>
  <c r="L155" i="88"/>
  <c r="M155" i="88"/>
  <c r="H163" i="84"/>
  <c r="K163" i="84" s="1"/>
  <c r="L163" i="83"/>
  <c r="M163" i="83"/>
  <c r="B62" i="93"/>
  <c r="B66" i="92"/>
  <c r="H144" i="86"/>
  <c r="K144" i="86" s="1"/>
  <c r="L144" i="85"/>
  <c r="M144" i="85"/>
  <c r="H100" i="87"/>
  <c r="K100" i="87" s="1"/>
  <c r="L100" i="86"/>
  <c r="M100" i="86"/>
  <c r="H105" i="84"/>
  <c r="K105" i="84" s="1"/>
  <c r="M105" i="83"/>
  <c r="L105" i="83"/>
  <c r="H132" i="90"/>
  <c r="K132" i="90" s="1"/>
  <c r="L132" i="88"/>
  <c r="M132" i="88"/>
  <c r="H162" i="84"/>
  <c r="K162" i="84" s="1"/>
  <c r="M162" i="83"/>
  <c r="L162" i="83"/>
  <c r="H137" i="84"/>
  <c r="K137" i="84" s="1"/>
  <c r="M137" i="83"/>
  <c r="L137" i="83"/>
  <c r="H116" i="84"/>
  <c r="K116" i="84" s="1"/>
  <c r="L116" i="83"/>
  <c r="M116" i="83"/>
  <c r="H196" i="84"/>
  <c r="K196" i="84" s="1"/>
  <c r="L196" i="83"/>
  <c r="M196" i="83"/>
  <c r="H228" i="84"/>
  <c r="K228" i="84" s="1"/>
  <c r="M228" i="83"/>
  <c r="L228" i="83"/>
  <c r="H147" i="90"/>
  <c r="K147" i="90" s="1"/>
  <c r="L147" i="88"/>
  <c r="M147" i="88"/>
  <c r="H169" i="90"/>
  <c r="K169" i="90" s="1"/>
  <c r="L169" i="88"/>
  <c r="M169" i="88"/>
  <c r="H166" i="90"/>
  <c r="K166" i="90" s="1"/>
  <c r="M166" i="88"/>
  <c r="L166" i="88"/>
  <c r="H188" i="84"/>
  <c r="K188" i="84" s="1"/>
  <c r="M188" i="83"/>
  <c r="L188" i="83"/>
  <c r="H225" i="84"/>
  <c r="K225" i="84" s="1"/>
  <c r="M225" i="83"/>
  <c r="L225" i="83"/>
  <c r="H157" i="87"/>
  <c r="K157" i="87" s="1"/>
  <c r="M157" i="86"/>
  <c r="L157" i="86"/>
  <c r="H111" i="90"/>
  <c r="K111" i="90" s="1"/>
  <c r="L111" i="88"/>
  <c r="M111" i="88"/>
  <c r="H203" i="84"/>
  <c r="K203" i="84" s="1"/>
  <c r="M203" i="83"/>
  <c r="L203" i="83"/>
  <c r="H94" i="86"/>
  <c r="K94" i="86" s="1"/>
  <c r="M94" i="85"/>
  <c r="L94" i="85"/>
  <c r="H142" i="86"/>
  <c r="K142" i="86" s="1"/>
  <c r="M142" i="85"/>
  <c r="L142" i="85"/>
  <c r="H123" i="87"/>
  <c r="K123" i="87" s="1"/>
  <c r="L123" i="86"/>
  <c r="M123" i="86"/>
  <c r="H133" i="87"/>
  <c r="K133" i="87" s="1"/>
  <c r="M133" i="86"/>
  <c r="L133" i="86"/>
  <c r="H139" i="86"/>
  <c r="K139" i="86" s="1"/>
  <c r="M139" i="85"/>
  <c r="L139" i="85"/>
  <c r="H187" i="87"/>
  <c r="K187" i="87" s="1"/>
  <c r="M187" i="86"/>
  <c r="L187" i="86"/>
  <c r="H215" i="84"/>
  <c r="K215" i="84" s="1"/>
  <c r="L215" i="83"/>
  <c r="M215" i="83"/>
  <c r="H180" i="84"/>
  <c r="K180" i="84" s="1"/>
  <c r="L180" i="83"/>
  <c r="M180" i="83"/>
  <c r="H102" i="90"/>
  <c r="K102" i="90" s="1"/>
  <c r="L102" i="88"/>
  <c r="M102" i="88"/>
  <c r="H145" i="84"/>
  <c r="K145" i="84" s="1"/>
  <c r="M145" i="83"/>
  <c r="L145" i="83"/>
  <c r="H125" i="90"/>
  <c r="K125" i="90" s="1"/>
  <c r="L125" i="88"/>
  <c r="M125" i="88"/>
  <c r="H136" i="84"/>
  <c r="K136" i="84" s="1"/>
  <c r="L136" i="83"/>
  <c r="M136" i="83"/>
  <c r="H177" i="84"/>
  <c r="K177" i="84" s="1"/>
  <c r="L177" i="83"/>
  <c r="M177" i="83"/>
  <c r="H107" i="90"/>
  <c r="K107" i="90" s="1"/>
  <c r="L107" i="88"/>
  <c r="M107" i="88"/>
  <c r="H118" i="84"/>
  <c r="K118" i="84" s="1"/>
  <c r="L118" i="83"/>
  <c r="M118" i="83"/>
  <c r="H88" i="83"/>
  <c r="K88" i="83" s="1"/>
  <c r="M88" i="82"/>
  <c r="L88" i="82"/>
  <c r="H113" i="87"/>
  <c r="K113" i="87" s="1"/>
  <c r="L113" i="86"/>
  <c r="M113" i="86"/>
  <c r="H172" i="87"/>
  <c r="K172" i="87" s="1"/>
  <c r="M172" i="86"/>
  <c r="L172" i="86"/>
  <c r="H204" i="84"/>
  <c r="K204" i="84" s="1"/>
  <c r="L204" i="83"/>
  <c r="M204" i="83"/>
  <c r="H235" i="84"/>
  <c r="K235" i="84" s="1"/>
  <c r="L235" i="83"/>
  <c r="M235" i="83"/>
  <c r="H211" i="84"/>
  <c r="K211" i="84" s="1"/>
  <c r="M211" i="83"/>
  <c r="L211" i="83"/>
  <c r="H104" i="87"/>
  <c r="K104" i="87" s="1"/>
  <c r="M104" i="86"/>
  <c r="L104" i="86"/>
  <c r="H161" i="84"/>
  <c r="K161" i="84" s="1"/>
  <c r="L161" i="83"/>
  <c r="M161" i="83"/>
  <c r="H193" i="84"/>
  <c r="K193" i="84" s="1"/>
  <c r="M193" i="83"/>
  <c r="L193" i="83"/>
  <c r="H140" i="88"/>
  <c r="K140" i="88" s="1"/>
  <c r="L140" i="87"/>
  <c r="M140" i="87"/>
  <c r="H138" i="84"/>
  <c r="K138" i="84" s="1"/>
  <c r="L138" i="83"/>
  <c r="M138" i="83"/>
  <c r="F42" i="53"/>
  <c r="L239" i="53"/>
  <c r="H171" i="84"/>
  <c r="K171" i="84" s="1"/>
  <c r="M171" i="83"/>
  <c r="L171" i="83"/>
  <c r="H149" i="87"/>
  <c r="K149" i="87" s="1"/>
  <c r="M149" i="86"/>
  <c r="L149" i="86"/>
  <c r="H199" i="84"/>
  <c r="K199" i="84" s="1"/>
  <c r="M199" i="83"/>
  <c r="L199" i="83"/>
  <c r="H103" i="84"/>
  <c r="K103" i="84" s="1"/>
  <c r="M103" i="83"/>
  <c r="L103" i="83"/>
  <c r="H117" i="90"/>
  <c r="K117" i="90" s="1"/>
  <c r="L117" i="88"/>
  <c r="M117" i="88"/>
  <c r="H98" i="90"/>
  <c r="K98" i="90" s="1"/>
  <c r="M98" i="88"/>
  <c r="L98" i="88"/>
  <c r="H121" i="84"/>
  <c r="K121" i="84" s="1"/>
  <c r="L121" i="83"/>
  <c r="M121" i="83"/>
  <c r="H178" i="90"/>
  <c r="K178" i="90" s="1"/>
  <c r="M178" i="88"/>
  <c r="L178" i="88"/>
  <c r="H200" i="84"/>
  <c r="K200" i="84" s="1"/>
  <c r="L200" i="83"/>
  <c r="M200" i="83"/>
  <c r="H230" i="84"/>
  <c r="K230" i="84" s="1"/>
  <c r="M230" i="83"/>
  <c r="L230" i="83"/>
  <c r="H175" i="84"/>
  <c r="K175" i="84" s="1"/>
  <c r="L175" i="83"/>
  <c r="M175" i="83"/>
  <c r="H115" i="84"/>
  <c r="K115" i="84" s="1"/>
  <c r="L115" i="83"/>
  <c r="M115" i="83"/>
  <c r="H208" i="84"/>
  <c r="K208" i="84" s="1"/>
  <c r="L208" i="83"/>
  <c r="M208" i="83"/>
  <c r="H119" i="84"/>
  <c r="K119" i="84" s="1"/>
  <c r="L119" i="83"/>
  <c r="M119" i="83"/>
  <c r="H197" i="84"/>
  <c r="K197" i="84" s="1"/>
  <c r="L197" i="83"/>
  <c r="M197" i="83"/>
  <c r="Q83" i="93"/>
  <c r="H151" i="84"/>
  <c r="K151" i="84" s="1"/>
  <c r="L151" i="83"/>
  <c r="M151" i="83"/>
  <c r="H160" i="84"/>
  <c r="K160" i="84" s="1"/>
  <c r="L160" i="83"/>
  <c r="M160" i="83"/>
  <c r="H148" i="85"/>
  <c r="K148" i="85" s="1"/>
  <c r="L148" i="84"/>
  <c r="M148" i="84"/>
  <c r="H168" i="84"/>
  <c r="K168" i="84" s="1"/>
  <c r="L168" i="83"/>
  <c r="M168" i="83"/>
  <c r="H173" i="84"/>
  <c r="K173" i="84" s="1"/>
  <c r="M173" i="83"/>
  <c r="L173" i="83"/>
  <c r="H135" i="84"/>
  <c r="K135" i="84" s="1"/>
  <c r="L135" i="83"/>
  <c r="M135" i="83"/>
  <c r="H232" i="87"/>
  <c r="K232" i="87" s="1"/>
  <c r="M232" i="86"/>
  <c r="L232" i="86"/>
  <c r="H179" i="87"/>
  <c r="K179" i="87" s="1"/>
  <c r="M179" i="86"/>
  <c r="L179" i="86"/>
  <c r="H85" i="84"/>
  <c r="K85" i="84" s="1"/>
  <c r="L85" i="83"/>
  <c r="M85" i="83"/>
  <c r="H156" i="84"/>
  <c r="K156" i="84" s="1"/>
  <c r="L156" i="83"/>
  <c r="M156" i="83"/>
  <c r="H194" i="84"/>
  <c r="K194" i="84" s="1"/>
  <c r="M194" i="83"/>
  <c r="L194" i="83"/>
  <c r="H207" i="84"/>
  <c r="K207" i="84" s="1"/>
  <c r="L207" i="83"/>
  <c r="M207" i="83"/>
  <c r="H189" i="84"/>
  <c r="K189" i="84" s="1"/>
  <c r="M189" i="83"/>
  <c r="L189" i="83"/>
  <c r="H174" i="90"/>
  <c r="K174" i="90" s="1"/>
  <c r="L174" i="88"/>
  <c r="M174" i="88"/>
  <c r="H220" i="86"/>
  <c r="K220" i="86" s="1"/>
  <c r="L220" i="85"/>
  <c r="M220" i="85"/>
  <c r="H183" i="84"/>
  <c r="K183" i="84" s="1"/>
  <c r="L183" i="83"/>
  <c r="M183" i="83"/>
  <c r="H214" i="85"/>
  <c r="K214" i="85" s="1"/>
  <c r="L214" i="84"/>
  <c r="M214" i="84"/>
  <c r="K83" i="54"/>
  <c r="H239" i="54"/>
  <c r="K2" i="36" s="1"/>
  <c r="Q89" i="86"/>
  <c r="Q239" i="85"/>
  <c r="H184" i="87"/>
  <c r="K184" i="87" s="1"/>
  <c r="M184" i="86"/>
  <c r="L184" i="86"/>
  <c r="H158" i="84"/>
  <c r="K158" i="84" s="1"/>
  <c r="M158" i="83"/>
  <c r="L158" i="83"/>
  <c r="H91" i="86"/>
  <c r="K91" i="86" s="1"/>
  <c r="M91" i="85"/>
  <c r="L91" i="85"/>
  <c r="H205" i="84"/>
  <c r="K205" i="84" s="1"/>
  <c r="M205" i="83"/>
  <c r="L205" i="83"/>
  <c r="H195" i="84"/>
  <c r="K195" i="84" s="1"/>
  <c r="M195" i="83"/>
  <c r="L195" i="83"/>
  <c r="H150" i="84"/>
  <c r="K150" i="84" s="1"/>
  <c r="M150" i="83"/>
  <c r="L150" i="83"/>
  <c r="H109" i="87"/>
  <c r="K109" i="87" s="1"/>
  <c r="M109" i="86"/>
  <c r="L109" i="86"/>
  <c r="H126" i="87"/>
  <c r="K126" i="87" s="1"/>
  <c r="M126" i="86"/>
  <c r="L126" i="86"/>
  <c r="H110" i="84"/>
  <c r="K110" i="84" s="1"/>
  <c r="M110" i="83"/>
  <c r="L110" i="83"/>
  <c r="H127" i="90"/>
  <c r="K127" i="90" s="1"/>
  <c r="L127" i="88"/>
  <c r="M127" i="88"/>
  <c r="H165" i="84"/>
  <c r="K165" i="84" s="1"/>
  <c r="M165" i="83"/>
  <c r="L165" i="83"/>
  <c r="H182" i="84"/>
  <c r="K182" i="84" s="1"/>
  <c r="L182" i="83"/>
  <c r="M182" i="83"/>
  <c r="H101" i="84"/>
  <c r="K101" i="84" s="1"/>
  <c r="M101" i="83"/>
  <c r="L101" i="83"/>
  <c r="H93" i="85"/>
  <c r="K93" i="85" s="1"/>
  <c r="M93" i="84"/>
  <c r="L93" i="84"/>
  <c r="H213" i="84"/>
  <c r="K213" i="84" s="1"/>
  <c r="L213" i="83"/>
  <c r="M213" i="83"/>
  <c r="H186" i="84"/>
  <c r="K186" i="84" s="1"/>
  <c r="M186" i="83"/>
  <c r="L186" i="83"/>
  <c r="H122" i="90"/>
  <c r="K122" i="90" s="1"/>
  <c r="L122" i="88"/>
  <c r="M122" i="88"/>
  <c r="H181" i="90"/>
  <c r="K181" i="90" s="1"/>
  <c r="M181" i="88"/>
  <c r="L181" i="88"/>
  <c r="H146" i="84"/>
  <c r="K146" i="84" s="1"/>
  <c r="M146" i="83"/>
  <c r="L146" i="83"/>
  <c r="H124" i="84"/>
  <c r="K124" i="84" s="1"/>
  <c r="M124" i="83"/>
  <c r="L124" i="83"/>
  <c r="H164" i="87"/>
  <c r="K164" i="87" s="1"/>
  <c r="L164" i="86"/>
  <c r="M164" i="86"/>
  <c r="H154" i="87"/>
  <c r="K154" i="87" s="1"/>
  <c r="M154" i="86"/>
  <c r="L154" i="86"/>
  <c r="H96" i="87"/>
  <c r="K96" i="87" s="1"/>
  <c r="L96" i="86"/>
  <c r="M96" i="86"/>
  <c r="H152" i="90"/>
  <c r="K152" i="90" s="1"/>
  <c r="L152" i="88"/>
  <c r="M152" i="88"/>
  <c r="H95" i="86"/>
  <c r="K95" i="86" s="1"/>
  <c r="L95" i="85"/>
  <c r="M95" i="85"/>
  <c r="H120" i="87"/>
  <c r="K120" i="87" s="1"/>
  <c r="L120" i="86"/>
  <c r="M120" i="86"/>
  <c r="H99" i="84"/>
  <c r="K99" i="84" s="1"/>
  <c r="L99" i="83"/>
  <c r="M99" i="83"/>
  <c r="H143" i="84"/>
  <c r="K143" i="84" s="1"/>
  <c r="L143" i="83"/>
  <c r="M143" i="83"/>
  <c r="H97" i="84"/>
  <c r="K97" i="84" s="1"/>
  <c r="L97" i="83"/>
  <c r="M97" i="83"/>
  <c r="H131" i="84"/>
  <c r="K131" i="84" s="1"/>
  <c r="M131" i="83"/>
  <c r="L131" i="83"/>
  <c r="H130" i="90"/>
  <c r="K130" i="90" s="1"/>
  <c r="M130" i="88"/>
  <c r="L130" i="88"/>
  <c r="H108" i="84"/>
  <c r="K108" i="84" s="1"/>
  <c r="L108" i="83"/>
  <c r="M108" i="83"/>
  <c r="H112" i="85"/>
  <c r="K112" i="85" s="1"/>
  <c r="M112" i="84"/>
  <c r="L112" i="84"/>
  <c r="H167" i="87"/>
  <c r="K167" i="87" s="1"/>
  <c r="L167" i="86"/>
  <c r="M167" i="86"/>
  <c r="H170" i="84"/>
  <c r="K170" i="84" s="1"/>
  <c r="M170" i="83"/>
  <c r="L170" i="83"/>
  <c r="H153" i="84"/>
  <c r="K153" i="84" s="1"/>
  <c r="L153" i="83"/>
  <c r="M153" i="83"/>
  <c r="H129" i="87"/>
  <c r="K129" i="87" s="1"/>
  <c r="L129" i="86"/>
  <c r="M129" i="86"/>
  <c r="H217" i="84"/>
  <c r="K217" i="84" s="1"/>
  <c r="M217" i="83"/>
  <c r="L217" i="83"/>
  <c r="H191" i="84"/>
  <c r="K191" i="84" s="1"/>
  <c r="L191" i="83"/>
  <c r="M191" i="83"/>
  <c r="H114" i="84"/>
  <c r="K114" i="84" s="1"/>
  <c r="M114" i="83"/>
  <c r="L114" i="83"/>
  <c r="H159" i="90"/>
  <c r="K159" i="90" s="1"/>
  <c r="M159" i="88"/>
  <c r="L159" i="88"/>
  <c r="E239" i="85"/>
  <c r="E106" i="86"/>
  <c r="G191" i="93"/>
  <c r="G140" i="93"/>
  <c r="G138" i="93"/>
  <c r="G125" i="93"/>
  <c r="G237" i="84"/>
  <c r="L237" i="83"/>
  <c r="M237" i="83"/>
  <c r="G213" i="90"/>
  <c r="G186" i="91"/>
  <c r="G91" i="93"/>
  <c r="G224" i="84"/>
  <c r="L224" i="83"/>
  <c r="M224" i="83"/>
  <c r="G211" i="93"/>
  <c r="G193" i="93"/>
  <c r="G164" i="93"/>
  <c r="G168" i="93"/>
  <c r="G141" i="90"/>
  <c r="M141" i="88"/>
  <c r="L141" i="88"/>
  <c r="G208" i="93"/>
  <c r="G219" i="84"/>
  <c r="L219" i="83"/>
  <c r="M219" i="83"/>
  <c r="G153" i="93"/>
  <c r="G92" i="87"/>
  <c r="M92" i="86"/>
  <c r="L92" i="86"/>
  <c r="G133" i="93"/>
  <c r="G162" i="93"/>
  <c r="G172" i="93"/>
  <c r="G102" i="93"/>
  <c r="L84" i="83"/>
  <c r="G84" i="84"/>
  <c r="M84" i="83"/>
  <c r="G225" i="93"/>
  <c r="G212" i="84"/>
  <c r="L212" i="83"/>
  <c r="M212" i="83"/>
  <c r="G178" i="93"/>
  <c r="G175" i="93"/>
  <c r="G134" i="93"/>
  <c r="G184" i="93"/>
  <c r="G227" i="85"/>
  <c r="L227" i="84"/>
  <c r="M227" i="84"/>
  <c r="G238" i="86"/>
  <c r="L238" i="85"/>
  <c r="M238" i="85"/>
  <c r="G173" i="93"/>
  <c r="G151" i="93"/>
  <c r="G132" i="93"/>
  <c r="G174" i="93"/>
  <c r="G111" i="93"/>
  <c r="G161" i="93"/>
  <c r="G230" i="92"/>
  <c r="G181" i="93"/>
  <c r="G205" i="93"/>
  <c r="G200" i="93"/>
  <c r="G152" i="93"/>
  <c r="G118" i="91"/>
  <c r="G169" i="93"/>
  <c r="G239" i="83"/>
  <c r="G94" i="93"/>
  <c r="G100" i="93"/>
  <c r="G123" i="93"/>
  <c r="M222" i="83"/>
  <c r="G222" i="84"/>
  <c r="L222" i="83"/>
  <c r="G95" i="93"/>
  <c r="L87" i="84"/>
  <c r="G87" i="85"/>
  <c r="M87" i="84"/>
  <c r="G204" i="93"/>
  <c r="G188" i="93"/>
  <c r="G194" i="93"/>
  <c r="G149" i="93"/>
  <c r="G96" i="92"/>
  <c r="G165" i="93"/>
  <c r="G113" i="93"/>
  <c r="G229" i="84"/>
  <c r="L229" i="83"/>
  <c r="M229" i="83"/>
  <c r="G187" i="93"/>
  <c r="G147" i="93"/>
  <c r="G130" i="93"/>
  <c r="G146" i="93"/>
  <c r="G223" i="85"/>
  <c r="L223" i="84"/>
  <c r="M223" i="84"/>
  <c r="L231" i="83"/>
  <c r="G231" i="84"/>
  <c r="M231" i="83"/>
  <c r="G99" i="93"/>
  <c r="G154" i="93"/>
  <c r="G101" i="93"/>
  <c r="G179" i="93"/>
  <c r="G98" i="93"/>
  <c r="G110" i="93"/>
  <c r="L106" i="85"/>
  <c r="G106" i="86"/>
  <c r="M106" i="85"/>
  <c r="G142" i="93"/>
  <c r="G109" i="93"/>
  <c r="G108" i="93"/>
  <c r="G150" i="93"/>
  <c r="G190" i="93"/>
  <c r="M190" i="92"/>
  <c r="L190" i="92"/>
  <c r="G119" i="93"/>
  <c r="L236" i="83"/>
  <c r="G236" i="84"/>
  <c r="M236" i="83"/>
  <c r="G144" i="92"/>
  <c r="G207" i="93"/>
  <c r="G116" i="93"/>
  <c r="G112" i="93"/>
  <c r="G136" i="93"/>
  <c r="G177" i="93"/>
  <c r="G215" i="88"/>
  <c r="G114" i="93"/>
  <c r="G198" i="93"/>
  <c r="M198" i="92"/>
  <c r="L198" i="92"/>
  <c r="G120" i="93"/>
  <c r="G228" i="92"/>
  <c r="G105" i="92"/>
  <c r="M210" i="83"/>
  <c r="G210" i="84"/>
  <c r="L210" i="83"/>
  <c r="M218" i="84"/>
  <c r="G218" i="85"/>
  <c r="L218" i="84"/>
  <c r="G183" i="93"/>
  <c r="G166" i="93"/>
  <c r="G103" i="93"/>
  <c r="G159" i="93"/>
  <c r="M86" i="83"/>
  <c r="G86" i="84"/>
  <c r="L86" i="83"/>
  <c r="G93" i="90"/>
  <c r="G127" i="93"/>
  <c r="G85" i="86"/>
  <c r="G145" i="93"/>
  <c r="G176" i="93"/>
  <c r="G137" i="93"/>
  <c r="G117" i="93"/>
  <c r="G195" i="93"/>
  <c r="G157" i="93"/>
  <c r="G126" i="93"/>
  <c r="G192" i="93"/>
  <c r="L192" i="92"/>
  <c r="M192" i="92"/>
  <c r="F36" i="85"/>
  <c r="F40" i="84"/>
  <c r="G220" i="88"/>
  <c r="G139" i="93"/>
  <c r="G197" i="93"/>
  <c r="G97" i="92"/>
  <c r="G129" i="93"/>
  <c r="G206" i="93"/>
  <c r="M206" i="92"/>
  <c r="L206" i="92"/>
  <c r="G155" i="93"/>
  <c r="G201" i="93"/>
  <c r="L201" i="92"/>
  <c r="M201" i="92"/>
  <c r="G233" i="84"/>
  <c r="L233" i="83"/>
  <c r="M233" i="83"/>
  <c r="G122" i="93"/>
  <c r="G115" i="93"/>
  <c r="G171" i="93"/>
  <c r="G128" i="93"/>
  <c r="G217" i="86"/>
  <c r="G203" i="93"/>
  <c r="G107" i="93"/>
  <c r="G202" i="93"/>
  <c r="L202" i="92"/>
  <c r="M202" i="92"/>
  <c r="P4" i="36"/>
  <c r="G158" i="93"/>
  <c r="G167" i="93"/>
  <c r="G232" i="90"/>
  <c r="G196" i="92"/>
  <c r="G135" i="93"/>
  <c r="G235" i="86"/>
  <c r="G88" i="85"/>
  <c r="G143" i="93"/>
  <c r="G124" i="93"/>
  <c r="G83" i="85"/>
  <c r="G170" i="93"/>
  <c r="G214" i="93"/>
  <c r="G104" i="93"/>
  <c r="G121" i="93"/>
  <c r="G216" i="85"/>
  <c r="L216" i="84"/>
  <c r="M216" i="84"/>
  <c r="G189" i="93"/>
  <c r="G180" i="93"/>
  <c r="G163" i="93"/>
  <c r="G148" i="93"/>
  <c r="G209" i="93"/>
  <c r="L209" i="92"/>
  <c r="M209" i="92"/>
  <c r="G182" i="93"/>
  <c r="G160" i="93"/>
  <c r="G221" i="84"/>
  <c r="L221" i="83"/>
  <c r="M221" i="83"/>
  <c r="G234" i="84"/>
  <c r="M234" i="83"/>
  <c r="L234" i="83"/>
  <c r="G90" i="93"/>
  <c r="M90" i="92"/>
  <c r="L90" i="92"/>
  <c r="G131" i="93"/>
  <c r="M226" i="83"/>
  <c r="G226" i="84"/>
  <c r="L226" i="83"/>
  <c r="G89" i="84"/>
  <c r="M89" i="83"/>
  <c r="L89" i="83"/>
  <c r="G199" i="93"/>
  <c r="L185" i="90"/>
  <c r="G185" i="91"/>
  <c r="M185" i="90"/>
  <c r="G156" i="93"/>
  <c r="G80" i="88" l="1"/>
  <c r="M80" i="87"/>
  <c r="L80" i="87"/>
  <c r="H217" i="85"/>
  <c r="K217" i="85" s="1"/>
  <c r="L217" i="84"/>
  <c r="M217" i="84"/>
  <c r="H167" i="88"/>
  <c r="K167" i="88" s="1"/>
  <c r="L167" i="87"/>
  <c r="M167" i="87"/>
  <c r="H131" i="85"/>
  <c r="K131" i="85" s="1"/>
  <c r="L131" i="84"/>
  <c r="M131" i="84"/>
  <c r="H120" i="88"/>
  <c r="K120" i="88" s="1"/>
  <c r="M120" i="87"/>
  <c r="L120" i="87"/>
  <c r="H154" i="88"/>
  <c r="K154" i="88" s="1"/>
  <c r="M154" i="87"/>
  <c r="L154" i="87"/>
  <c r="H181" i="91"/>
  <c r="K181" i="91" s="1"/>
  <c r="L181" i="90"/>
  <c r="M181" i="90"/>
  <c r="H93" i="86"/>
  <c r="K93" i="86" s="1"/>
  <c r="L93" i="85"/>
  <c r="M93" i="85"/>
  <c r="H127" i="91"/>
  <c r="K127" i="91" s="1"/>
  <c r="M127" i="90"/>
  <c r="L127" i="90"/>
  <c r="H150" i="85"/>
  <c r="K150" i="85" s="1"/>
  <c r="L150" i="84"/>
  <c r="M150" i="84"/>
  <c r="H158" i="85"/>
  <c r="K158" i="85" s="1"/>
  <c r="L158" i="84"/>
  <c r="M158" i="84"/>
  <c r="H220" i="87"/>
  <c r="K220" i="87" s="1"/>
  <c r="L220" i="86"/>
  <c r="M220" i="86"/>
  <c r="H194" i="85"/>
  <c r="K194" i="85" s="1"/>
  <c r="M194" i="84"/>
  <c r="L194" i="84"/>
  <c r="H232" i="88"/>
  <c r="K232" i="88" s="1"/>
  <c r="L232" i="87"/>
  <c r="M232" i="87"/>
  <c r="H148" i="86"/>
  <c r="K148" i="86" s="1"/>
  <c r="L148" i="85"/>
  <c r="M148" i="85"/>
  <c r="Q83" i="94"/>
  <c r="H115" i="85"/>
  <c r="K115" i="85" s="1"/>
  <c r="L115" i="84"/>
  <c r="M115" i="84"/>
  <c r="H178" i="91"/>
  <c r="K178" i="91" s="1"/>
  <c r="M178" i="90"/>
  <c r="L178" i="90"/>
  <c r="H103" i="85"/>
  <c r="K103" i="85" s="1"/>
  <c r="M103" i="84"/>
  <c r="L103" i="84"/>
  <c r="H193" i="85"/>
  <c r="K193" i="85" s="1"/>
  <c r="L193" i="84"/>
  <c r="M193" i="84"/>
  <c r="H235" i="85"/>
  <c r="K235" i="85" s="1"/>
  <c r="L235" i="84"/>
  <c r="M235" i="84"/>
  <c r="H88" i="84"/>
  <c r="K88" i="84" s="1"/>
  <c r="L88" i="83"/>
  <c r="M88" i="83"/>
  <c r="H136" i="85"/>
  <c r="K136" i="85" s="1"/>
  <c r="L136" i="84"/>
  <c r="M136" i="84"/>
  <c r="H187" i="88"/>
  <c r="K187" i="88" s="1"/>
  <c r="L187" i="87"/>
  <c r="M187" i="87"/>
  <c r="H142" i="87"/>
  <c r="K142" i="87" s="1"/>
  <c r="L142" i="86"/>
  <c r="M142" i="86"/>
  <c r="H157" i="88"/>
  <c r="K157" i="88" s="1"/>
  <c r="L157" i="87"/>
  <c r="M157" i="87"/>
  <c r="H169" i="91"/>
  <c r="K169" i="91" s="1"/>
  <c r="L169" i="90"/>
  <c r="M169" i="90"/>
  <c r="H116" i="85"/>
  <c r="K116" i="85" s="1"/>
  <c r="L116" i="84"/>
  <c r="M116" i="84"/>
  <c r="H105" i="85"/>
  <c r="K105" i="85" s="1"/>
  <c r="L105" i="84"/>
  <c r="M105" i="84"/>
  <c r="B62" i="94"/>
  <c r="B66" i="93"/>
  <c r="H134" i="90"/>
  <c r="K134" i="90" s="1"/>
  <c r="L134" i="88"/>
  <c r="M134" i="88"/>
  <c r="H191" i="85"/>
  <c r="K191" i="85" s="1"/>
  <c r="M191" i="84"/>
  <c r="L191" i="84"/>
  <c r="H170" i="85"/>
  <c r="K170" i="85" s="1"/>
  <c r="L170" i="84"/>
  <c r="M170" i="84"/>
  <c r="H130" i="91"/>
  <c r="K130" i="91" s="1"/>
  <c r="M130" i="90"/>
  <c r="L130" i="90"/>
  <c r="H99" i="85"/>
  <c r="K99" i="85" s="1"/>
  <c r="L99" i="84"/>
  <c r="M99" i="84"/>
  <c r="H96" i="88"/>
  <c r="K96" i="88" s="1"/>
  <c r="L96" i="87"/>
  <c r="M96" i="87"/>
  <c r="H146" i="85"/>
  <c r="K146" i="85" s="1"/>
  <c r="M146" i="84"/>
  <c r="L146" i="84"/>
  <c r="H213" i="85"/>
  <c r="K213" i="85" s="1"/>
  <c r="M213" i="84"/>
  <c r="L213" i="84"/>
  <c r="H165" i="85"/>
  <c r="K165" i="85" s="1"/>
  <c r="L165" i="84"/>
  <c r="M165" i="84"/>
  <c r="H109" i="88"/>
  <c r="K109" i="88" s="1"/>
  <c r="M109" i="87"/>
  <c r="L109" i="87"/>
  <c r="H91" i="87"/>
  <c r="K91" i="87" s="1"/>
  <c r="L91" i="86"/>
  <c r="M91" i="86"/>
  <c r="Q89" i="87"/>
  <c r="Q239" i="86"/>
  <c r="H183" i="85"/>
  <c r="K183" i="85" s="1"/>
  <c r="L183" i="84"/>
  <c r="M183" i="84"/>
  <c r="H207" i="85"/>
  <c r="K207" i="85" s="1"/>
  <c r="L207" i="84"/>
  <c r="M207" i="84"/>
  <c r="H179" i="88"/>
  <c r="K179" i="88" s="1"/>
  <c r="L179" i="87"/>
  <c r="M179" i="87"/>
  <c r="H168" i="85"/>
  <c r="K168" i="85" s="1"/>
  <c r="M168" i="84"/>
  <c r="L168" i="84"/>
  <c r="H208" i="85"/>
  <c r="K208" i="85" s="1"/>
  <c r="L208" i="84"/>
  <c r="M208" i="84"/>
  <c r="H200" i="85"/>
  <c r="K200" i="85" s="1"/>
  <c r="M200" i="84"/>
  <c r="L200" i="84"/>
  <c r="H117" i="91"/>
  <c r="K117" i="91" s="1"/>
  <c r="M117" i="90"/>
  <c r="L117" i="90"/>
  <c r="H171" i="85"/>
  <c r="K171" i="85" s="1"/>
  <c r="M171" i="84"/>
  <c r="L171" i="84"/>
  <c r="H140" i="90"/>
  <c r="K140" i="90" s="1"/>
  <c r="L140" i="88"/>
  <c r="M140" i="88"/>
  <c r="H211" i="85"/>
  <c r="K211" i="85" s="1"/>
  <c r="M211" i="84"/>
  <c r="L211" i="84"/>
  <c r="H113" i="88"/>
  <c r="K113" i="88" s="1"/>
  <c r="M113" i="87"/>
  <c r="L113" i="87"/>
  <c r="H177" i="85"/>
  <c r="K177" i="85" s="1"/>
  <c r="L177" i="84"/>
  <c r="M177" i="84"/>
  <c r="H102" i="91"/>
  <c r="K102" i="91" s="1"/>
  <c r="L102" i="90"/>
  <c r="M102" i="90"/>
  <c r="H215" i="85"/>
  <c r="K215" i="85" s="1"/>
  <c r="L215" i="84"/>
  <c r="M215" i="84"/>
  <c r="H123" i="88"/>
  <c r="K123" i="88" s="1"/>
  <c r="M123" i="87"/>
  <c r="L123" i="87"/>
  <c r="H111" i="91"/>
  <c r="K111" i="91" s="1"/>
  <c r="L111" i="90"/>
  <c r="M111" i="90"/>
  <c r="H166" i="91"/>
  <c r="K166" i="91" s="1"/>
  <c r="M166" i="90"/>
  <c r="L166" i="90"/>
  <c r="H196" i="85"/>
  <c r="K196" i="85" s="1"/>
  <c r="L196" i="84"/>
  <c r="M196" i="84"/>
  <c r="H132" i="91"/>
  <c r="K132" i="91" s="1"/>
  <c r="L132" i="90"/>
  <c r="M132" i="90"/>
  <c r="H176" i="88"/>
  <c r="K176" i="88" s="1"/>
  <c r="L176" i="87"/>
  <c r="M176" i="87"/>
  <c r="H114" i="85"/>
  <c r="K114" i="85" s="1"/>
  <c r="L114" i="84"/>
  <c r="M114" i="84"/>
  <c r="H153" i="85"/>
  <c r="K153" i="85" s="1"/>
  <c r="L153" i="84"/>
  <c r="M153" i="84"/>
  <c r="H108" i="85"/>
  <c r="K108" i="85" s="1"/>
  <c r="M108" i="84"/>
  <c r="L108" i="84"/>
  <c r="H143" i="85"/>
  <c r="K143" i="85" s="1"/>
  <c r="M143" i="84"/>
  <c r="L143" i="84"/>
  <c r="H152" i="91"/>
  <c r="K152" i="91" s="1"/>
  <c r="M152" i="90"/>
  <c r="L152" i="90"/>
  <c r="H124" i="85"/>
  <c r="K124" i="85" s="1"/>
  <c r="L124" i="84"/>
  <c r="M124" i="84"/>
  <c r="H186" i="85"/>
  <c r="K186" i="85" s="1"/>
  <c r="L186" i="84"/>
  <c r="M186" i="84"/>
  <c r="H182" i="85"/>
  <c r="K182" i="85" s="1"/>
  <c r="L182" i="84"/>
  <c r="M182" i="84"/>
  <c r="H126" i="88"/>
  <c r="K126" i="88" s="1"/>
  <c r="L126" i="87"/>
  <c r="M126" i="87"/>
  <c r="H205" i="85"/>
  <c r="K205" i="85" s="1"/>
  <c r="L205" i="84"/>
  <c r="M205" i="84"/>
  <c r="H214" i="86"/>
  <c r="K214" i="86" s="1"/>
  <c r="M214" i="85"/>
  <c r="L214" i="85"/>
  <c r="H189" i="85"/>
  <c r="K189" i="85" s="1"/>
  <c r="L189" i="84"/>
  <c r="M189" i="84"/>
  <c r="H85" i="85"/>
  <c r="K85" i="85" s="1"/>
  <c r="L85" i="84"/>
  <c r="M85" i="84"/>
  <c r="H173" i="85"/>
  <c r="K173" i="85" s="1"/>
  <c r="M173" i="84"/>
  <c r="L173" i="84"/>
  <c r="H151" i="85"/>
  <c r="K151" i="85" s="1"/>
  <c r="L151" i="84"/>
  <c r="M151" i="84"/>
  <c r="H119" i="85"/>
  <c r="K119" i="85" s="1"/>
  <c r="L119" i="84"/>
  <c r="M119" i="84"/>
  <c r="H230" i="85"/>
  <c r="K230" i="85" s="1"/>
  <c r="M230" i="84"/>
  <c r="L230" i="84"/>
  <c r="H98" i="91"/>
  <c r="K98" i="91" s="1"/>
  <c r="L98" i="90"/>
  <c r="M98" i="90"/>
  <c r="H149" i="88"/>
  <c r="K149" i="88" s="1"/>
  <c r="L149" i="87"/>
  <c r="M149" i="87"/>
  <c r="H138" i="85"/>
  <c r="K138" i="85" s="1"/>
  <c r="L138" i="84"/>
  <c r="M138" i="84"/>
  <c r="H104" i="88"/>
  <c r="K104" i="88" s="1"/>
  <c r="L104" i="87"/>
  <c r="M104" i="87"/>
  <c r="H172" i="88"/>
  <c r="K172" i="88" s="1"/>
  <c r="L172" i="87"/>
  <c r="M172" i="87"/>
  <c r="H107" i="91"/>
  <c r="K107" i="91" s="1"/>
  <c r="M107" i="90"/>
  <c r="L107" i="90"/>
  <c r="H145" i="85"/>
  <c r="K145" i="85" s="1"/>
  <c r="M145" i="84"/>
  <c r="L145" i="84"/>
  <c r="H180" i="85"/>
  <c r="K180" i="85" s="1"/>
  <c r="L180" i="84"/>
  <c r="M180" i="84"/>
  <c r="H133" i="88"/>
  <c r="K133" i="88" s="1"/>
  <c r="M133" i="87"/>
  <c r="L133" i="87"/>
  <c r="H203" i="85"/>
  <c r="K203" i="85" s="1"/>
  <c r="L203" i="84"/>
  <c r="M203" i="84"/>
  <c r="H188" i="85"/>
  <c r="K188" i="85" s="1"/>
  <c r="M188" i="84"/>
  <c r="L188" i="84"/>
  <c r="H228" i="85"/>
  <c r="K228" i="85" s="1"/>
  <c r="L228" i="84"/>
  <c r="M228" i="84"/>
  <c r="H162" i="85"/>
  <c r="K162" i="85" s="1"/>
  <c r="M162" i="84"/>
  <c r="L162" i="84"/>
  <c r="H144" i="87"/>
  <c r="K144" i="87" s="1"/>
  <c r="M144" i="86"/>
  <c r="L144" i="86"/>
  <c r="H155" i="91"/>
  <c r="K155" i="91" s="1"/>
  <c r="L155" i="90"/>
  <c r="M155" i="90"/>
  <c r="H159" i="91"/>
  <c r="K159" i="91" s="1"/>
  <c r="M159" i="90"/>
  <c r="L159" i="90"/>
  <c r="H129" i="88"/>
  <c r="K129" i="88" s="1"/>
  <c r="M129" i="87"/>
  <c r="L129" i="87"/>
  <c r="H112" i="86"/>
  <c r="K112" i="86" s="1"/>
  <c r="M112" i="85"/>
  <c r="L112" i="85"/>
  <c r="H97" i="85"/>
  <c r="K97" i="85" s="1"/>
  <c r="M97" i="84"/>
  <c r="L97" i="84"/>
  <c r="H95" i="87"/>
  <c r="K95" i="87" s="1"/>
  <c r="M95" i="86"/>
  <c r="L95" i="86"/>
  <c r="H164" i="88"/>
  <c r="K164" i="88" s="1"/>
  <c r="L164" i="87"/>
  <c r="M164" i="87"/>
  <c r="H122" i="91"/>
  <c r="K122" i="91" s="1"/>
  <c r="M122" i="90"/>
  <c r="L122" i="90"/>
  <c r="H101" i="85"/>
  <c r="K101" i="85" s="1"/>
  <c r="L101" i="84"/>
  <c r="M101" i="84"/>
  <c r="H110" i="85"/>
  <c r="K110" i="85" s="1"/>
  <c r="L110" i="84"/>
  <c r="M110" i="84"/>
  <c r="H195" i="85"/>
  <c r="K195" i="85" s="1"/>
  <c r="L195" i="84"/>
  <c r="M195" i="84"/>
  <c r="H184" i="88"/>
  <c r="K184" i="88" s="1"/>
  <c r="M184" i="87"/>
  <c r="L184" i="87"/>
  <c r="H83" i="78"/>
  <c r="K239" i="54"/>
  <c r="M83" i="54"/>
  <c r="M239" i="54" s="1"/>
  <c r="L83" i="54"/>
  <c r="H174" i="91"/>
  <c r="K174" i="91" s="1"/>
  <c r="M174" i="90"/>
  <c r="L174" i="90"/>
  <c r="H156" i="85"/>
  <c r="K156" i="85" s="1"/>
  <c r="M156" i="84"/>
  <c r="L156" i="84"/>
  <c r="H135" i="85"/>
  <c r="K135" i="85" s="1"/>
  <c r="L135" i="84"/>
  <c r="M135" i="84"/>
  <c r="H160" i="85"/>
  <c r="K160" i="85" s="1"/>
  <c r="L160" i="84"/>
  <c r="M160" i="84"/>
  <c r="H197" i="85"/>
  <c r="K197" i="85" s="1"/>
  <c r="L197" i="84"/>
  <c r="M197" i="84"/>
  <c r="H175" i="85"/>
  <c r="K175" i="85" s="1"/>
  <c r="L175" i="84"/>
  <c r="M175" i="84"/>
  <c r="H121" i="85"/>
  <c r="K121" i="85" s="1"/>
  <c r="L121" i="84"/>
  <c r="M121" i="84"/>
  <c r="H199" i="85"/>
  <c r="K199" i="85" s="1"/>
  <c r="M199" i="84"/>
  <c r="L199" i="84"/>
  <c r="F53" i="53"/>
  <c r="F59" i="53"/>
  <c r="H161" i="85"/>
  <c r="K161" i="85" s="1"/>
  <c r="M161" i="84"/>
  <c r="L161" i="84"/>
  <c r="H204" i="85"/>
  <c r="K204" i="85" s="1"/>
  <c r="L204" i="84"/>
  <c r="M204" i="84"/>
  <c r="H118" i="85"/>
  <c r="K118" i="85" s="1"/>
  <c r="M118" i="84"/>
  <c r="L118" i="84"/>
  <c r="H125" i="91"/>
  <c r="K125" i="91" s="1"/>
  <c r="M125" i="90"/>
  <c r="L125" i="90"/>
  <c r="H139" i="87"/>
  <c r="K139" i="87" s="1"/>
  <c r="M139" i="86"/>
  <c r="L139" i="86"/>
  <c r="H94" i="87"/>
  <c r="K94" i="87" s="1"/>
  <c r="M94" i="86"/>
  <c r="L94" i="86"/>
  <c r="H225" i="85"/>
  <c r="K225" i="85" s="1"/>
  <c r="M225" i="84"/>
  <c r="L225" i="84"/>
  <c r="H147" i="91"/>
  <c r="K147" i="91" s="1"/>
  <c r="L147" i="90"/>
  <c r="M147" i="90"/>
  <c r="H137" i="85"/>
  <c r="K137" i="85" s="1"/>
  <c r="L137" i="84"/>
  <c r="M137" i="84"/>
  <c r="H100" i="88"/>
  <c r="K100" i="88" s="1"/>
  <c r="L100" i="87"/>
  <c r="M100" i="87"/>
  <c r="H163" i="85"/>
  <c r="K163" i="85" s="1"/>
  <c r="M163" i="84"/>
  <c r="L163" i="84"/>
  <c r="H128" i="91"/>
  <c r="K128" i="91" s="1"/>
  <c r="M128" i="90"/>
  <c r="L128" i="90"/>
  <c r="E106" i="87"/>
  <c r="E239" i="86"/>
  <c r="G89" i="85"/>
  <c r="M89" i="84"/>
  <c r="L89" i="84"/>
  <c r="G234" i="85"/>
  <c r="M234" i="84"/>
  <c r="L234" i="84"/>
  <c r="G209" i="94"/>
  <c r="L209" i="93"/>
  <c r="M209" i="93"/>
  <c r="G189" i="94"/>
  <c r="G214" i="94"/>
  <c r="G239" i="84"/>
  <c r="G88" i="86"/>
  <c r="G232" i="91"/>
  <c r="G217" i="87"/>
  <c r="G122" i="94"/>
  <c r="G206" i="94"/>
  <c r="L206" i="93"/>
  <c r="M206" i="93"/>
  <c r="G139" i="94"/>
  <c r="G192" i="94"/>
  <c r="L192" i="93"/>
  <c r="M192" i="93"/>
  <c r="G117" i="94"/>
  <c r="G85" i="87"/>
  <c r="M86" i="84"/>
  <c r="G86" i="85"/>
  <c r="L86" i="84"/>
  <c r="G159" i="94"/>
  <c r="G166" i="94"/>
  <c r="G120" i="94"/>
  <c r="G177" i="94"/>
  <c r="G207" i="94"/>
  <c r="G190" i="94"/>
  <c r="L190" i="93"/>
  <c r="M190" i="93"/>
  <c r="G142" i="94"/>
  <c r="G98" i="94"/>
  <c r="G179" i="94"/>
  <c r="G147" i="94"/>
  <c r="G165" i="94"/>
  <c r="G188" i="94"/>
  <c r="G94" i="94"/>
  <c r="G118" i="92"/>
  <c r="G181" i="94"/>
  <c r="G174" i="94"/>
  <c r="L238" i="86"/>
  <c r="G238" i="87"/>
  <c r="M238" i="86"/>
  <c r="G175" i="94"/>
  <c r="G133" i="94"/>
  <c r="L141" i="90"/>
  <c r="G141" i="91"/>
  <c r="M141" i="90"/>
  <c r="G211" i="94"/>
  <c r="G213" i="91"/>
  <c r="G140" i="94"/>
  <c r="G185" i="92"/>
  <c r="M185" i="91"/>
  <c r="L185" i="91"/>
  <c r="G199" i="94"/>
  <c r="G90" i="94"/>
  <c r="M90" i="93"/>
  <c r="L90" i="93"/>
  <c r="G180" i="94"/>
  <c r="G104" i="94"/>
  <c r="G143" i="94"/>
  <c r="G196" i="93"/>
  <c r="G203" i="94"/>
  <c r="G115" i="94"/>
  <c r="G155" i="94"/>
  <c r="G97" i="93"/>
  <c r="G197" i="94"/>
  <c r="F40" i="85"/>
  <c r="F36" i="86"/>
  <c r="G195" i="94"/>
  <c r="G145" i="94"/>
  <c r="G183" i="94"/>
  <c r="G228" i="93"/>
  <c r="G215" i="90"/>
  <c r="G116" i="94"/>
  <c r="G144" i="93"/>
  <c r="G236" i="85"/>
  <c r="L236" i="84"/>
  <c r="M236" i="84"/>
  <c r="G119" i="94"/>
  <c r="G109" i="94"/>
  <c r="G99" i="94"/>
  <c r="G130" i="94"/>
  <c r="G113" i="94"/>
  <c r="G96" i="93"/>
  <c r="G194" i="94"/>
  <c r="M87" i="85"/>
  <c r="G87" i="86"/>
  <c r="L87" i="85"/>
  <c r="G95" i="94"/>
  <c r="G169" i="94"/>
  <c r="G205" i="94"/>
  <c r="G111" i="94"/>
  <c r="G173" i="94"/>
  <c r="G134" i="94"/>
  <c r="G225" i="94"/>
  <c r="G102" i="94"/>
  <c r="G162" i="94"/>
  <c r="G208" i="94"/>
  <c r="G193" i="94"/>
  <c r="G186" i="92"/>
  <c r="G138" i="94"/>
  <c r="G226" i="85"/>
  <c r="M226" i="84"/>
  <c r="L226" i="84"/>
  <c r="G131" i="94"/>
  <c r="G160" i="94"/>
  <c r="G163" i="94"/>
  <c r="G121" i="94"/>
  <c r="G124" i="94"/>
  <c r="G135" i="94"/>
  <c r="G158" i="94"/>
  <c r="G107" i="94"/>
  <c r="G171" i="94"/>
  <c r="G201" i="94"/>
  <c r="L201" i="93"/>
  <c r="M201" i="93"/>
  <c r="G157" i="94"/>
  <c r="G176" i="94"/>
  <c r="G93" i="91"/>
  <c r="G210" i="85"/>
  <c r="M210" i="84"/>
  <c r="L210" i="84"/>
  <c r="G105" i="93"/>
  <c r="G114" i="94"/>
  <c r="G112" i="94"/>
  <c r="G108" i="94"/>
  <c r="G106" i="87"/>
  <c r="L106" i="86"/>
  <c r="M106" i="86"/>
  <c r="G110" i="94"/>
  <c r="G154" i="94"/>
  <c r="G146" i="94"/>
  <c r="G229" i="85"/>
  <c r="L229" i="84"/>
  <c r="M229" i="84"/>
  <c r="G149" i="94"/>
  <c r="G100" i="94"/>
  <c r="Q4" i="36"/>
  <c r="G200" i="94"/>
  <c r="G161" i="94"/>
  <c r="G151" i="94"/>
  <c r="G184" i="94"/>
  <c r="G212" i="85"/>
  <c r="L212" i="84"/>
  <c r="M212" i="84"/>
  <c r="G172" i="94"/>
  <c r="G153" i="94"/>
  <c r="G219" i="85"/>
  <c r="M219" i="84"/>
  <c r="L219" i="84"/>
  <c r="G164" i="94"/>
  <c r="G91" i="94"/>
  <c r="G125" i="94"/>
  <c r="G156" i="94"/>
  <c r="G221" i="85"/>
  <c r="L221" i="84"/>
  <c r="M221" i="84"/>
  <c r="G182" i="94"/>
  <c r="G148" i="94"/>
  <c r="M216" i="85"/>
  <c r="G216" i="86"/>
  <c r="L216" i="85"/>
  <c r="G170" i="94"/>
  <c r="G83" i="86"/>
  <c r="G235" i="87"/>
  <c r="G167" i="94"/>
  <c r="G202" i="94"/>
  <c r="M202" i="93"/>
  <c r="L202" i="93"/>
  <c r="G128" i="94"/>
  <c r="G233" i="85"/>
  <c r="L233" i="84"/>
  <c r="M233" i="84"/>
  <c r="G129" i="94"/>
  <c r="G220" i="90"/>
  <c r="G126" i="94"/>
  <c r="G137" i="94"/>
  <c r="G127" i="94"/>
  <c r="G103" i="94"/>
  <c r="G218" i="86"/>
  <c r="L218" i="85"/>
  <c r="M218" i="85"/>
  <c r="G198" i="94"/>
  <c r="M198" i="93"/>
  <c r="L198" i="93"/>
  <c r="G136" i="94"/>
  <c r="G150" i="94"/>
  <c r="G101" i="94"/>
  <c r="M231" i="84"/>
  <c r="G231" i="85"/>
  <c r="L231" i="84"/>
  <c r="L223" i="85"/>
  <c r="M223" i="85"/>
  <c r="G223" i="86"/>
  <c r="G187" i="94"/>
  <c r="G204" i="94"/>
  <c r="M222" i="84"/>
  <c r="G222" i="85"/>
  <c r="L222" i="84"/>
  <c r="G123" i="94"/>
  <c r="G152" i="94"/>
  <c r="G230" i="93"/>
  <c r="G132" i="94"/>
  <c r="G227" i="86"/>
  <c r="M227" i="85"/>
  <c r="L227" i="85"/>
  <c r="G178" i="94"/>
  <c r="G84" i="85"/>
  <c r="G239" i="85" s="1"/>
  <c r="L84" i="84"/>
  <c r="M84" i="84"/>
  <c r="G92" i="88"/>
  <c r="M92" i="87"/>
  <c r="L92" i="87"/>
  <c r="G168" i="94"/>
  <c r="G224" i="85"/>
  <c r="L224" i="84"/>
  <c r="M224" i="84"/>
  <c r="L237" i="84"/>
  <c r="G237" i="85"/>
  <c r="M237" i="84"/>
  <c r="G191" i="94"/>
  <c r="L80" i="88" l="1"/>
  <c r="M80" i="88"/>
  <c r="G80" i="90"/>
  <c r="H163" i="86"/>
  <c r="K163" i="86" s="1"/>
  <c r="L163" i="85"/>
  <c r="M163" i="85"/>
  <c r="H225" i="86"/>
  <c r="K225" i="86" s="1"/>
  <c r="M225" i="85"/>
  <c r="L225" i="85"/>
  <c r="H118" i="86"/>
  <c r="K118" i="86" s="1"/>
  <c r="L118" i="85"/>
  <c r="M118" i="85"/>
  <c r="H197" i="86"/>
  <c r="K197" i="86" s="1"/>
  <c r="M197" i="85"/>
  <c r="L197" i="85"/>
  <c r="H174" i="92"/>
  <c r="K174" i="92" s="1"/>
  <c r="M174" i="91"/>
  <c r="L174" i="91"/>
  <c r="H239" i="78"/>
  <c r="L2" i="36" s="1"/>
  <c r="K83" i="78"/>
  <c r="H101" i="86"/>
  <c r="K101" i="86" s="1"/>
  <c r="M101" i="85"/>
  <c r="L101" i="85"/>
  <c r="H97" i="86"/>
  <c r="K97" i="86" s="1"/>
  <c r="M97" i="85"/>
  <c r="L97" i="85"/>
  <c r="H155" i="92"/>
  <c r="K155" i="92" s="1"/>
  <c r="M155" i="91"/>
  <c r="L155" i="91"/>
  <c r="H188" i="86"/>
  <c r="K188" i="86" s="1"/>
  <c r="L188" i="85"/>
  <c r="M188" i="85"/>
  <c r="H145" i="86"/>
  <c r="K145" i="86" s="1"/>
  <c r="L145" i="85"/>
  <c r="M145" i="85"/>
  <c r="H138" i="86"/>
  <c r="K138" i="86" s="1"/>
  <c r="M138" i="85"/>
  <c r="L138" i="85"/>
  <c r="H119" i="86"/>
  <c r="K119" i="86" s="1"/>
  <c r="M119" i="85"/>
  <c r="L119" i="85"/>
  <c r="H189" i="86"/>
  <c r="K189" i="86" s="1"/>
  <c r="L189" i="85"/>
  <c r="M189" i="85"/>
  <c r="H182" i="86"/>
  <c r="K182" i="86" s="1"/>
  <c r="M182" i="85"/>
  <c r="L182" i="85"/>
  <c r="H143" i="86"/>
  <c r="K143" i="86" s="1"/>
  <c r="M143" i="85"/>
  <c r="L143" i="85"/>
  <c r="H132" i="92"/>
  <c r="K132" i="92" s="1"/>
  <c r="L132" i="91"/>
  <c r="M132" i="91"/>
  <c r="H123" i="90"/>
  <c r="K123" i="90" s="1"/>
  <c r="M123" i="88"/>
  <c r="L123" i="88"/>
  <c r="H113" i="90"/>
  <c r="K113" i="90" s="1"/>
  <c r="L113" i="88"/>
  <c r="M113" i="88"/>
  <c r="H117" i="92"/>
  <c r="K117" i="92" s="1"/>
  <c r="M117" i="91"/>
  <c r="L117" i="91"/>
  <c r="H179" i="90"/>
  <c r="K179" i="90" s="1"/>
  <c r="L179" i="88"/>
  <c r="M179" i="88"/>
  <c r="Q89" i="88"/>
  <c r="Q239" i="87"/>
  <c r="H213" i="86"/>
  <c r="K213" i="86" s="1"/>
  <c r="L213" i="85"/>
  <c r="M213" i="85"/>
  <c r="H130" i="92"/>
  <c r="K130" i="92" s="1"/>
  <c r="M130" i="91"/>
  <c r="L130" i="91"/>
  <c r="H169" i="92"/>
  <c r="K169" i="92" s="1"/>
  <c r="M169" i="91"/>
  <c r="L169" i="91"/>
  <c r="H136" i="86"/>
  <c r="K136" i="86" s="1"/>
  <c r="L136" i="85"/>
  <c r="M136" i="85"/>
  <c r="H103" i="86"/>
  <c r="K103" i="86" s="1"/>
  <c r="L103" i="85"/>
  <c r="M103" i="85"/>
  <c r="H220" i="88"/>
  <c r="K220" i="88" s="1"/>
  <c r="L220" i="87"/>
  <c r="M220" i="87"/>
  <c r="H93" i="87"/>
  <c r="K93" i="87" s="1"/>
  <c r="L93" i="86"/>
  <c r="M93" i="86"/>
  <c r="H131" i="86"/>
  <c r="K131" i="86" s="1"/>
  <c r="L131" i="85"/>
  <c r="M131" i="85"/>
  <c r="H128" i="92"/>
  <c r="K128" i="92" s="1"/>
  <c r="M128" i="91"/>
  <c r="L128" i="91"/>
  <c r="H147" i="92"/>
  <c r="K147" i="92" s="1"/>
  <c r="L147" i="91"/>
  <c r="M147" i="91"/>
  <c r="H125" i="92"/>
  <c r="K125" i="92" s="1"/>
  <c r="L125" i="91"/>
  <c r="M125" i="91"/>
  <c r="H175" i="86"/>
  <c r="K175" i="86" s="1"/>
  <c r="L175" i="85"/>
  <c r="M175" i="85"/>
  <c r="H156" i="86"/>
  <c r="K156" i="86" s="1"/>
  <c r="L156" i="85"/>
  <c r="M156" i="85"/>
  <c r="H110" i="86"/>
  <c r="K110" i="86" s="1"/>
  <c r="M110" i="85"/>
  <c r="L110" i="85"/>
  <c r="H95" i="88"/>
  <c r="K95" i="88" s="1"/>
  <c r="L95" i="87"/>
  <c r="M95" i="87"/>
  <c r="H159" i="92"/>
  <c r="K159" i="92" s="1"/>
  <c r="M159" i="91"/>
  <c r="L159" i="91"/>
  <c r="H228" i="86"/>
  <c r="K228" i="86" s="1"/>
  <c r="L228" i="85"/>
  <c r="M228" i="85"/>
  <c r="H180" i="86"/>
  <c r="K180" i="86" s="1"/>
  <c r="L180" i="85"/>
  <c r="M180" i="85"/>
  <c r="H104" i="90"/>
  <c r="K104" i="90" s="1"/>
  <c r="L104" i="88"/>
  <c r="M104" i="88"/>
  <c r="H230" i="86"/>
  <c r="K230" i="86" s="1"/>
  <c r="L230" i="85"/>
  <c r="M230" i="85"/>
  <c r="H85" i="86"/>
  <c r="K85" i="86" s="1"/>
  <c r="L85" i="85"/>
  <c r="M85" i="85"/>
  <c r="H126" i="90"/>
  <c r="K126" i="90" s="1"/>
  <c r="L126" i="88"/>
  <c r="M126" i="88"/>
  <c r="H152" i="92"/>
  <c r="K152" i="92" s="1"/>
  <c r="M152" i="91"/>
  <c r="L152" i="91"/>
  <c r="H114" i="86"/>
  <c r="K114" i="86" s="1"/>
  <c r="L114" i="85"/>
  <c r="M114" i="85"/>
  <c r="H176" i="90"/>
  <c r="K176" i="90" s="1"/>
  <c r="M176" i="88"/>
  <c r="L176" i="88"/>
  <c r="H111" i="92"/>
  <c r="K111" i="92" s="1"/>
  <c r="M111" i="91"/>
  <c r="L111" i="91"/>
  <c r="H177" i="86"/>
  <c r="K177" i="86" s="1"/>
  <c r="M177" i="85"/>
  <c r="L177" i="85"/>
  <c r="H171" i="86"/>
  <c r="K171" i="86" s="1"/>
  <c r="L171" i="85"/>
  <c r="M171" i="85"/>
  <c r="H168" i="86"/>
  <c r="K168" i="86" s="1"/>
  <c r="L168" i="85"/>
  <c r="M168" i="85"/>
  <c r="H165" i="86"/>
  <c r="K165" i="86" s="1"/>
  <c r="M165" i="85"/>
  <c r="L165" i="85"/>
  <c r="H99" i="86"/>
  <c r="K99" i="86" s="1"/>
  <c r="L99" i="85"/>
  <c r="M99" i="85"/>
  <c r="H134" i="91"/>
  <c r="K134" i="91" s="1"/>
  <c r="M134" i="90"/>
  <c r="L134" i="90"/>
  <c r="H116" i="86"/>
  <c r="K116" i="86" s="1"/>
  <c r="M116" i="85"/>
  <c r="L116" i="85"/>
  <c r="H187" i="90"/>
  <c r="K187" i="90" s="1"/>
  <c r="L187" i="88"/>
  <c r="M187" i="88"/>
  <c r="H193" i="86"/>
  <c r="K193" i="86" s="1"/>
  <c r="L193" i="85"/>
  <c r="M193" i="85"/>
  <c r="H194" i="86"/>
  <c r="K194" i="86" s="1"/>
  <c r="L194" i="85"/>
  <c r="M194" i="85"/>
  <c r="H127" i="92"/>
  <c r="K127" i="92" s="1"/>
  <c r="M127" i="91"/>
  <c r="L127" i="91"/>
  <c r="H120" i="90"/>
  <c r="K120" i="90" s="1"/>
  <c r="L120" i="88"/>
  <c r="M120" i="88"/>
  <c r="H137" i="86"/>
  <c r="K137" i="86" s="1"/>
  <c r="M137" i="85"/>
  <c r="L137" i="85"/>
  <c r="H139" i="88"/>
  <c r="K139" i="88" s="1"/>
  <c r="M139" i="87"/>
  <c r="L139" i="87"/>
  <c r="H161" i="86"/>
  <c r="K161" i="86" s="1"/>
  <c r="L161" i="85"/>
  <c r="M161" i="85"/>
  <c r="H121" i="86"/>
  <c r="K121" i="86" s="1"/>
  <c r="M121" i="85"/>
  <c r="L121" i="85"/>
  <c r="H135" i="86"/>
  <c r="K135" i="86" s="1"/>
  <c r="L135" i="85"/>
  <c r="M135" i="85"/>
  <c r="H195" i="86"/>
  <c r="K195" i="86" s="1"/>
  <c r="L195" i="85"/>
  <c r="M195" i="85"/>
  <c r="H164" i="90"/>
  <c r="K164" i="90" s="1"/>
  <c r="M164" i="88"/>
  <c r="L164" i="88"/>
  <c r="H129" i="90"/>
  <c r="K129" i="90" s="1"/>
  <c r="L129" i="88"/>
  <c r="M129" i="88"/>
  <c r="H162" i="86"/>
  <c r="K162" i="86" s="1"/>
  <c r="M162" i="85"/>
  <c r="L162" i="85"/>
  <c r="H133" i="90"/>
  <c r="K133" i="90" s="1"/>
  <c r="L133" i="88"/>
  <c r="M133" i="88"/>
  <c r="H172" i="90"/>
  <c r="K172" i="90" s="1"/>
  <c r="L172" i="88"/>
  <c r="M172" i="88"/>
  <c r="H98" i="92"/>
  <c r="K98" i="92" s="1"/>
  <c r="M98" i="91"/>
  <c r="L98" i="91"/>
  <c r="H173" i="86"/>
  <c r="K173" i="86" s="1"/>
  <c r="M173" i="85"/>
  <c r="L173" i="85"/>
  <c r="H205" i="86"/>
  <c r="K205" i="86" s="1"/>
  <c r="M205" i="85"/>
  <c r="L205" i="85"/>
  <c r="H124" i="86"/>
  <c r="K124" i="86" s="1"/>
  <c r="L124" i="85"/>
  <c r="M124" i="85"/>
  <c r="H153" i="86"/>
  <c r="K153" i="86" s="1"/>
  <c r="M153" i="85"/>
  <c r="L153" i="85"/>
  <c r="H166" i="92"/>
  <c r="K166" i="92" s="1"/>
  <c r="M166" i="91"/>
  <c r="L166" i="91"/>
  <c r="H102" i="92"/>
  <c r="K102" i="92" s="1"/>
  <c r="M102" i="91"/>
  <c r="L102" i="91"/>
  <c r="H140" i="91"/>
  <c r="K140" i="91" s="1"/>
  <c r="M140" i="90"/>
  <c r="L140" i="90"/>
  <c r="H208" i="86"/>
  <c r="K208" i="86" s="1"/>
  <c r="L208" i="85"/>
  <c r="M208" i="85"/>
  <c r="H183" i="86"/>
  <c r="K183" i="86" s="1"/>
  <c r="M183" i="85"/>
  <c r="L183" i="85"/>
  <c r="H109" i="90"/>
  <c r="K109" i="90" s="1"/>
  <c r="L109" i="88"/>
  <c r="M109" i="88"/>
  <c r="H96" i="90"/>
  <c r="K96" i="90" s="1"/>
  <c r="M96" i="88"/>
  <c r="L96" i="88"/>
  <c r="H191" i="86"/>
  <c r="K191" i="86" s="1"/>
  <c r="L191" i="85"/>
  <c r="M191" i="85"/>
  <c r="H105" i="86"/>
  <c r="K105" i="86" s="1"/>
  <c r="L105" i="85"/>
  <c r="M105" i="85"/>
  <c r="H142" i="88"/>
  <c r="K142" i="88" s="1"/>
  <c r="M142" i="87"/>
  <c r="L142" i="87"/>
  <c r="H235" i="86"/>
  <c r="K235" i="86" s="1"/>
  <c r="M235" i="85"/>
  <c r="L235" i="85"/>
  <c r="H115" i="86"/>
  <c r="K115" i="86" s="1"/>
  <c r="L115" i="85"/>
  <c r="M115" i="85"/>
  <c r="H232" i="90"/>
  <c r="K232" i="90" s="1"/>
  <c r="L232" i="88"/>
  <c r="M232" i="88"/>
  <c r="H150" i="86"/>
  <c r="K150" i="86" s="1"/>
  <c r="M150" i="85"/>
  <c r="L150" i="85"/>
  <c r="H154" i="90"/>
  <c r="K154" i="90" s="1"/>
  <c r="L154" i="88"/>
  <c r="M154" i="88"/>
  <c r="H217" i="86"/>
  <c r="K217" i="86" s="1"/>
  <c r="L217" i="85"/>
  <c r="M217" i="85"/>
  <c r="H100" i="90"/>
  <c r="K100" i="90" s="1"/>
  <c r="L100" i="88"/>
  <c r="M100" i="88"/>
  <c r="H94" i="88"/>
  <c r="K94" i="88" s="1"/>
  <c r="M94" i="87"/>
  <c r="L94" i="87"/>
  <c r="H204" i="86"/>
  <c r="K204" i="86" s="1"/>
  <c r="M204" i="85"/>
  <c r="L204" i="85"/>
  <c r="H199" i="86"/>
  <c r="K199" i="86" s="1"/>
  <c r="M199" i="85"/>
  <c r="L199" i="85"/>
  <c r="H160" i="86"/>
  <c r="K160" i="86" s="1"/>
  <c r="M160" i="85"/>
  <c r="L160" i="85"/>
  <c r="F42" i="54"/>
  <c r="L239" i="54"/>
  <c r="H184" i="90"/>
  <c r="K184" i="90" s="1"/>
  <c r="L184" i="88"/>
  <c r="M184" i="88"/>
  <c r="H122" i="92"/>
  <c r="K122" i="92" s="1"/>
  <c r="M122" i="91"/>
  <c r="L122" i="91"/>
  <c r="H112" i="87"/>
  <c r="K112" i="87" s="1"/>
  <c r="M112" i="86"/>
  <c r="L112" i="86"/>
  <c r="H144" i="88"/>
  <c r="K144" i="88" s="1"/>
  <c r="L144" i="87"/>
  <c r="M144" i="87"/>
  <c r="H203" i="86"/>
  <c r="K203" i="86" s="1"/>
  <c r="L203" i="85"/>
  <c r="M203" i="85"/>
  <c r="H107" i="92"/>
  <c r="K107" i="92" s="1"/>
  <c r="L107" i="91"/>
  <c r="M107" i="91"/>
  <c r="H149" i="90"/>
  <c r="K149" i="90" s="1"/>
  <c r="M149" i="88"/>
  <c r="L149" i="88"/>
  <c r="H151" i="86"/>
  <c r="K151" i="86" s="1"/>
  <c r="L151" i="85"/>
  <c r="M151" i="85"/>
  <c r="H214" i="87"/>
  <c r="K214" i="87" s="1"/>
  <c r="L214" i="86"/>
  <c r="M214" i="86"/>
  <c r="H186" i="86"/>
  <c r="K186" i="86" s="1"/>
  <c r="M186" i="85"/>
  <c r="L186" i="85"/>
  <c r="H108" i="86"/>
  <c r="K108" i="86" s="1"/>
  <c r="M108" i="85"/>
  <c r="L108" i="85"/>
  <c r="H196" i="86"/>
  <c r="K196" i="86" s="1"/>
  <c r="L196" i="85"/>
  <c r="M196" i="85"/>
  <c r="H215" i="86"/>
  <c r="K215" i="86" s="1"/>
  <c r="M215" i="85"/>
  <c r="L215" i="85"/>
  <c r="H211" i="86"/>
  <c r="K211" i="86" s="1"/>
  <c r="L211" i="85"/>
  <c r="M211" i="85"/>
  <c r="H200" i="86"/>
  <c r="K200" i="86" s="1"/>
  <c r="M200" i="85"/>
  <c r="L200" i="85"/>
  <c r="H207" i="86"/>
  <c r="K207" i="86" s="1"/>
  <c r="M207" i="85"/>
  <c r="L207" i="85"/>
  <c r="H91" i="88"/>
  <c r="K91" i="88" s="1"/>
  <c r="M91" i="87"/>
  <c r="L91" i="87"/>
  <c r="H146" i="86"/>
  <c r="K146" i="86" s="1"/>
  <c r="L146" i="85"/>
  <c r="M146" i="85"/>
  <c r="H170" i="86"/>
  <c r="K170" i="86" s="1"/>
  <c r="L170" i="85"/>
  <c r="M170" i="85"/>
  <c r="B62" i="95"/>
  <c r="B66" i="94"/>
  <c r="H157" i="90"/>
  <c r="K157" i="90" s="1"/>
  <c r="L157" i="88"/>
  <c r="M157" i="88"/>
  <c r="H88" i="85"/>
  <c r="K88" i="85" s="1"/>
  <c r="L88" i="84"/>
  <c r="M88" i="84"/>
  <c r="H178" i="92"/>
  <c r="K178" i="92" s="1"/>
  <c r="M178" i="91"/>
  <c r="L178" i="91"/>
  <c r="Q83" i="95"/>
  <c r="H148" i="87"/>
  <c r="K148" i="87" s="1"/>
  <c r="M148" i="86"/>
  <c r="L148" i="86"/>
  <c r="H158" i="86"/>
  <c r="K158" i="86" s="1"/>
  <c r="L158" i="85"/>
  <c r="M158" i="85"/>
  <c r="H181" i="92"/>
  <c r="K181" i="92" s="1"/>
  <c r="M181" i="91"/>
  <c r="L181" i="91"/>
  <c r="H167" i="90"/>
  <c r="K167" i="90" s="1"/>
  <c r="L167" i="88"/>
  <c r="M167" i="88"/>
  <c r="E106" i="88"/>
  <c r="E239" i="87"/>
  <c r="S4" i="36"/>
  <c r="G227" i="87"/>
  <c r="M227" i="86"/>
  <c r="L227" i="86"/>
  <c r="G230" i="94"/>
  <c r="G167" i="95"/>
  <c r="L216" i="86"/>
  <c r="G216" i="87"/>
  <c r="M216" i="86"/>
  <c r="G148" i="95"/>
  <c r="G156" i="95"/>
  <c r="G153" i="95"/>
  <c r="G184" i="95"/>
  <c r="G151" i="95"/>
  <c r="G146" i="95"/>
  <c r="L210" i="85"/>
  <c r="G210" i="86"/>
  <c r="M210" i="85"/>
  <c r="L201" i="94"/>
  <c r="M201" i="94"/>
  <c r="G201" i="95"/>
  <c r="G107" i="95"/>
  <c r="G160" i="95"/>
  <c r="G186" i="93"/>
  <c r="G102" i="95"/>
  <c r="G113" i="95"/>
  <c r="G130" i="95"/>
  <c r="L236" i="85"/>
  <c r="G236" i="86"/>
  <c r="M236" i="85"/>
  <c r="G228" i="94"/>
  <c r="G155" i="95"/>
  <c r="G143" i="95"/>
  <c r="G185" i="93"/>
  <c r="L185" i="92"/>
  <c r="M185" i="92"/>
  <c r="G238" i="88"/>
  <c r="M238" i="87"/>
  <c r="L238" i="87"/>
  <c r="G174" i="95"/>
  <c r="G98" i="95"/>
  <c r="G177" i="95"/>
  <c r="G232" i="92"/>
  <c r="R4" i="36"/>
  <c r="L234" i="85"/>
  <c r="G234" i="86"/>
  <c r="M234" i="85"/>
  <c r="L224" i="85"/>
  <c r="G224" i="86"/>
  <c r="M224" i="85"/>
  <c r="G178" i="95"/>
  <c r="G204" i="95"/>
  <c r="G187" i="95"/>
  <c r="G101" i="95"/>
  <c r="G150" i="95"/>
  <c r="G220" i="91"/>
  <c r="G128" i="95"/>
  <c r="G202" i="95"/>
  <c r="M202" i="94"/>
  <c r="L202" i="94"/>
  <c r="G91" i="95"/>
  <c r="G219" i="86"/>
  <c r="L219" i="85"/>
  <c r="M219" i="85"/>
  <c r="G200" i="95"/>
  <c r="L229" i="85"/>
  <c r="G229" i="86"/>
  <c r="M229" i="85"/>
  <c r="G106" i="88"/>
  <c r="L106" i="87"/>
  <c r="M106" i="87"/>
  <c r="G105" i="94"/>
  <c r="G157" i="95"/>
  <c r="G158" i="95"/>
  <c r="G121" i="95"/>
  <c r="G163" i="95"/>
  <c r="G131" i="95"/>
  <c r="G138" i="95"/>
  <c r="G162" i="95"/>
  <c r="G173" i="95"/>
  <c r="G99" i="95"/>
  <c r="G109" i="95"/>
  <c r="G116" i="95"/>
  <c r="G215" i="91"/>
  <c r="G195" i="95"/>
  <c r="G97" i="94"/>
  <c r="G115" i="95"/>
  <c r="G196" i="94"/>
  <c r="G199" i="95"/>
  <c r="G213" i="92"/>
  <c r="G211" i="95"/>
  <c r="G94" i="95"/>
  <c r="G179" i="95"/>
  <c r="G207" i="95"/>
  <c r="G159" i="95"/>
  <c r="G117" i="95"/>
  <c r="G192" i="95"/>
  <c r="M192" i="94"/>
  <c r="L192" i="94"/>
  <c r="G217" i="88"/>
  <c r="G209" i="95"/>
  <c r="L209" i="94"/>
  <c r="M209" i="94"/>
  <c r="G237" i="86"/>
  <c r="L237" i="85"/>
  <c r="M237" i="85"/>
  <c r="G84" i="86"/>
  <c r="M84" i="85"/>
  <c r="L84" i="85"/>
  <c r="G132" i="95"/>
  <c r="G123" i="95"/>
  <c r="G222" i="86"/>
  <c r="M222" i="85"/>
  <c r="L222" i="85"/>
  <c r="G223" i="87"/>
  <c r="L223" i="86"/>
  <c r="M223" i="86"/>
  <c r="G231" i="86"/>
  <c r="M231" i="85"/>
  <c r="L231" i="85"/>
  <c r="G218" i="87"/>
  <c r="M218" i="86"/>
  <c r="L218" i="86"/>
  <c r="G127" i="95"/>
  <c r="G137" i="95"/>
  <c r="G126" i="95"/>
  <c r="G170" i="95"/>
  <c r="G221" i="86"/>
  <c r="L221" i="85"/>
  <c r="M221" i="85"/>
  <c r="G164" i="95"/>
  <c r="G172" i="95"/>
  <c r="M212" i="85"/>
  <c r="G212" i="86"/>
  <c r="L212" i="85"/>
  <c r="G100" i="95"/>
  <c r="G149" i="95"/>
  <c r="G110" i="95"/>
  <c r="G112" i="95"/>
  <c r="G114" i="95"/>
  <c r="G93" i="92"/>
  <c r="G176" i="95"/>
  <c r="G135" i="95"/>
  <c r="G124" i="95"/>
  <c r="G226" i="86"/>
  <c r="L226" i="85"/>
  <c r="M226" i="85"/>
  <c r="G208" i="95"/>
  <c r="G134" i="95"/>
  <c r="G111" i="95"/>
  <c r="G169" i="95"/>
  <c r="G96" i="94"/>
  <c r="G145" i="95"/>
  <c r="F40" i="86"/>
  <c r="F36" i="87"/>
  <c r="G197" i="95"/>
  <c r="G203" i="95"/>
  <c r="G90" i="95"/>
  <c r="M90" i="94"/>
  <c r="L90" i="94"/>
  <c r="G140" i="95"/>
  <c r="G133" i="95"/>
  <c r="G175" i="95"/>
  <c r="G118" i="93"/>
  <c r="G147" i="95"/>
  <c r="G190" i="95"/>
  <c r="M190" i="94"/>
  <c r="L190" i="94"/>
  <c r="G120" i="95"/>
  <c r="G166" i="95"/>
  <c r="G139" i="95"/>
  <c r="G122" i="95"/>
  <c r="G189" i="95"/>
  <c r="G191" i="95"/>
  <c r="G168" i="95"/>
  <c r="G92" i="90"/>
  <c r="M92" i="88"/>
  <c r="L92" i="88"/>
  <c r="G152" i="95"/>
  <c r="G136" i="95"/>
  <c r="G198" i="95"/>
  <c r="M198" i="94"/>
  <c r="L198" i="94"/>
  <c r="G103" i="95"/>
  <c r="G129" i="95"/>
  <c r="G233" i="86"/>
  <c r="L233" i="85"/>
  <c r="M233" i="85"/>
  <c r="G235" i="88"/>
  <c r="G83" i="87"/>
  <c r="G182" i="95"/>
  <c r="G125" i="95"/>
  <c r="G161" i="95"/>
  <c r="G154" i="95"/>
  <c r="G108" i="95"/>
  <c r="G171" i="95"/>
  <c r="G193" i="95"/>
  <c r="G225" i="95"/>
  <c r="G205" i="95"/>
  <c r="G95" i="95"/>
  <c r="L87" i="86"/>
  <c r="G87" i="87"/>
  <c r="M87" i="86"/>
  <c r="G194" i="95"/>
  <c r="G119" i="95"/>
  <c r="G144" i="94"/>
  <c r="G183" i="95"/>
  <c r="G104" i="95"/>
  <c r="G180" i="95"/>
  <c r="M141" i="91"/>
  <c r="G141" i="92"/>
  <c r="L141" i="91"/>
  <c r="G181" i="95"/>
  <c r="G188" i="95"/>
  <c r="G165" i="95"/>
  <c r="G142" i="95"/>
  <c r="M86" i="85"/>
  <c r="G86" i="86"/>
  <c r="L86" i="85"/>
  <c r="G85" i="88"/>
  <c r="G206" i="95"/>
  <c r="M206" i="94"/>
  <c r="L206" i="94"/>
  <c r="G88" i="87"/>
  <c r="G214" i="95"/>
  <c r="L89" i="85"/>
  <c r="G89" i="86"/>
  <c r="M89" i="85"/>
  <c r="L80" i="90" l="1"/>
  <c r="G80" i="91"/>
  <c r="M80" i="90"/>
  <c r="H148" i="88"/>
  <c r="K148" i="88" s="1"/>
  <c r="L148" i="87"/>
  <c r="M148" i="87"/>
  <c r="H88" i="86"/>
  <c r="K88" i="86" s="1"/>
  <c r="L88" i="85"/>
  <c r="M88" i="85"/>
  <c r="H170" i="87"/>
  <c r="K170" i="87" s="1"/>
  <c r="L170" i="86"/>
  <c r="M170" i="86"/>
  <c r="H200" i="87"/>
  <c r="K200" i="87" s="1"/>
  <c r="M200" i="86"/>
  <c r="L200" i="86"/>
  <c r="H108" i="87"/>
  <c r="K108" i="87" s="1"/>
  <c r="L108" i="86"/>
  <c r="M108" i="86"/>
  <c r="H149" i="91"/>
  <c r="K149" i="91" s="1"/>
  <c r="L149" i="90"/>
  <c r="M149" i="90"/>
  <c r="H112" i="88"/>
  <c r="K112" i="88" s="1"/>
  <c r="L112" i="87"/>
  <c r="M112" i="87"/>
  <c r="F53" i="54"/>
  <c r="F59" i="54"/>
  <c r="H94" i="90"/>
  <c r="K94" i="90" s="1"/>
  <c r="M94" i="88"/>
  <c r="L94" i="88"/>
  <c r="H232" i="91"/>
  <c r="K232" i="91" s="1"/>
  <c r="L232" i="90"/>
  <c r="M232" i="90"/>
  <c r="H105" i="87"/>
  <c r="K105" i="87" s="1"/>
  <c r="L105" i="86"/>
  <c r="M105" i="86"/>
  <c r="H183" i="87"/>
  <c r="K183" i="87" s="1"/>
  <c r="M183" i="86"/>
  <c r="L183" i="86"/>
  <c r="H166" i="93"/>
  <c r="K166" i="93" s="1"/>
  <c r="M166" i="92"/>
  <c r="L166" i="92"/>
  <c r="H173" i="87"/>
  <c r="K173" i="87" s="1"/>
  <c r="L173" i="86"/>
  <c r="M173" i="86"/>
  <c r="H162" i="87"/>
  <c r="K162" i="87" s="1"/>
  <c r="M162" i="86"/>
  <c r="L162" i="86"/>
  <c r="H135" i="87"/>
  <c r="K135" i="87" s="1"/>
  <c r="M135" i="86"/>
  <c r="L135" i="86"/>
  <c r="H137" i="87"/>
  <c r="K137" i="87" s="1"/>
  <c r="L137" i="86"/>
  <c r="M137" i="86"/>
  <c r="H193" i="87"/>
  <c r="K193" i="87" s="1"/>
  <c r="L193" i="86"/>
  <c r="M193" i="86"/>
  <c r="H99" i="87"/>
  <c r="K99" i="87" s="1"/>
  <c r="L99" i="86"/>
  <c r="M99" i="86"/>
  <c r="H177" i="87"/>
  <c r="K177" i="87" s="1"/>
  <c r="L177" i="86"/>
  <c r="M177" i="86"/>
  <c r="H152" i="93"/>
  <c r="K152" i="93" s="1"/>
  <c r="L152" i="92"/>
  <c r="M152" i="92"/>
  <c r="H104" i="91"/>
  <c r="K104" i="91" s="1"/>
  <c r="M104" i="90"/>
  <c r="L104" i="90"/>
  <c r="H95" i="90"/>
  <c r="K95" i="90" s="1"/>
  <c r="L95" i="88"/>
  <c r="M95" i="88"/>
  <c r="H125" i="93"/>
  <c r="K125" i="93" s="1"/>
  <c r="M125" i="92"/>
  <c r="L125" i="92"/>
  <c r="H220" i="90"/>
  <c r="K220" i="90" s="1"/>
  <c r="L220" i="88"/>
  <c r="M220" i="88"/>
  <c r="H130" i="93"/>
  <c r="K130" i="93" s="1"/>
  <c r="M130" i="92"/>
  <c r="L130" i="92"/>
  <c r="H179" i="91"/>
  <c r="K179" i="91" s="1"/>
  <c r="L179" i="90"/>
  <c r="M179" i="90"/>
  <c r="H132" i="93"/>
  <c r="K132" i="93" s="1"/>
  <c r="L132" i="92"/>
  <c r="M132" i="92"/>
  <c r="H119" i="87"/>
  <c r="K119" i="87" s="1"/>
  <c r="L119" i="86"/>
  <c r="M119" i="86"/>
  <c r="H155" i="93"/>
  <c r="K155" i="93" s="1"/>
  <c r="L155" i="92"/>
  <c r="M155" i="92"/>
  <c r="H225" i="87"/>
  <c r="K225" i="87" s="1"/>
  <c r="M225" i="86"/>
  <c r="L225" i="86"/>
  <c r="H158" i="87"/>
  <c r="K158" i="87" s="1"/>
  <c r="L158" i="86"/>
  <c r="M158" i="86"/>
  <c r="H178" i="93"/>
  <c r="K178" i="93" s="1"/>
  <c r="L178" i="92"/>
  <c r="M178" i="92"/>
  <c r="B62" i="96"/>
  <c r="B66" i="95"/>
  <c r="H207" i="87"/>
  <c r="K207" i="87" s="1"/>
  <c r="M207" i="86"/>
  <c r="L207" i="86"/>
  <c r="H196" i="87"/>
  <c r="K196" i="87" s="1"/>
  <c r="M196" i="86"/>
  <c r="L196" i="86"/>
  <c r="H151" i="87"/>
  <c r="K151" i="87" s="1"/>
  <c r="L151" i="86"/>
  <c r="M151" i="86"/>
  <c r="H144" i="90"/>
  <c r="K144" i="90" s="1"/>
  <c r="L144" i="88"/>
  <c r="M144" i="88"/>
  <c r="H204" i="87"/>
  <c r="K204" i="87" s="1"/>
  <c r="M204" i="86"/>
  <c r="L204" i="86"/>
  <c r="H150" i="87"/>
  <c r="K150" i="87" s="1"/>
  <c r="M150" i="86"/>
  <c r="L150" i="86"/>
  <c r="H142" i="90"/>
  <c r="K142" i="90" s="1"/>
  <c r="L142" i="88"/>
  <c r="M142" i="88"/>
  <c r="H109" i="91"/>
  <c r="K109" i="91" s="1"/>
  <c r="L109" i="90"/>
  <c r="M109" i="90"/>
  <c r="H102" i="93"/>
  <c r="K102" i="93" s="1"/>
  <c r="M102" i="92"/>
  <c r="L102" i="92"/>
  <c r="H205" i="87"/>
  <c r="K205" i="87" s="1"/>
  <c r="M205" i="86"/>
  <c r="L205" i="86"/>
  <c r="H133" i="91"/>
  <c r="K133" i="91" s="1"/>
  <c r="L133" i="90"/>
  <c r="M133" i="90"/>
  <c r="H195" i="87"/>
  <c r="K195" i="87" s="1"/>
  <c r="L195" i="86"/>
  <c r="M195" i="86"/>
  <c r="H139" i="90"/>
  <c r="K139" i="90" s="1"/>
  <c r="L139" i="88"/>
  <c r="M139" i="88"/>
  <c r="H194" i="87"/>
  <c r="K194" i="87" s="1"/>
  <c r="M194" i="86"/>
  <c r="L194" i="86"/>
  <c r="H134" i="92"/>
  <c r="K134" i="92" s="1"/>
  <c r="M134" i="91"/>
  <c r="L134" i="91"/>
  <c r="H171" i="87"/>
  <c r="K171" i="87" s="1"/>
  <c r="M171" i="86"/>
  <c r="L171" i="86"/>
  <c r="H114" i="87"/>
  <c r="K114" i="87" s="1"/>
  <c r="L114" i="86"/>
  <c r="M114" i="86"/>
  <c r="H230" i="87"/>
  <c r="K230" i="87" s="1"/>
  <c r="M230" i="86"/>
  <c r="L230" i="86"/>
  <c r="H159" i="93"/>
  <c r="K159" i="93" s="1"/>
  <c r="M159" i="92"/>
  <c r="L159" i="92"/>
  <c r="H175" i="87"/>
  <c r="K175" i="87" s="1"/>
  <c r="L175" i="86"/>
  <c r="M175" i="86"/>
  <c r="H93" i="88"/>
  <c r="K93" i="88" s="1"/>
  <c r="L93" i="87"/>
  <c r="M93" i="87"/>
  <c r="H169" i="93"/>
  <c r="K169" i="93" s="1"/>
  <c r="M169" i="92"/>
  <c r="L169" i="92"/>
  <c r="Q89" i="90"/>
  <c r="Q239" i="88"/>
  <c r="H123" i="91"/>
  <c r="K123" i="91" s="1"/>
  <c r="L123" i="90"/>
  <c r="M123" i="90"/>
  <c r="H189" i="87"/>
  <c r="K189" i="87" s="1"/>
  <c r="M189" i="86"/>
  <c r="L189" i="86"/>
  <c r="H188" i="87"/>
  <c r="K188" i="87" s="1"/>
  <c r="M188" i="86"/>
  <c r="L188" i="86"/>
  <c r="H118" i="87"/>
  <c r="K118" i="87" s="1"/>
  <c r="M118" i="86"/>
  <c r="L118" i="86"/>
  <c r="H181" i="93"/>
  <c r="K181" i="93" s="1"/>
  <c r="L181" i="92"/>
  <c r="M181" i="92"/>
  <c r="Q83" i="96"/>
  <c r="H91" i="90"/>
  <c r="K91" i="90" s="1"/>
  <c r="L91" i="88"/>
  <c r="M91" i="88"/>
  <c r="H215" i="87"/>
  <c r="K215" i="87" s="1"/>
  <c r="L215" i="86"/>
  <c r="M215" i="86"/>
  <c r="H214" i="88"/>
  <c r="K214" i="88" s="1"/>
  <c r="L214" i="87"/>
  <c r="M214" i="87"/>
  <c r="H203" i="87"/>
  <c r="K203" i="87" s="1"/>
  <c r="L203" i="86"/>
  <c r="M203" i="86"/>
  <c r="H184" i="91"/>
  <c r="K184" i="91" s="1"/>
  <c r="M184" i="90"/>
  <c r="L184" i="90"/>
  <c r="H199" i="87"/>
  <c r="K199" i="87" s="1"/>
  <c r="L199" i="86"/>
  <c r="M199" i="86"/>
  <c r="H154" i="91"/>
  <c r="K154" i="91" s="1"/>
  <c r="L154" i="90"/>
  <c r="M154" i="90"/>
  <c r="H235" i="87"/>
  <c r="K235" i="87" s="1"/>
  <c r="L235" i="86"/>
  <c r="M235" i="86"/>
  <c r="H96" i="91"/>
  <c r="K96" i="91" s="1"/>
  <c r="M96" i="90"/>
  <c r="L96" i="90"/>
  <c r="H140" i="92"/>
  <c r="K140" i="92" s="1"/>
  <c r="M140" i="91"/>
  <c r="L140" i="91"/>
  <c r="H124" i="87"/>
  <c r="K124" i="87" s="1"/>
  <c r="M124" i="86"/>
  <c r="L124" i="86"/>
  <c r="H172" i="91"/>
  <c r="K172" i="91" s="1"/>
  <c r="L172" i="90"/>
  <c r="M172" i="90"/>
  <c r="H164" i="91"/>
  <c r="K164" i="91" s="1"/>
  <c r="M164" i="90"/>
  <c r="L164" i="90"/>
  <c r="H161" i="87"/>
  <c r="K161" i="87" s="1"/>
  <c r="L161" i="86"/>
  <c r="M161" i="86"/>
  <c r="H127" i="93"/>
  <c r="K127" i="93" s="1"/>
  <c r="M127" i="92"/>
  <c r="L127" i="92"/>
  <c r="H116" i="87"/>
  <c r="K116" i="87" s="1"/>
  <c r="L116" i="86"/>
  <c r="M116" i="86"/>
  <c r="H168" i="87"/>
  <c r="K168" i="87" s="1"/>
  <c r="L168" i="86"/>
  <c r="M168" i="86"/>
  <c r="H176" i="91"/>
  <c r="K176" i="91" s="1"/>
  <c r="M176" i="90"/>
  <c r="L176" i="90"/>
  <c r="H85" i="87"/>
  <c r="K85" i="87" s="1"/>
  <c r="L85" i="86"/>
  <c r="M85" i="86"/>
  <c r="H228" i="87"/>
  <c r="K228" i="87" s="1"/>
  <c r="L228" i="86"/>
  <c r="M228" i="86"/>
  <c r="H156" i="87"/>
  <c r="K156" i="87" s="1"/>
  <c r="M156" i="86"/>
  <c r="L156" i="86"/>
  <c r="H128" i="93"/>
  <c r="K128" i="93" s="1"/>
  <c r="L128" i="92"/>
  <c r="M128" i="92"/>
  <c r="H131" i="87"/>
  <c r="K131" i="87" s="1"/>
  <c r="L131" i="86"/>
  <c r="M131" i="86"/>
  <c r="H136" i="87"/>
  <c r="K136" i="87" s="1"/>
  <c r="L136" i="86"/>
  <c r="M136" i="86"/>
  <c r="H113" i="91"/>
  <c r="K113" i="91" s="1"/>
  <c r="L113" i="90"/>
  <c r="M113" i="90"/>
  <c r="H182" i="87"/>
  <c r="K182" i="87" s="1"/>
  <c r="M182" i="86"/>
  <c r="L182" i="86"/>
  <c r="H145" i="87"/>
  <c r="K145" i="87" s="1"/>
  <c r="M145" i="86"/>
  <c r="L145" i="86"/>
  <c r="H101" i="87"/>
  <c r="K101" i="87" s="1"/>
  <c r="L101" i="86"/>
  <c r="M101" i="86"/>
  <c r="H197" i="87"/>
  <c r="K197" i="87" s="1"/>
  <c r="M197" i="86"/>
  <c r="L197" i="86"/>
  <c r="H167" i="91"/>
  <c r="K167" i="91" s="1"/>
  <c r="M167" i="90"/>
  <c r="L167" i="90"/>
  <c r="H157" i="91"/>
  <c r="K157" i="91" s="1"/>
  <c r="M157" i="90"/>
  <c r="L157" i="90"/>
  <c r="H146" i="87"/>
  <c r="K146" i="87" s="1"/>
  <c r="M146" i="86"/>
  <c r="L146" i="86"/>
  <c r="H211" i="87"/>
  <c r="K211" i="87" s="1"/>
  <c r="L211" i="86"/>
  <c r="M211" i="86"/>
  <c r="H186" i="87"/>
  <c r="K186" i="87" s="1"/>
  <c r="M186" i="86"/>
  <c r="L186" i="86"/>
  <c r="H107" i="93"/>
  <c r="K107" i="93" s="1"/>
  <c r="M107" i="92"/>
  <c r="L107" i="92"/>
  <c r="H122" i="93"/>
  <c r="K122" i="93" s="1"/>
  <c r="L122" i="92"/>
  <c r="M122" i="92"/>
  <c r="H160" i="87"/>
  <c r="K160" i="87" s="1"/>
  <c r="M160" i="86"/>
  <c r="L160" i="86"/>
  <c r="H100" i="91"/>
  <c r="K100" i="91" s="1"/>
  <c r="L100" i="90"/>
  <c r="M100" i="90"/>
  <c r="H217" i="87"/>
  <c r="K217" i="87" s="1"/>
  <c r="L217" i="86"/>
  <c r="M217" i="86"/>
  <c r="H115" i="87"/>
  <c r="K115" i="87" s="1"/>
  <c r="M115" i="86"/>
  <c r="L115" i="86"/>
  <c r="H191" i="87"/>
  <c r="K191" i="87" s="1"/>
  <c r="L191" i="86"/>
  <c r="M191" i="86"/>
  <c r="H208" i="87"/>
  <c r="K208" i="87" s="1"/>
  <c r="L208" i="86"/>
  <c r="M208" i="86"/>
  <c r="H153" i="87"/>
  <c r="K153" i="87" s="1"/>
  <c r="L153" i="86"/>
  <c r="M153" i="86"/>
  <c r="H98" i="93"/>
  <c r="K98" i="93" s="1"/>
  <c r="L98" i="92"/>
  <c r="M98" i="92"/>
  <c r="H129" i="91"/>
  <c r="K129" i="91" s="1"/>
  <c r="M129" i="90"/>
  <c r="L129" i="90"/>
  <c r="H121" i="87"/>
  <c r="K121" i="87" s="1"/>
  <c r="L121" i="86"/>
  <c r="M121" i="86"/>
  <c r="H120" i="91"/>
  <c r="K120" i="91" s="1"/>
  <c r="M120" i="90"/>
  <c r="L120" i="90"/>
  <c r="H187" i="91"/>
  <c r="K187" i="91" s="1"/>
  <c r="L187" i="90"/>
  <c r="M187" i="90"/>
  <c r="H165" i="87"/>
  <c r="K165" i="87" s="1"/>
  <c r="M165" i="86"/>
  <c r="L165" i="86"/>
  <c r="H111" i="93"/>
  <c r="K111" i="93" s="1"/>
  <c r="L111" i="92"/>
  <c r="M111" i="92"/>
  <c r="H126" i="91"/>
  <c r="K126" i="91" s="1"/>
  <c r="M126" i="90"/>
  <c r="L126" i="90"/>
  <c r="H180" i="87"/>
  <c r="K180" i="87" s="1"/>
  <c r="M180" i="86"/>
  <c r="L180" i="86"/>
  <c r="H110" i="87"/>
  <c r="K110" i="87" s="1"/>
  <c r="M110" i="86"/>
  <c r="L110" i="86"/>
  <c r="H147" i="93"/>
  <c r="K147" i="93" s="1"/>
  <c r="M147" i="92"/>
  <c r="L147" i="92"/>
  <c r="H103" i="87"/>
  <c r="K103" i="87" s="1"/>
  <c r="L103" i="86"/>
  <c r="M103" i="86"/>
  <c r="H213" i="87"/>
  <c r="K213" i="87" s="1"/>
  <c r="L213" i="86"/>
  <c r="M213" i="86"/>
  <c r="H117" i="93"/>
  <c r="K117" i="93" s="1"/>
  <c r="L117" i="92"/>
  <c r="M117" i="92"/>
  <c r="H143" i="87"/>
  <c r="K143" i="87" s="1"/>
  <c r="L143" i="86"/>
  <c r="M143" i="86"/>
  <c r="H138" i="87"/>
  <c r="K138" i="87" s="1"/>
  <c r="M138" i="86"/>
  <c r="L138" i="86"/>
  <c r="H97" i="87"/>
  <c r="K97" i="87" s="1"/>
  <c r="M97" i="86"/>
  <c r="L97" i="86"/>
  <c r="K239" i="78"/>
  <c r="H83" i="79"/>
  <c r="M83" i="78"/>
  <c r="M239" i="78" s="1"/>
  <c r="L83" i="78"/>
  <c r="H174" i="93"/>
  <c r="K174" i="93" s="1"/>
  <c r="M174" i="92"/>
  <c r="L174" i="92"/>
  <c r="H163" i="87"/>
  <c r="K163" i="87" s="1"/>
  <c r="L163" i="86"/>
  <c r="M163" i="86"/>
  <c r="E239" i="88"/>
  <c r="E106" i="90"/>
  <c r="G214" i="96"/>
  <c r="G181" i="96"/>
  <c r="G193" i="96"/>
  <c r="G111" i="96"/>
  <c r="G221" i="87"/>
  <c r="L221" i="86"/>
  <c r="M221" i="86"/>
  <c r="G115" i="96"/>
  <c r="G116" i="96"/>
  <c r="M206" i="95"/>
  <c r="L206" i="95"/>
  <c r="G206" i="96"/>
  <c r="G141" i="93"/>
  <c r="L141" i="92"/>
  <c r="M141" i="92"/>
  <c r="G108" i="96"/>
  <c r="G88" i="88"/>
  <c r="G86" i="87"/>
  <c r="L86" i="86"/>
  <c r="M86" i="86"/>
  <c r="G142" i="96"/>
  <c r="G144" i="95"/>
  <c r="L87" i="87"/>
  <c r="G87" i="88"/>
  <c r="M87" i="87"/>
  <c r="G95" i="96"/>
  <c r="G171" i="96"/>
  <c r="G239" i="86"/>
  <c r="G129" i="96"/>
  <c r="G152" i="96"/>
  <c r="G120" i="96"/>
  <c r="G175" i="96"/>
  <c r="G203" i="96"/>
  <c r="F36" i="88"/>
  <c r="F40" i="87"/>
  <c r="G145" i="96"/>
  <c r="G169" i="96"/>
  <c r="G134" i="96"/>
  <c r="G135" i="96"/>
  <c r="G112" i="96"/>
  <c r="G170" i="96"/>
  <c r="G126" i="96"/>
  <c r="M231" i="86"/>
  <c r="L231" i="86"/>
  <c r="G231" i="87"/>
  <c r="G132" i="96"/>
  <c r="G217" i="90"/>
  <c r="G207" i="96"/>
  <c r="G213" i="93"/>
  <c r="G138" i="96"/>
  <c r="G158" i="96"/>
  <c r="M202" i="95"/>
  <c r="L202" i="95"/>
  <c r="G202" i="96"/>
  <c r="G101" i="96"/>
  <c r="G232" i="93"/>
  <c r="G238" i="90"/>
  <c r="M238" i="88"/>
  <c r="L238" i="88"/>
  <c r="G228" i="95"/>
  <c r="G102" i="96"/>
  <c r="G184" i="96"/>
  <c r="G89" i="87"/>
  <c r="L89" i="86"/>
  <c r="M89" i="86"/>
  <c r="G191" i="96"/>
  <c r="G124" i="96"/>
  <c r="G137" i="96"/>
  <c r="G91" i="96"/>
  <c r="G150" i="96"/>
  <c r="G178" i="96"/>
  <c r="G174" i="96"/>
  <c r="G155" i="96"/>
  <c r="G113" i="96"/>
  <c r="G107" i="96"/>
  <c r="G151" i="96"/>
  <c r="G153" i="96"/>
  <c r="G148" i="96"/>
  <c r="M227" i="87"/>
  <c r="G227" i="88"/>
  <c r="L227" i="87"/>
  <c r="G183" i="96"/>
  <c r="G161" i="96"/>
  <c r="G233" i="87"/>
  <c r="L233" i="86"/>
  <c r="M233" i="86"/>
  <c r="G166" i="96"/>
  <c r="G93" i="93"/>
  <c r="G100" i="96"/>
  <c r="G218" i="88"/>
  <c r="L218" i="87"/>
  <c r="M218" i="87"/>
  <c r="G123" i="96"/>
  <c r="G209" i="96"/>
  <c r="M209" i="95"/>
  <c r="L209" i="95"/>
  <c r="G159" i="96"/>
  <c r="G211" i="96"/>
  <c r="G173" i="96"/>
  <c r="G105" i="95"/>
  <c r="G106" i="90"/>
  <c r="L106" i="88"/>
  <c r="M106" i="88"/>
  <c r="G85" i="90"/>
  <c r="G188" i="96"/>
  <c r="G104" i="96"/>
  <c r="G194" i="96"/>
  <c r="G205" i="96"/>
  <c r="G225" i="96"/>
  <c r="G154" i="96"/>
  <c r="G83" i="88"/>
  <c r="G235" i="90"/>
  <c r="M198" i="95"/>
  <c r="L198" i="95"/>
  <c r="G198" i="96"/>
  <c r="G168" i="96"/>
  <c r="G139" i="96"/>
  <c r="G147" i="96"/>
  <c r="G140" i="96"/>
  <c r="G96" i="95"/>
  <c r="G226" i="87"/>
  <c r="M226" i="86"/>
  <c r="L226" i="86"/>
  <c r="G149" i="96"/>
  <c r="G164" i="96"/>
  <c r="G127" i="96"/>
  <c r="G222" i="87"/>
  <c r="M222" i="86"/>
  <c r="L222" i="86"/>
  <c r="L237" i="86"/>
  <c r="G237" i="87"/>
  <c r="M237" i="86"/>
  <c r="G117" i="96"/>
  <c r="G94" i="96"/>
  <c r="G196" i="95"/>
  <c r="G215" i="92"/>
  <c r="G163" i="96"/>
  <c r="G157" i="96"/>
  <c r="L219" i="86"/>
  <c r="M219" i="86"/>
  <c r="G219" i="87"/>
  <c r="G220" i="92"/>
  <c r="G204" i="96"/>
  <c r="L234" i="86"/>
  <c r="G234" i="87"/>
  <c r="M234" i="86"/>
  <c r="G98" i="96"/>
  <c r="G143" i="96"/>
  <c r="L236" i="86"/>
  <c r="G236" i="87"/>
  <c r="M236" i="86"/>
  <c r="G130" i="96"/>
  <c r="G160" i="96"/>
  <c r="G201" i="96"/>
  <c r="M201" i="95"/>
  <c r="L201" i="95"/>
  <c r="G210" i="87"/>
  <c r="M210" i="86"/>
  <c r="L210" i="86"/>
  <c r="G146" i="96"/>
  <c r="G156" i="96"/>
  <c r="G230" i="95"/>
  <c r="G136" i="96"/>
  <c r="G90" i="96"/>
  <c r="M90" i="95"/>
  <c r="L90" i="95"/>
  <c r="G114" i="96"/>
  <c r="G162" i="96"/>
  <c r="G165" i="96"/>
  <c r="G180" i="96"/>
  <c r="G119" i="96"/>
  <c r="G125" i="96"/>
  <c r="G182" i="96"/>
  <c r="G103" i="96"/>
  <c r="G92" i="91"/>
  <c r="M92" i="90"/>
  <c r="L92" i="90"/>
  <c r="G189" i="96"/>
  <c r="G122" i="96"/>
  <c r="M190" i="95"/>
  <c r="L190" i="95"/>
  <c r="G190" i="96"/>
  <c r="G118" i="94"/>
  <c r="G133" i="96"/>
  <c r="G197" i="96"/>
  <c r="G208" i="96"/>
  <c r="G176" i="96"/>
  <c r="G110" i="96"/>
  <c r="G212" i="87"/>
  <c r="L212" i="86"/>
  <c r="M212" i="86"/>
  <c r="G172" i="96"/>
  <c r="L223" i="87"/>
  <c r="M223" i="87"/>
  <c r="G223" i="88"/>
  <c r="L84" i="86"/>
  <c r="M84" i="86"/>
  <c r="G84" i="87"/>
  <c r="L192" i="95"/>
  <c r="G192" i="96"/>
  <c r="M192" i="95"/>
  <c r="G179" i="96"/>
  <c r="G199" i="96"/>
  <c r="G97" i="95"/>
  <c r="G195" i="96"/>
  <c r="G109" i="96"/>
  <c r="G99" i="96"/>
  <c r="G131" i="96"/>
  <c r="G121" i="96"/>
  <c r="G229" i="87"/>
  <c r="L229" i="86"/>
  <c r="M229" i="86"/>
  <c r="G200" i="96"/>
  <c r="G128" i="96"/>
  <c r="G187" i="96"/>
  <c r="L224" i="86"/>
  <c r="G224" i="87"/>
  <c r="M224" i="86"/>
  <c r="G177" i="96"/>
  <c r="G185" i="94"/>
  <c r="L185" i="93"/>
  <c r="M185" i="93"/>
  <c r="G186" i="94"/>
  <c r="L216" i="87"/>
  <c r="G216" i="88"/>
  <c r="M216" i="87"/>
  <c r="G167" i="96"/>
  <c r="G80" i="92" l="1"/>
  <c r="M80" i="91"/>
  <c r="L80" i="91"/>
  <c r="H174" i="94"/>
  <c r="K174" i="94" s="1"/>
  <c r="M174" i="93"/>
  <c r="L174" i="93"/>
  <c r="F42" i="78"/>
  <c r="L239" i="78"/>
  <c r="H117" i="94"/>
  <c r="K117" i="94" s="1"/>
  <c r="L117" i="93"/>
  <c r="M117" i="93"/>
  <c r="H110" i="88"/>
  <c r="K110" i="88" s="1"/>
  <c r="M110" i="87"/>
  <c r="L110" i="87"/>
  <c r="H165" i="88"/>
  <c r="K165" i="88" s="1"/>
  <c r="M165" i="87"/>
  <c r="L165" i="87"/>
  <c r="H129" i="92"/>
  <c r="K129" i="92" s="1"/>
  <c r="L129" i="91"/>
  <c r="M129" i="91"/>
  <c r="H191" i="88"/>
  <c r="K191" i="88" s="1"/>
  <c r="M191" i="87"/>
  <c r="L191" i="87"/>
  <c r="H160" i="88"/>
  <c r="K160" i="88" s="1"/>
  <c r="M160" i="87"/>
  <c r="L160" i="87"/>
  <c r="H211" i="88"/>
  <c r="K211" i="88" s="1"/>
  <c r="L211" i="87"/>
  <c r="M211" i="87"/>
  <c r="H197" i="88"/>
  <c r="K197" i="88" s="1"/>
  <c r="L197" i="87"/>
  <c r="M197" i="87"/>
  <c r="H113" i="92"/>
  <c r="K113" i="92" s="1"/>
  <c r="L113" i="91"/>
  <c r="M113" i="91"/>
  <c r="H156" i="88"/>
  <c r="K156" i="88" s="1"/>
  <c r="L156" i="87"/>
  <c r="M156" i="87"/>
  <c r="H168" i="88"/>
  <c r="K168" i="88" s="1"/>
  <c r="M168" i="87"/>
  <c r="L168" i="87"/>
  <c r="H164" i="92"/>
  <c r="K164" i="92" s="1"/>
  <c r="L164" i="91"/>
  <c r="M164" i="91"/>
  <c r="H96" i="92"/>
  <c r="K96" i="92" s="1"/>
  <c r="L96" i="91"/>
  <c r="M96" i="91"/>
  <c r="H184" i="92"/>
  <c r="K184" i="92" s="1"/>
  <c r="L184" i="91"/>
  <c r="M184" i="91"/>
  <c r="H91" i="91"/>
  <c r="K91" i="91" s="1"/>
  <c r="M91" i="90"/>
  <c r="L91" i="90"/>
  <c r="H188" i="88"/>
  <c r="K188" i="88" s="1"/>
  <c r="L188" i="87"/>
  <c r="M188" i="87"/>
  <c r="Q89" i="91"/>
  <c r="Q239" i="90"/>
  <c r="H159" i="94"/>
  <c r="K159" i="94" s="1"/>
  <c r="M159" i="93"/>
  <c r="L159" i="93"/>
  <c r="H134" i="93"/>
  <c r="K134" i="93" s="1"/>
  <c r="L134" i="92"/>
  <c r="M134" i="92"/>
  <c r="H133" i="92"/>
  <c r="K133" i="92" s="1"/>
  <c r="M133" i="91"/>
  <c r="L133" i="91"/>
  <c r="H142" i="91"/>
  <c r="K142" i="91" s="1"/>
  <c r="L142" i="90"/>
  <c r="M142" i="90"/>
  <c r="H151" i="88"/>
  <c r="K151" i="88" s="1"/>
  <c r="L151" i="87"/>
  <c r="M151" i="87"/>
  <c r="B62" i="97"/>
  <c r="B66" i="96"/>
  <c r="H119" i="88"/>
  <c r="K119" i="88" s="1"/>
  <c r="M119" i="87"/>
  <c r="L119" i="87"/>
  <c r="H220" i="91"/>
  <c r="K220" i="91" s="1"/>
  <c r="L220" i="90"/>
  <c r="M220" i="90"/>
  <c r="H152" i="94"/>
  <c r="K152" i="94" s="1"/>
  <c r="M152" i="93"/>
  <c r="L152" i="93"/>
  <c r="H137" i="88"/>
  <c r="K137" i="88" s="1"/>
  <c r="L137" i="87"/>
  <c r="M137" i="87"/>
  <c r="H166" i="94"/>
  <c r="K166" i="94" s="1"/>
  <c r="M166" i="93"/>
  <c r="L166" i="93"/>
  <c r="H94" i="91"/>
  <c r="K94" i="91" s="1"/>
  <c r="L94" i="90"/>
  <c r="M94" i="90"/>
  <c r="H149" i="92"/>
  <c r="K149" i="92" s="1"/>
  <c r="L149" i="91"/>
  <c r="M149" i="91"/>
  <c r="H88" i="87"/>
  <c r="K88" i="87" s="1"/>
  <c r="M88" i="86"/>
  <c r="L88" i="86"/>
  <c r="H163" i="88"/>
  <c r="K163" i="88" s="1"/>
  <c r="M163" i="87"/>
  <c r="L163" i="87"/>
  <c r="H143" i="88"/>
  <c r="K143" i="88" s="1"/>
  <c r="L143" i="87"/>
  <c r="M143" i="87"/>
  <c r="H147" i="94"/>
  <c r="K147" i="94" s="1"/>
  <c r="M147" i="93"/>
  <c r="L147" i="93"/>
  <c r="H111" i="94"/>
  <c r="K111" i="94" s="1"/>
  <c r="M111" i="93"/>
  <c r="L111" i="93"/>
  <c r="H121" i="88"/>
  <c r="K121" i="88" s="1"/>
  <c r="L121" i="87"/>
  <c r="M121" i="87"/>
  <c r="H208" i="88"/>
  <c r="K208" i="88" s="1"/>
  <c r="L208" i="87"/>
  <c r="M208" i="87"/>
  <c r="H100" i="92"/>
  <c r="K100" i="92" s="1"/>
  <c r="L100" i="91"/>
  <c r="M100" i="91"/>
  <c r="H186" i="88"/>
  <c r="K186" i="88" s="1"/>
  <c r="L186" i="87"/>
  <c r="M186" i="87"/>
  <c r="H167" i="92"/>
  <c r="K167" i="92" s="1"/>
  <c r="L167" i="91"/>
  <c r="M167" i="91"/>
  <c r="H182" i="88"/>
  <c r="K182" i="88" s="1"/>
  <c r="L182" i="87"/>
  <c r="M182" i="87"/>
  <c r="H128" i="94"/>
  <c r="K128" i="94" s="1"/>
  <c r="M128" i="93"/>
  <c r="L128" i="93"/>
  <c r="H176" i="92"/>
  <c r="K176" i="92" s="1"/>
  <c r="L176" i="91"/>
  <c r="M176" i="91"/>
  <c r="H161" i="88"/>
  <c r="K161" i="88" s="1"/>
  <c r="M161" i="87"/>
  <c r="L161" i="87"/>
  <c r="H140" i="93"/>
  <c r="K140" i="93" s="1"/>
  <c r="L140" i="92"/>
  <c r="M140" i="92"/>
  <c r="H199" i="88"/>
  <c r="K199" i="88" s="1"/>
  <c r="L199" i="87"/>
  <c r="M199" i="87"/>
  <c r="H215" i="88"/>
  <c r="K215" i="88" s="1"/>
  <c r="L215" i="87"/>
  <c r="M215" i="87"/>
  <c r="H181" i="94"/>
  <c r="K181" i="94" s="1"/>
  <c r="L181" i="93"/>
  <c r="M181" i="93"/>
  <c r="H118" i="88"/>
  <c r="K118" i="88" s="1"/>
  <c r="M118" i="87"/>
  <c r="L118" i="87"/>
  <c r="H175" i="88"/>
  <c r="K175" i="88" s="1"/>
  <c r="L175" i="87"/>
  <c r="M175" i="87"/>
  <c r="H171" i="88"/>
  <c r="K171" i="88" s="1"/>
  <c r="M171" i="87"/>
  <c r="L171" i="87"/>
  <c r="H195" i="88"/>
  <c r="K195" i="88" s="1"/>
  <c r="M195" i="87"/>
  <c r="L195" i="87"/>
  <c r="H109" i="92"/>
  <c r="K109" i="92" s="1"/>
  <c r="M109" i="91"/>
  <c r="L109" i="91"/>
  <c r="H144" i="91"/>
  <c r="K144" i="91" s="1"/>
  <c r="L144" i="90"/>
  <c r="M144" i="90"/>
  <c r="H155" i="94"/>
  <c r="K155" i="94" s="1"/>
  <c r="M155" i="93"/>
  <c r="L155" i="93"/>
  <c r="H130" i="94"/>
  <c r="K130" i="94" s="1"/>
  <c r="L130" i="93"/>
  <c r="M130" i="93"/>
  <c r="H104" i="92"/>
  <c r="K104" i="92" s="1"/>
  <c r="L104" i="91"/>
  <c r="M104" i="91"/>
  <c r="H193" i="88"/>
  <c r="K193" i="88" s="1"/>
  <c r="L193" i="87"/>
  <c r="M193" i="87"/>
  <c r="H173" i="88"/>
  <c r="K173" i="88" s="1"/>
  <c r="M173" i="87"/>
  <c r="L173" i="87"/>
  <c r="H232" i="92"/>
  <c r="K232" i="92" s="1"/>
  <c r="L232" i="91"/>
  <c r="M232" i="91"/>
  <c r="H112" i="90"/>
  <c r="K112" i="90" s="1"/>
  <c r="L112" i="88"/>
  <c r="M112" i="88"/>
  <c r="H170" i="88"/>
  <c r="K170" i="88" s="1"/>
  <c r="M170" i="87"/>
  <c r="L170" i="87"/>
  <c r="H138" i="88"/>
  <c r="K138" i="88" s="1"/>
  <c r="L138" i="87"/>
  <c r="M138" i="87"/>
  <c r="H103" i="88"/>
  <c r="K103" i="88" s="1"/>
  <c r="M103" i="87"/>
  <c r="L103" i="87"/>
  <c r="H126" i="92"/>
  <c r="K126" i="92" s="1"/>
  <c r="M126" i="91"/>
  <c r="L126" i="91"/>
  <c r="H120" i="92"/>
  <c r="K120" i="92" s="1"/>
  <c r="L120" i="91"/>
  <c r="M120" i="91"/>
  <c r="H153" i="88"/>
  <c r="K153" i="88" s="1"/>
  <c r="M153" i="87"/>
  <c r="L153" i="87"/>
  <c r="H217" i="88"/>
  <c r="K217" i="88" s="1"/>
  <c r="L217" i="87"/>
  <c r="M217" i="87"/>
  <c r="H107" i="94"/>
  <c r="K107" i="94" s="1"/>
  <c r="L107" i="93"/>
  <c r="M107" i="93"/>
  <c r="H157" i="92"/>
  <c r="K157" i="92" s="1"/>
  <c r="L157" i="91"/>
  <c r="M157" i="91"/>
  <c r="H145" i="88"/>
  <c r="K145" i="88" s="1"/>
  <c r="L145" i="87"/>
  <c r="M145" i="87"/>
  <c r="H131" i="88"/>
  <c r="K131" i="88" s="1"/>
  <c r="L131" i="87"/>
  <c r="M131" i="87"/>
  <c r="H85" i="88"/>
  <c r="K85" i="88" s="1"/>
  <c r="M85" i="87"/>
  <c r="L85" i="87"/>
  <c r="H127" i="94"/>
  <c r="K127" i="94" s="1"/>
  <c r="M127" i="93"/>
  <c r="L127" i="93"/>
  <c r="H124" i="88"/>
  <c r="K124" i="88" s="1"/>
  <c r="L124" i="87"/>
  <c r="M124" i="87"/>
  <c r="H154" i="92"/>
  <c r="K154" i="92" s="1"/>
  <c r="M154" i="91"/>
  <c r="L154" i="91"/>
  <c r="H214" i="90"/>
  <c r="K214" i="90" s="1"/>
  <c r="M214" i="88"/>
  <c r="L214" i="88"/>
  <c r="Q83" i="97"/>
  <c r="H123" i="92"/>
  <c r="K123" i="92" s="1"/>
  <c r="M123" i="91"/>
  <c r="L123" i="91"/>
  <c r="H93" i="90"/>
  <c r="K93" i="90" s="1"/>
  <c r="M93" i="88"/>
  <c r="L93" i="88"/>
  <c r="H114" i="88"/>
  <c r="K114" i="88" s="1"/>
  <c r="M114" i="87"/>
  <c r="L114" i="87"/>
  <c r="H139" i="91"/>
  <c r="K139" i="91" s="1"/>
  <c r="M139" i="90"/>
  <c r="L139" i="90"/>
  <c r="H102" i="94"/>
  <c r="K102" i="94" s="1"/>
  <c r="M102" i="93"/>
  <c r="L102" i="93"/>
  <c r="H204" i="88"/>
  <c r="K204" i="88" s="1"/>
  <c r="M204" i="87"/>
  <c r="L204" i="87"/>
  <c r="H207" i="88"/>
  <c r="K207" i="88" s="1"/>
  <c r="L207" i="87"/>
  <c r="M207" i="87"/>
  <c r="H158" i="88"/>
  <c r="K158" i="88" s="1"/>
  <c r="M158" i="87"/>
  <c r="L158" i="87"/>
  <c r="H225" i="88"/>
  <c r="K225" i="88" s="1"/>
  <c r="L225" i="87"/>
  <c r="M225" i="87"/>
  <c r="H179" i="92"/>
  <c r="K179" i="92" s="1"/>
  <c r="L179" i="91"/>
  <c r="M179" i="91"/>
  <c r="H95" i="91"/>
  <c r="K95" i="91" s="1"/>
  <c r="L95" i="90"/>
  <c r="M95" i="90"/>
  <c r="H99" i="88"/>
  <c r="K99" i="88" s="1"/>
  <c r="M99" i="87"/>
  <c r="L99" i="87"/>
  <c r="H162" i="88"/>
  <c r="K162" i="88" s="1"/>
  <c r="M162" i="87"/>
  <c r="L162" i="87"/>
  <c r="H105" i="88"/>
  <c r="K105" i="88" s="1"/>
  <c r="M105" i="87"/>
  <c r="L105" i="87"/>
  <c r="H200" i="88"/>
  <c r="K200" i="88" s="1"/>
  <c r="M200" i="87"/>
  <c r="L200" i="87"/>
  <c r="H239" i="79"/>
  <c r="M2" i="36" s="1"/>
  <c r="K83" i="79"/>
  <c r="H97" i="88"/>
  <c r="K97" i="88" s="1"/>
  <c r="M97" i="87"/>
  <c r="L97" i="87"/>
  <c r="H213" i="88"/>
  <c r="K213" i="88" s="1"/>
  <c r="L213" i="87"/>
  <c r="M213" i="87"/>
  <c r="H180" i="88"/>
  <c r="K180" i="88" s="1"/>
  <c r="L180" i="87"/>
  <c r="M180" i="87"/>
  <c r="H187" i="92"/>
  <c r="K187" i="92" s="1"/>
  <c r="M187" i="91"/>
  <c r="L187" i="91"/>
  <c r="H98" i="94"/>
  <c r="K98" i="94" s="1"/>
  <c r="M98" i="93"/>
  <c r="L98" i="93"/>
  <c r="H115" i="88"/>
  <c r="K115" i="88" s="1"/>
  <c r="L115" i="87"/>
  <c r="M115" i="87"/>
  <c r="H122" i="94"/>
  <c r="K122" i="94" s="1"/>
  <c r="M122" i="93"/>
  <c r="L122" i="93"/>
  <c r="H146" i="88"/>
  <c r="K146" i="88" s="1"/>
  <c r="M146" i="87"/>
  <c r="L146" i="87"/>
  <c r="H101" i="88"/>
  <c r="K101" i="88" s="1"/>
  <c r="M101" i="87"/>
  <c r="L101" i="87"/>
  <c r="H136" i="88"/>
  <c r="K136" i="88" s="1"/>
  <c r="M136" i="87"/>
  <c r="L136" i="87"/>
  <c r="H228" i="88"/>
  <c r="K228" i="88" s="1"/>
  <c r="M228" i="87"/>
  <c r="L228" i="87"/>
  <c r="H116" i="88"/>
  <c r="K116" i="88" s="1"/>
  <c r="L116" i="87"/>
  <c r="M116" i="87"/>
  <c r="H172" i="92"/>
  <c r="K172" i="92" s="1"/>
  <c r="L172" i="91"/>
  <c r="M172" i="91"/>
  <c r="H235" i="88"/>
  <c r="K235" i="88" s="1"/>
  <c r="M235" i="87"/>
  <c r="L235" i="87"/>
  <c r="H203" i="88"/>
  <c r="K203" i="88" s="1"/>
  <c r="M203" i="87"/>
  <c r="L203" i="87"/>
  <c r="H189" i="88"/>
  <c r="K189" i="88" s="1"/>
  <c r="L189" i="87"/>
  <c r="M189" i="87"/>
  <c r="H169" i="94"/>
  <c r="K169" i="94" s="1"/>
  <c r="L169" i="93"/>
  <c r="M169" i="93"/>
  <c r="H230" i="88"/>
  <c r="K230" i="88" s="1"/>
  <c r="M230" i="87"/>
  <c r="L230" i="87"/>
  <c r="H194" i="88"/>
  <c r="K194" i="88" s="1"/>
  <c r="M194" i="87"/>
  <c r="L194" i="87"/>
  <c r="H205" i="88"/>
  <c r="K205" i="88" s="1"/>
  <c r="L205" i="87"/>
  <c r="M205" i="87"/>
  <c r="H150" i="88"/>
  <c r="K150" i="88" s="1"/>
  <c r="L150" i="87"/>
  <c r="M150" i="87"/>
  <c r="H196" i="88"/>
  <c r="K196" i="88" s="1"/>
  <c r="L196" i="87"/>
  <c r="M196" i="87"/>
  <c r="H178" i="94"/>
  <c r="K178" i="94" s="1"/>
  <c r="L178" i="93"/>
  <c r="M178" i="93"/>
  <c r="H132" i="94"/>
  <c r="K132" i="94" s="1"/>
  <c r="L132" i="93"/>
  <c r="M132" i="93"/>
  <c r="H125" i="94"/>
  <c r="K125" i="94" s="1"/>
  <c r="L125" i="93"/>
  <c r="M125" i="93"/>
  <c r="H177" i="88"/>
  <c r="K177" i="88" s="1"/>
  <c r="L177" i="87"/>
  <c r="M177" i="87"/>
  <c r="H135" i="88"/>
  <c r="K135" i="88" s="1"/>
  <c r="M135" i="87"/>
  <c r="L135" i="87"/>
  <c r="H183" i="88"/>
  <c r="K183" i="88" s="1"/>
  <c r="M183" i="87"/>
  <c r="L183" i="87"/>
  <c r="H108" i="88"/>
  <c r="K108" i="88" s="1"/>
  <c r="L108" i="87"/>
  <c r="M108" i="87"/>
  <c r="H148" i="90"/>
  <c r="K148" i="90" s="1"/>
  <c r="M148" i="88"/>
  <c r="L148" i="88"/>
  <c r="E106" i="91"/>
  <c r="E239" i="90"/>
  <c r="G216" i="90"/>
  <c r="L216" i="88"/>
  <c r="M216" i="88"/>
  <c r="G200" i="97"/>
  <c r="G229" i="88"/>
  <c r="L229" i="87"/>
  <c r="M229" i="87"/>
  <c r="G131" i="97"/>
  <c r="G109" i="97"/>
  <c r="G84" i="88"/>
  <c r="M84" i="87"/>
  <c r="L84" i="87"/>
  <c r="G110" i="97"/>
  <c r="G176" i="97"/>
  <c r="G162" i="97"/>
  <c r="G90" i="97"/>
  <c r="M90" i="96"/>
  <c r="L90" i="96"/>
  <c r="G156" i="97"/>
  <c r="G160" i="97"/>
  <c r="G143" i="97"/>
  <c r="G157" i="97"/>
  <c r="G96" i="96"/>
  <c r="G147" i="97"/>
  <c r="G239" i="87"/>
  <c r="G194" i="97"/>
  <c r="G104" i="97"/>
  <c r="G173" i="97"/>
  <c r="G159" i="97"/>
  <c r="G155" i="97"/>
  <c r="G91" i="97"/>
  <c r="G184" i="97"/>
  <c r="G101" i="97"/>
  <c r="G158" i="97"/>
  <c r="G213" i="94"/>
  <c r="G132" i="97"/>
  <c r="G170" i="97"/>
  <c r="G112" i="97"/>
  <c r="G203" i="97"/>
  <c r="G171" i="97"/>
  <c r="G142" i="97"/>
  <c r="G88" i="90"/>
  <c r="G181" i="97"/>
  <c r="G187" i="97"/>
  <c r="G195" i="97"/>
  <c r="G118" i="95"/>
  <c r="G122" i="97"/>
  <c r="L92" i="91"/>
  <c r="G92" i="92"/>
  <c r="M92" i="91"/>
  <c r="G182" i="97"/>
  <c r="G163" i="97"/>
  <c r="G196" i="96"/>
  <c r="L237" i="87"/>
  <c r="G237" i="88"/>
  <c r="M237" i="87"/>
  <c r="G222" i="88"/>
  <c r="M222" i="87"/>
  <c r="L222" i="87"/>
  <c r="G226" i="88"/>
  <c r="L226" i="87"/>
  <c r="M226" i="87"/>
  <c r="G198" i="97"/>
  <c r="M198" i="96"/>
  <c r="L198" i="96"/>
  <c r="G211" i="97"/>
  <c r="G209" i="97"/>
  <c r="L209" i="96"/>
  <c r="M209" i="96"/>
  <c r="G100" i="97"/>
  <c r="G93" i="94"/>
  <c r="G150" i="97"/>
  <c r="G137" i="97"/>
  <c r="G191" i="97"/>
  <c r="G232" i="94"/>
  <c r="G202" i="97"/>
  <c r="M202" i="96"/>
  <c r="L202" i="96"/>
  <c r="G207" i="97"/>
  <c r="G126" i="97"/>
  <c r="G134" i="97"/>
  <c r="G145" i="97"/>
  <c r="L86" i="87"/>
  <c r="G86" i="88"/>
  <c r="M86" i="87"/>
  <c r="G115" i="97"/>
  <c r="G193" i="97"/>
  <c r="G214" i="97"/>
  <c r="G177" i="97"/>
  <c r="G128" i="97"/>
  <c r="L185" i="94"/>
  <c r="M185" i="94"/>
  <c r="G185" i="95"/>
  <c r="G97" i="96"/>
  <c r="G179" i="97"/>
  <c r="G192" i="97"/>
  <c r="L192" i="96"/>
  <c r="M192" i="96"/>
  <c r="G133" i="97"/>
  <c r="G190" i="97"/>
  <c r="L190" i="96"/>
  <c r="M190" i="96"/>
  <c r="G189" i="97"/>
  <c r="G103" i="97"/>
  <c r="G125" i="97"/>
  <c r="G136" i="97"/>
  <c r="G230" i="96"/>
  <c r="G146" i="97"/>
  <c r="G201" i="97"/>
  <c r="L201" i="96"/>
  <c r="M201" i="96"/>
  <c r="G130" i="97"/>
  <c r="G236" i="88"/>
  <c r="L236" i="87"/>
  <c r="M236" i="87"/>
  <c r="G204" i="97"/>
  <c r="G220" i="93"/>
  <c r="G215" i="93"/>
  <c r="G94" i="97"/>
  <c r="G127" i="97"/>
  <c r="G164" i="97"/>
  <c r="G149" i="97"/>
  <c r="G140" i="97"/>
  <c r="G235" i="91"/>
  <c r="G83" i="90"/>
  <c r="G106" i="91"/>
  <c r="L106" i="90"/>
  <c r="M106" i="90"/>
  <c r="G123" i="97"/>
  <c r="G166" i="97"/>
  <c r="G161" i="97"/>
  <c r="G148" i="97"/>
  <c r="G153" i="97"/>
  <c r="G107" i="97"/>
  <c r="G178" i="97"/>
  <c r="M89" i="87"/>
  <c r="G89" i="88"/>
  <c r="G239" i="88" s="1"/>
  <c r="L89" i="87"/>
  <c r="G102" i="97"/>
  <c r="G238" i="91"/>
  <c r="M238" i="90"/>
  <c r="L238" i="90"/>
  <c r="G217" i="91"/>
  <c r="M231" i="87"/>
  <c r="L231" i="87"/>
  <c r="G231" i="88"/>
  <c r="G135" i="97"/>
  <c r="G169" i="97"/>
  <c r="G152" i="97"/>
  <c r="G129" i="97"/>
  <c r="G108" i="97"/>
  <c r="G141" i="94"/>
  <c r="L141" i="93"/>
  <c r="M141" i="93"/>
  <c r="G221" i="88"/>
  <c r="L221" i="87"/>
  <c r="M221" i="87"/>
  <c r="G167" i="97"/>
  <c r="G186" i="95"/>
  <c r="L224" i="87"/>
  <c r="G224" i="88"/>
  <c r="M224" i="87"/>
  <c r="G121" i="97"/>
  <c r="G99" i="97"/>
  <c r="G199" i="97"/>
  <c r="G223" i="90"/>
  <c r="L223" i="88"/>
  <c r="M223" i="88"/>
  <c r="G172" i="97"/>
  <c r="G212" i="88"/>
  <c r="L212" i="87"/>
  <c r="M212" i="87"/>
  <c r="G208" i="97"/>
  <c r="G197" i="97"/>
  <c r="G119" i="97"/>
  <c r="G180" i="97"/>
  <c r="G165" i="97"/>
  <c r="G114" i="97"/>
  <c r="M210" i="87"/>
  <c r="G210" i="88"/>
  <c r="L210" i="87"/>
  <c r="G98" i="97"/>
  <c r="G234" i="88"/>
  <c r="L234" i="87"/>
  <c r="M234" i="87"/>
  <c r="G219" i="88"/>
  <c r="L219" i="87"/>
  <c r="M219" i="87"/>
  <c r="G117" i="97"/>
  <c r="G139" i="97"/>
  <c r="G168" i="97"/>
  <c r="G154" i="97"/>
  <c r="G225" i="97"/>
  <c r="G205" i="97"/>
  <c r="G188" i="97"/>
  <c r="G85" i="91"/>
  <c r="G105" i="96"/>
  <c r="G218" i="90"/>
  <c r="L218" i="88"/>
  <c r="M218" i="88"/>
  <c r="L233" i="87"/>
  <c r="G233" i="88"/>
  <c r="M233" i="87"/>
  <c r="G183" i="97"/>
  <c r="G227" i="90"/>
  <c r="L227" i="88"/>
  <c r="M227" i="88"/>
  <c r="G151" i="97"/>
  <c r="G113" i="97"/>
  <c r="G174" i="97"/>
  <c r="G124" i="97"/>
  <c r="G228" i="96"/>
  <c r="G138" i="97"/>
  <c r="F36" i="90"/>
  <c r="F40" i="88"/>
  <c r="G175" i="97"/>
  <c r="G120" i="97"/>
  <c r="T4" i="36"/>
  <c r="G95" i="97"/>
  <c r="G87" i="90"/>
  <c r="L87" i="88"/>
  <c r="M87" i="88"/>
  <c r="G144" i="96"/>
  <c r="G206" i="97"/>
  <c r="L206" i="96"/>
  <c r="M206" i="96"/>
  <c r="G116" i="97"/>
  <c r="G111" i="97"/>
  <c r="G80" i="93" l="1"/>
  <c r="M80" i="92"/>
  <c r="L80" i="92"/>
  <c r="H135" i="90"/>
  <c r="K135" i="90" s="1"/>
  <c r="L135" i="88"/>
  <c r="M135" i="88"/>
  <c r="H178" i="95"/>
  <c r="K178" i="95" s="1"/>
  <c r="M178" i="94"/>
  <c r="L178" i="94"/>
  <c r="H194" i="90"/>
  <c r="K194" i="90" s="1"/>
  <c r="L194" i="88"/>
  <c r="M194" i="88"/>
  <c r="H203" i="90"/>
  <c r="K203" i="90" s="1"/>
  <c r="L203" i="88"/>
  <c r="M203" i="88"/>
  <c r="H228" i="90"/>
  <c r="K228" i="90" s="1"/>
  <c r="L228" i="88"/>
  <c r="M228" i="88"/>
  <c r="H122" i="95"/>
  <c r="K122" i="95" s="1"/>
  <c r="M122" i="94"/>
  <c r="L122" i="94"/>
  <c r="H180" i="90"/>
  <c r="K180" i="90" s="1"/>
  <c r="L180" i="88"/>
  <c r="M180" i="88"/>
  <c r="H99" i="90"/>
  <c r="K99" i="90" s="1"/>
  <c r="M99" i="88"/>
  <c r="L99" i="88"/>
  <c r="H158" i="90"/>
  <c r="K158" i="90" s="1"/>
  <c r="L158" i="88"/>
  <c r="M158" i="88"/>
  <c r="H139" i="92"/>
  <c r="K139" i="92" s="1"/>
  <c r="M139" i="91"/>
  <c r="L139" i="91"/>
  <c r="H124" i="90"/>
  <c r="K124" i="90" s="1"/>
  <c r="L124" i="88"/>
  <c r="M124" i="88"/>
  <c r="H145" i="90"/>
  <c r="K145" i="90" s="1"/>
  <c r="L145" i="88"/>
  <c r="M145" i="88"/>
  <c r="H153" i="90"/>
  <c r="K153" i="90" s="1"/>
  <c r="M153" i="88"/>
  <c r="L153" i="88"/>
  <c r="H138" i="90"/>
  <c r="K138" i="90" s="1"/>
  <c r="M138" i="88"/>
  <c r="L138" i="88"/>
  <c r="H173" i="90"/>
  <c r="K173" i="90" s="1"/>
  <c r="L173" i="88"/>
  <c r="M173" i="88"/>
  <c r="H155" i="95"/>
  <c r="K155" i="95" s="1"/>
  <c r="M155" i="94"/>
  <c r="L155" i="94"/>
  <c r="H171" i="90"/>
  <c r="K171" i="90" s="1"/>
  <c r="L171" i="88"/>
  <c r="M171" i="88"/>
  <c r="H215" i="90"/>
  <c r="K215" i="90" s="1"/>
  <c r="L215" i="88"/>
  <c r="M215" i="88"/>
  <c r="H176" i="93"/>
  <c r="K176" i="93" s="1"/>
  <c r="L176" i="92"/>
  <c r="M176" i="92"/>
  <c r="H186" i="90"/>
  <c r="K186" i="90" s="1"/>
  <c r="M186" i="88"/>
  <c r="L186" i="88"/>
  <c r="H111" i="95"/>
  <c r="K111" i="95" s="1"/>
  <c r="L111" i="94"/>
  <c r="M111" i="94"/>
  <c r="H88" i="88"/>
  <c r="K88" i="88" s="1"/>
  <c r="M88" i="87"/>
  <c r="L88" i="87"/>
  <c r="H137" i="90"/>
  <c r="K137" i="90" s="1"/>
  <c r="M137" i="88"/>
  <c r="L137" i="88"/>
  <c r="H133" i="93"/>
  <c r="K133" i="93" s="1"/>
  <c r="L133" i="92"/>
  <c r="M133" i="92"/>
  <c r="Q89" i="92"/>
  <c r="Q239" i="91"/>
  <c r="H96" i="93"/>
  <c r="K96" i="93" s="1"/>
  <c r="M96" i="92"/>
  <c r="L96" i="92"/>
  <c r="H113" i="93"/>
  <c r="K113" i="93" s="1"/>
  <c r="M113" i="92"/>
  <c r="L113" i="92"/>
  <c r="H191" i="90"/>
  <c r="K191" i="90" s="1"/>
  <c r="L191" i="88"/>
  <c r="M191" i="88"/>
  <c r="H117" i="95"/>
  <c r="K117" i="95" s="1"/>
  <c r="M117" i="94"/>
  <c r="L117" i="94"/>
  <c r="H183" i="90"/>
  <c r="K183" i="90" s="1"/>
  <c r="M183" i="88"/>
  <c r="L183" i="88"/>
  <c r="H132" i="95"/>
  <c r="K132" i="95" s="1"/>
  <c r="M132" i="94"/>
  <c r="L132" i="94"/>
  <c r="H205" i="90"/>
  <c r="K205" i="90" s="1"/>
  <c r="L205" i="88"/>
  <c r="M205" i="88"/>
  <c r="H189" i="90"/>
  <c r="K189" i="90" s="1"/>
  <c r="L189" i="88"/>
  <c r="M189" i="88"/>
  <c r="H116" i="90"/>
  <c r="K116" i="90" s="1"/>
  <c r="M116" i="88"/>
  <c r="L116" i="88"/>
  <c r="H146" i="90"/>
  <c r="K146" i="90" s="1"/>
  <c r="M146" i="88"/>
  <c r="L146" i="88"/>
  <c r="H187" i="93"/>
  <c r="K187" i="93" s="1"/>
  <c r="M187" i="92"/>
  <c r="L187" i="92"/>
  <c r="H162" i="90"/>
  <c r="K162" i="90" s="1"/>
  <c r="M162" i="88"/>
  <c r="L162" i="88"/>
  <c r="H225" i="90"/>
  <c r="K225" i="90" s="1"/>
  <c r="L225" i="88"/>
  <c r="M225" i="88"/>
  <c r="H102" i="95"/>
  <c r="K102" i="95" s="1"/>
  <c r="M102" i="94"/>
  <c r="L102" i="94"/>
  <c r="H123" i="93"/>
  <c r="K123" i="93" s="1"/>
  <c r="M123" i="92"/>
  <c r="L123" i="92"/>
  <c r="H154" i="93"/>
  <c r="K154" i="93" s="1"/>
  <c r="L154" i="92"/>
  <c r="M154" i="92"/>
  <c r="H131" i="90"/>
  <c r="K131" i="90" s="1"/>
  <c r="L131" i="88"/>
  <c r="M131" i="88"/>
  <c r="H217" i="90"/>
  <c r="K217" i="90" s="1"/>
  <c r="L217" i="88"/>
  <c r="M217" i="88"/>
  <c r="H103" i="90"/>
  <c r="K103" i="90" s="1"/>
  <c r="L103" i="88"/>
  <c r="M103" i="88"/>
  <c r="H232" i="93"/>
  <c r="K232" i="93" s="1"/>
  <c r="L232" i="92"/>
  <c r="M232" i="92"/>
  <c r="H130" i="95"/>
  <c r="K130" i="95" s="1"/>
  <c r="L130" i="94"/>
  <c r="M130" i="94"/>
  <c r="H195" i="90"/>
  <c r="K195" i="90" s="1"/>
  <c r="M195" i="88"/>
  <c r="L195" i="88"/>
  <c r="H181" i="95"/>
  <c r="K181" i="95" s="1"/>
  <c r="L181" i="94"/>
  <c r="M181" i="94"/>
  <c r="H161" i="90"/>
  <c r="K161" i="90" s="1"/>
  <c r="L161" i="88"/>
  <c r="M161" i="88"/>
  <c r="H167" i="93"/>
  <c r="K167" i="93" s="1"/>
  <c r="M167" i="92"/>
  <c r="L167" i="92"/>
  <c r="H121" i="90"/>
  <c r="K121" i="90" s="1"/>
  <c r="L121" i="88"/>
  <c r="M121" i="88"/>
  <c r="H163" i="90"/>
  <c r="K163" i="90" s="1"/>
  <c r="L163" i="88"/>
  <c r="M163" i="88"/>
  <c r="H166" i="95"/>
  <c r="K166" i="95" s="1"/>
  <c r="L166" i="94"/>
  <c r="M166" i="94"/>
  <c r="H119" i="90"/>
  <c r="K119" i="90" s="1"/>
  <c r="M119" i="88"/>
  <c r="L119" i="88"/>
  <c r="H142" i="92"/>
  <c r="K142" i="92" s="1"/>
  <c r="M142" i="91"/>
  <c r="L142" i="91"/>
  <c r="H184" i="93"/>
  <c r="K184" i="93" s="1"/>
  <c r="L184" i="92"/>
  <c r="M184" i="92"/>
  <c r="H156" i="90"/>
  <c r="K156" i="90" s="1"/>
  <c r="L156" i="88"/>
  <c r="M156" i="88"/>
  <c r="H160" i="90"/>
  <c r="K160" i="90" s="1"/>
  <c r="L160" i="88"/>
  <c r="M160" i="88"/>
  <c r="H110" i="90"/>
  <c r="K110" i="90" s="1"/>
  <c r="M110" i="88"/>
  <c r="L110" i="88"/>
  <c r="H174" i="95"/>
  <c r="K174" i="95" s="1"/>
  <c r="M174" i="94"/>
  <c r="L174" i="94"/>
  <c r="H108" i="90"/>
  <c r="K108" i="90" s="1"/>
  <c r="L108" i="88"/>
  <c r="M108" i="88"/>
  <c r="H125" i="95"/>
  <c r="K125" i="95" s="1"/>
  <c r="M125" i="94"/>
  <c r="L125" i="94"/>
  <c r="H150" i="90"/>
  <c r="K150" i="90" s="1"/>
  <c r="L150" i="88"/>
  <c r="M150" i="88"/>
  <c r="H169" i="95"/>
  <c r="K169" i="95" s="1"/>
  <c r="L169" i="94"/>
  <c r="M169" i="94"/>
  <c r="H172" i="93"/>
  <c r="K172" i="93" s="1"/>
  <c r="L172" i="92"/>
  <c r="M172" i="92"/>
  <c r="H101" i="90"/>
  <c r="K101" i="90" s="1"/>
  <c r="M101" i="88"/>
  <c r="L101" i="88"/>
  <c r="H98" i="95"/>
  <c r="K98" i="95" s="1"/>
  <c r="L98" i="94"/>
  <c r="M98" i="94"/>
  <c r="H97" i="90"/>
  <c r="K97" i="90" s="1"/>
  <c r="L97" i="88"/>
  <c r="M97" i="88"/>
  <c r="H105" i="90"/>
  <c r="K105" i="90" s="1"/>
  <c r="L105" i="88"/>
  <c r="M105" i="88"/>
  <c r="H179" i="93"/>
  <c r="K179" i="93" s="1"/>
  <c r="M179" i="92"/>
  <c r="L179" i="92"/>
  <c r="H204" i="90"/>
  <c r="K204" i="90" s="1"/>
  <c r="L204" i="88"/>
  <c r="M204" i="88"/>
  <c r="H93" i="91"/>
  <c r="K93" i="91" s="1"/>
  <c r="M93" i="90"/>
  <c r="L93" i="90"/>
  <c r="H214" i="91"/>
  <c r="K214" i="91" s="1"/>
  <c r="M214" i="90"/>
  <c r="L214" i="90"/>
  <c r="H85" i="90"/>
  <c r="K85" i="90" s="1"/>
  <c r="M85" i="88"/>
  <c r="L85" i="88"/>
  <c r="H107" i="95"/>
  <c r="K107" i="95" s="1"/>
  <c r="M107" i="94"/>
  <c r="L107" i="94"/>
  <c r="H126" i="93"/>
  <c r="K126" i="93" s="1"/>
  <c r="M126" i="92"/>
  <c r="L126" i="92"/>
  <c r="H112" i="91"/>
  <c r="K112" i="91" s="1"/>
  <c r="M112" i="90"/>
  <c r="L112" i="90"/>
  <c r="H104" i="93"/>
  <c r="K104" i="93" s="1"/>
  <c r="L104" i="92"/>
  <c r="M104" i="92"/>
  <c r="H109" i="93"/>
  <c r="K109" i="93" s="1"/>
  <c r="M109" i="92"/>
  <c r="L109" i="92"/>
  <c r="H118" i="90"/>
  <c r="K118" i="90" s="1"/>
  <c r="L118" i="88"/>
  <c r="M118" i="88"/>
  <c r="H140" i="94"/>
  <c r="K140" i="94" s="1"/>
  <c r="M140" i="93"/>
  <c r="L140" i="93"/>
  <c r="H182" i="90"/>
  <c r="K182" i="90" s="1"/>
  <c r="M182" i="88"/>
  <c r="L182" i="88"/>
  <c r="H208" i="90"/>
  <c r="K208" i="90" s="1"/>
  <c r="M208" i="88"/>
  <c r="L208" i="88"/>
  <c r="H143" i="90"/>
  <c r="K143" i="90" s="1"/>
  <c r="L143" i="88"/>
  <c r="M143" i="88"/>
  <c r="H94" i="92"/>
  <c r="K94" i="92" s="1"/>
  <c r="M94" i="91"/>
  <c r="L94" i="91"/>
  <c r="H220" i="92"/>
  <c r="K220" i="92" s="1"/>
  <c r="M220" i="91"/>
  <c r="L220" i="91"/>
  <c r="H151" i="90"/>
  <c r="K151" i="90" s="1"/>
  <c r="M151" i="88"/>
  <c r="L151" i="88"/>
  <c r="H159" i="95"/>
  <c r="K159" i="95" s="1"/>
  <c r="M159" i="94"/>
  <c r="L159" i="94"/>
  <c r="H91" i="92"/>
  <c r="K91" i="92" s="1"/>
  <c r="M91" i="91"/>
  <c r="L91" i="91"/>
  <c r="H168" i="90"/>
  <c r="K168" i="90" s="1"/>
  <c r="L168" i="88"/>
  <c r="M168" i="88"/>
  <c r="H211" i="90"/>
  <c r="K211" i="90" s="1"/>
  <c r="L211" i="88"/>
  <c r="M211" i="88"/>
  <c r="H165" i="90"/>
  <c r="K165" i="90" s="1"/>
  <c r="M165" i="88"/>
  <c r="L165" i="88"/>
  <c r="F53" i="78"/>
  <c r="F59" i="78"/>
  <c r="H148" i="91"/>
  <c r="K148" i="91" s="1"/>
  <c r="M148" i="90"/>
  <c r="L148" i="90"/>
  <c r="H177" i="90"/>
  <c r="K177" i="90" s="1"/>
  <c r="L177" i="88"/>
  <c r="M177" i="88"/>
  <c r="H196" i="90"/>
  <c r="K196" i="90" s="1"/>
  <c r="L196" i="88"/>
  <c r="M196" i="88"/>
  <c r="H230" i="90"/>
  <c r="K230" i="90" s="1"/>
  <c r="M230" i="88"/>
  <c r="L230" i="88"/>
  <c r="H235" i="90"/>
  <c r="K235" i="90" s="1"/>
  <c r="M235" i="88"/>
  <c r="L235" i="88"/>
  <c r="H136" i="90"/>
  <c r="K136" i="90" s="1"/>
  <c r="L136" i="88"/>
  <c r="M136" i="88"/>
  <c r="H115" i="90"/>
  <c r="K115" i="90" s="1"/>
  <c r="L115" i="88"/>
  <c r="M115" i="88"/>
  <c r="H213" i="90"/>
  <c r="K213" i="90" s="1"/>
  <c r="L213" i="88"/>
  <c r="M213" i="88"/>
  <c r="K239" i="79"/>
  <c r="H83" i="80"/>
  <c r="L83" i="79"/>
  <c r="M83" i="79"/>
  <c r="M239" i="79" s="1"/>
  <c r="H200" i="90"/>
  <c r="K200" i="90" s="1"/>
  <c r="L200" i="88"/>
  <c r="M200" i="88"/>
  <c r="H95" i="92"/>
  <c r="K95" i="92" s="1"/>
  <c r="M95" i="91"/>
  <c r="L95" i="91"/>
  <c r="H207" i="90"/>
  <c r="K207" i="90" s="1"/>
  <c r="M207" i="88"/>
  <c r="L207" i="88"/>
  <c r="H114" i="90"/>
  <c r="K114" i="90" s="1"/>
  <c r="L114" i="88"/>
  <c r="M114" i="88"/>
  <c r="Q83" i="98"/>
  <c r="H127" i="95"/>
  <c r="K127" i="95" s="1"/>
  <c r="L127" i="94"/>
  <c r="M127" i="94"/>
  <c r="H157" i="93"/>
  <c r="K157" i="93" s="1"/>
  <c r="L157" i="92"/>
  <c r="M157" i="92"/>
  <c r="H120" i="93"/>
  <c r="K120" i="93" s="1"/>
  <c r="L120" i="92"/>
  <c r="M120" i="92"/>
  <c r="H170" i="90"/>
  <c r="K170" i="90" s="1"/>
  <c r="L170" i="88"/>
  <c r="M170" i="88"/>
  <c r="H193" i="90"/>
  <c r="K193" i="90" s="1"/>
  <c r="M193" i="88"/>
  <c r="L193" i="88"/>
  <c r="H144" i="92"/>
  <c r="K144" i="92" s="1"/>
  <c r="L144" i="91"/>
  <c r="M144" i="91"/>
  <c r="H175" i="90"/>
  <c r="K175" i="90" s="1"/>
  <c r="L175" i="88"/>
  <c r="M175" i="88"/>
  <c r="H199" i="90"/>
  <c r="K199" i="90" s="1"/>
  <c r="L199" i="88"/>
  <c r="M199" i="88"/>
  <c r="H128" i="95"/>
  <c r="K128" i="95" s="1"/>
  <c r="M128" i="94"/>
  <c r="L128" i="94"/>
  <c r="H100" i="93"/>
  <c r="K100" i="93" s="1"/>
  <c r="M100" i="92"/>
  <c r="L100" i="92"/>
  <c r="H147" i="95"/>
  <c r="K147" i="95" s="1"/>
  <c r="M147" i="94"/>
  <c r="L147" i="94"/>
  <c r="H149" i="93"/>
  <c r="K149" i="93" s="1"/>
  <c r="L149" i="92"/>
  <c r="M149" i="92"/>
  <c r="H152" i="95"/>
  <c r="K152" i="95" s="1"/>
  <c r="M152" i="94"/>
  <c r="L152" i="94"/>
  <c r="B62" i="98"/>
  <c r="B66" i="97"/>
  <c r="H134" i="94"/>
  <c r="K134" i="94" s="1"/>
  <c r="M134" i="93"/>
  <c r="L134" i="93"/>
  <c r="H188" i="90"/>
  <c r="K188" i="90" s="1"/>
  <c r="M188" i="88"/>
  <c r="L188" i="88"/>
  <c r="H164" i="93"/>
  <c r="K164" i="93" s="1"/>
  <c r="M164" i="92"/>
  <c r="L164" i="92"/>
  <c r="H197" i="90"/>
  <c r="K197" i="90" s="1"/>
  <c r="M197" i="88"/>
  <c r="L197" i="88"/>
  <c r="H129" i="93"/>
  <c r="K129" i="93" s="1"/>
  <c r="L129" i="92"/>
  <c r="M129" i="92"/>
  <c r="E106" i="92"/>
  <c r="E239" i="91"/>
  <c r="V4" i="36"/>
  <c r="G111" i="98"/>
  <c r="G87" i="91"/>
  <c r="M87" i="90"/>
  <c r="L87" i="90"/>
  <c r="G175" i="98"/>
  <c r="F36" i="91"/>
  <c r="F40" i="90"/>
  <c r="G228" i="97"/>
  <c r="G174" i="98"/>
  <c r="G183" i="98"/>
  <c r="G154" i="98"/>
  <c r="G168" i="98"/>
  <c r="G234" i="90"/>
  <c r="M234" i="88"/>
  <c r="L234" i="88"/>
  <c r="G165" i="98"/>
  <c r="G208" i="98"/>
  <c r="G199" i="98"/>
  <c r="G224" i="90"/>
  <c r="L224" i="88"/>
  <c r="M224" i="88"/>
  <c r="G186" i="96"/>
  <c r="G108" i="98"/>
  <c r="G135" i="98"/>
  <c r="G102" i="98"/>
  <c r="G153" i="98"/>
  <c r="G123" i="98"/>
  <c r="G149" i="98"/>
  <c r="G215" i="94"/>
  <c r="G130" i="98"/>
  <c r="G136" i="98"/>
  <c r="G190" i="98"/>
  <c r="M190" i="97"/>
  <c r="L190" i="97"/>
  <c r="G97" i="97"/>
  <c r="G214" i="98"/>
  <c r="G86" i="90"/>
  <c r="M86" i="88"/>
  <c r="L86" i="88"/>
  <c r="G145" i="98"/>
  <c r="G202" i="98"/>
  <c r="L202" i="97"/>
  <c r="M202" i="97"/>
  <c r="G150" i="98"/>
  <c r="G211" i="98"/>
  <c r="G187" i="98"/>
  <c r="G171" i="98"/>
  <c r="G132" i="98"/>
  <c r="G184" i="98"/>
  <c r="G173" i="98"/>
  <c r="G96" i="97"/>
  <c r="G157" i="98"/>
  <c r="G90" i="98"/>
  <c r="L90" i="97"/>
  <c r="M90" i="97"/>
  <c r="G110" i="98"/>
  <c r="G84" i="90"/>
  <c r="L84" i="88"/>
  <c r="M84" i="88"/>
  <c r="G200" i="98"/>
  <c r="G206" i="98"/>
  <c r="M206" i="97"/>
  <c r="L206" i="97"/>
  <c r="G124" i="98"/>
  <c r="G227" i="91"/>
  <c r="L227" i="90"/>
  <c r="M227" i="90"/>
  <c r="G105" i="97"/>
  <c r="G225" i="98"/>
  <c r="G219" i="90"/>
  <c r="M219" i="88"/>
  <c r="L219" i="88"/>
  <c r="G210" i="90"/>
  <c r="M210" i="88"/>
  <c r="L210" i="88"/>
  <c r="G114" i="98"/>
  <c r="G197" i="98"/>
  <c r="G223" i="91"/>
  <c r="L223" i="90"/>
  <c r="M223" i="90"/>
  <c r="L141" i="94"/>
  <c r="G141" i="95"/>
  <c r="M141" i="94"/>
  <c r="G169" i="98"/>
  <c r="G231" i="90"/>
  <c r="L231" i="88"/>
  <c r="M231" i="88"/>
  <c r="G217" i="92"/>
  <c r="G238" i="92"/>
  <c r="M238" i="91"/>
  <c r="L238" i="91"/>
  <c r="G107" i="98"/>
  <c r="G166" i="98"/>
  <c r="G235" i="92"/>
  <c r="G140" i="98"/>
  <c r="G94" i="98"/>
  <c r="G236" i="90"/>
  <c r="L236" i="88"/>
  <c r="M236" i="88"/>
  <c r="G230" i="97"/>
  <c r="G189" i="98"/>
  <c r="G179" i="98"/>
  <c r="G185" i="96"/>
  <c r="M185" i="95"/>
  <c r="L185" i="95"/>
  <c r="G177" i="98"/>
  <c r="G126" i="98"/>
  <c r="G207" i="98"/>
  <c r="G137" i="98"/>
  <c r="L209" i="97"/>
  <c r="M209" i="97"/>
  <c r="G209" i="98"/>
  <c r="G222" i="90"/>
  <c r="M222" i="88"/>
  <c r="L222" i="88"/>
  <c r="G182" i="98"/>
  <c r="G195" i="98"/>
  <c r="G142" i="98"/>
  <c r="G170" i="98"/>
  <c r="G101" i="98"/>
  <c r="G159" i="98"/>
  <c r="G156" i="98"/>
  <c r="G229" i="90"/>
  <c r="L229" i="88"/>
  <c r="M229" i="88"/>
  <c r="G116" i="98"/>
  <c r="G95" i="98"/>
  <c r="G151" i="98"/>
  <c r="G233" i="90"/>
  <c r="L233" i="88"/>
  <c r="M233" i="88"/>
  <c r="G218" i="91"/>
  <c r="L218" i="90"/>
  <c r="M218" i="90"/>
  <c r="G85" i="92"/>
  <c r="G205" i="98"/>
  <c r="G117" i="98"/>
  <c r="G180" i="98"/>
  <c r="G119" i="98"/>
  <c r="G172" i="98"/>
  <c r="G121" i="98"/>
  <c r="G221" i="90"/>
  <c r="L221" i="88"/>
  <c r="M221" i="88"/>
  <c r="G152" i="98"/>
  <c r="G89" i="90"/>
  <c r="L89" i="88"/>
  <c r="M89" i="88"/>
  <c r="G178" i="98"/>
  <c r="G161" i="98"/>
  <c r="G127" i="98"/>
  <c r="G204" i="98"/>
  <c r="G146" i="98"/>
  <c r="G103" i="98"/>
  <c r="G192" i="98"/>
  <c r="M192" i="97"/>
  <c r="L192" i="97"/>
  <c r="G128" i="98"/>
  <c r="G115" i="98"/>
  <c r="G232" i="95"/>
  <c r="G191" i="98"/>
  <c r="G93" i="95"/>
  <c r="G100" i="98"/>
  <c r="G226" i="90"/>
  <c r="M226" i="88"/>
  <c r="L226" i="88"/>
  <c r="G196" i="97"/>
  <c r="G163" i="98"/>
  <c r="G118" i="96"/>
  <c r="G88" i="91"/>
  <c r="G112" i="98"/>
  <c r="G158" i="98"/>
  <c r="G155" i="98"/>
  <c r="G194" i="98"/>
  <c r="G147" i="98"/>
  <c r="G160" i="98"/>
  <c r="G176" i="98"/>
  <c r="G131" i="98"/>
  <c r="G144" i="97"/>
  <c r="G120" i="98"/>
  <c r="G138" i="98"/>
  <c r="G113" i="98"/>
  <c r="G188" i="98"/>
  <c r="G139" i="98"/>
  <c r="G98" i="98"/>
  <c r="G212" i="90"/>
  <c r="L212" i="88"/>
  <c r="M212" i="88"/>
  <c r="G99" i="98"/>
  <c r="G167" i="98"/>
  <c r="G129" i="98"/>
  <c r="G148" i="98"/>
  <c r="G106" i="92"/>
  <c r="M106" i="91"/>
  <c r="L106" i="91"/>
  <c r="G83" i="91"/>
  <c r="G164" i="98"/>
  <c r="G220" i="94"/>
  <c r="L201" i="97"/>
  <c r="G201" i="98"/>
  <c r="M201" i="97"/>
  <c r="G125" i="98"/>
  <c r="G133" i="98"/>
  <c r="G193" i="98"/>
  <c r="G134" i="98"/>
  <c r="G198" i="98"/>
  <c r="M198" i="97"/>
  <c r="L198" i="97"/>
  <c r="G237" i="90"/>
  <c r="G239" i="90" s="1"/>
  <c r="L237" i="88"/>
  <c r="M237" i="88"/>
  <c r="G92" i="93"/>
  <c r="M92" i="92"/>
  <c r="L92" i="92"/>
  <c r="G122" i="98"/>
  <c r="G181" i="98"/>
  <c r="G203" i="98"/>
  <c r="G213" i="95"/>
  <c r="G91" i="98"/>
  <c r="G104" i="98"/>
  <c r="U4" i="36"/>
  <c r="G143" i="98"/>
  <c r="G162" i="98"/>
  <c r="G109" i="98"/>
  <c r="G216" i="91"/>
  <c r="M216" i="90"/>
  <c r="L216" i="90"/>
  <c r="G80" i="94" l="1"/>
  <c r="M80" i="93"/>
  <c r="L80" i="93"/>
  <c r="H197" i="91"/>
  <c r="K197" i="91" s="1"/>
  <c r="M197" i="90"/>
  <c r="L197" i="90"/>
  <c r="H147" i="96"/>
  <c r="K147" i="96" s="1"/>
  <c r="M147" i="95"/>
  <c r="L147" i="95"/>
  <c r="H175" i="91"/>
  <c r="K175" i="91" s="1"/>
  <c r="L175" i="90"/>
  <c r="M175" i="90"/>
  <c r="H120" i="94"/>
  <c r="K120" i="94" s="1"/>
  <c r="M120" i="93"/>
  <c r="L120" i="93"/>
  <c r="Q83" i="99"/>
  <c r="H200" i="91"/>
  <c r="K200" i="91" s="1"/>
  <c r="M200" i="90"/>
  <c r="L200" i="90"/>
  <c r="F42" i="79"/>
  <c r="L239" i="79"/>
  <c r="H235" i="91"/>
  <c r="K235" i="91" s="1"/>
  <c r="M235" i="90"/>
  <c r="L235" i="90"/>
  <c r="H148" i="92"/>
  <c r="K148" i="92" s="1"/>
  <c r="M148" i="91"/>
  <c r="L148" i="91"/>
  <c r="H211" i="91"/>
  <c r="K211" i="91" s="1"/>
  <c r="M211" i="90"/>
  <c r="L211" i="90"/>
  <c r="H151" i="91"/>
  <c r="K151" i="91" s="1"/>
  <c r="L151" i="90"/>
  <c r="M151" i="90"/>
  <c r="H208" i="91"/>
  <c r="K208" i="91" s="1"/>
  <c r="M208" i="90"/>
  <c r="L208" i="90"/>
  <c r="H109" i="94"/>
  <c r="K109" i="94" s="1"/>
  <c r="M109" i="93"/>
  <c r="L109" i="93"/>
  <c r="H107" i="96"/>
  <c r="K107" i="96" s="1"/>
  <c r="M107" i="95"/>
  <c r="L107" i="95"/>
  <c r="H204" i="91"/>
  <c r="K204" i="91" s="1"/>
  <c r="M204" i="90"/>
  <c r="L204" i="90"/>
  <c r="H98" i="96"/>
  <c r="K98" i="96" s="1"/>
  <c r="L98" i="95"/>
  <c r="M98" i="95"/>
  <c r="H150" i="91"/>
  <c r="K150" i="91" s="1"/>
  <c r="M150" i="90"/>
  <c r="L150" i="90"/>
  <c r="H160" i="91"/>
  <c r="K160" i="91" s="1"/>
  <c r="M160" i="90"/>
  <c r="L160" i="90"/>
  <c r="H119" i="91"/>
  <c r="K119" i="91" s="1"/>
  <c r="L119" i="90"/>
  <c r="M119" i="90"/>
  <c r="H167" i="94"/>
  <c r="K167" i="94" s="1"/>
  <c r="M167" i="93"/>
  <c r="L167" i="93"/>
  <c r="H130" i="96"/>
  <c r="K130" i="96" s="1"/>
  <c r="M130" i="95"/>
  <c r="L130" i="95"/>
  <c r="H131" i="91"/>
  <c r="K131" i="91" s="1"/>
  <c r="L131" i="90"/>
  <c r="M131" i="90"/>
  <c r="H225" i="91"/>
  <c r="K225" i="91" s="1"/>
  <c r="L225" i="90"/>
  <c r="M225" i="90"/>
  <c r="H116" i="91"/>
  <c r="K116" i="91" s="1"/>
  <c r="L116" i="90"/>
  <c r="M116" i="90"/>
  <c r="H183" i="91"/>
  <c r="K183" i="91" s="1"/>
  <c r="L183" i="90"/>
  <c r="M183" i="90"/>
  <c r="H96" i="94"/>
  <c r="K96" i="94" s="1"/>
  <c r="L96" i="93"/>
  <c r="M96" i="93"/>
  <c r="H137" i="91"/>
  <c r="K137" i="91" s="1"/>
  <c r="L137" i="90"/>
  <c r="M137" i="90"/>
  <c r="H176" i="94"/>
  <c r="K176" i="94" s="1"/>
  <c r="L176" i="93"/>
  <c r="M176" i="93"/>
  <c r="H173" i="91"/>
  <c r="K173" i="91" s="1"/>
  <c r="L173" i="90"/>
  <c r="M173" i="90"/>
  <c r="H124" i="91"/>
  <c r="K124" i="91" s="1"/>
  <c r="M124" i="90"/>
  <c r="L124" i="90"/>
  <c r="H180" i="91"/>
  <c r="K180" i="91" s="1"/>
  <c r="M180" i="90"/>
  <c r="L180" i="90"/>
  <c r="H194" i="91"/>
  <c r="K194" i="91" s="1"/>
  <c r="L194" i="90"/>
  <c r="M194" i="90"/>
  <c r="H129" i="94"/>
  <c r="K129" i="94" s="1"/>
  <c r="L129" i="93"/>
  <c r="M129" i="93"/>
  <c r="H134" i="95"/>
  <c r="K134" i="95" s="1"/>
  <c r="M134" i="94"/>
  <c r="L134" i="94"/>
  <c r="H149" i="94"/>
  <c r="K149" i="94" s="1"/>
  <c r="L149" i="93"/>
  <c r="M149" i="93"/>
  <c r="H199" i="91"/>
  <c r="K199" i="91" s="1"/>
  <c r="L199" i="90"/>
  <c r="M199" i="90"/>
  <c r="H170" i="91"/>
  <c r="K170" i="91" s="1"/>
  <c r="L170" i="90"/>
  <c r="M170" i="90"/>
  <c r="H95" i="93"/>
  <c r="K95" i="93" s="1"/>
  <c r="L95" i="92"/>
  <c r="M95" i="92"/>
  <c r="H136" i="91"/>
  <c r="K136" i="91" s="1"/>
  <c r="L136" i="90"/>
  <c r="M136" i="90"/>
  <c r="H177" i="91"/>
  <c r="K177" i="91" s="1"/>
  <c r="L177" i="90"/>
  <c r="M177" i="90"/>
  <c r="H165" i="91"/>
  <c r="K165" i="91" s="1"/>
  <c r="L165" i="90"/>
  <c r="M165" i="90"/>
  <c r="H159" i="96"/>
  <c r="K159" i="96" s="1"/>
  <c r="L159" i="95"/>
  <c r="M159" i="95"/>
  <c r="H143" i="91"/>
  <c r="K143" i="91" s="1"/>
  <c r="L143" i="90"/>
  <c r="M143" i="90"/>
  <c r="H118" i="91"/>
  <c r="K118" i="91" s="1"/>
  <c r="M118" i="90"/>
  <c r="L118" i="90"/>
  <c r="H126" i="94"/>
  <c r="K126" i="94" s="1"/>
  <c r="M126" i="93"/>
  <c r="L126" i="93"/>
  <c r="H93" i="92"/>
  <c r="K93" i="92" s="1"/>
  <c r="M93" i="91"/>
  <c r="L93" i="91"/>
  <c r="H97" i="91"/>
  <c r="K97" i="91" s="1"/>
  <c r="L97" i="90"/>
  <c r="M97" i="90"/>
  <c r="H169" i="96"/>
  <c r="K169" i="96" s="1"/>
  <c r="M169" i="95"/>
  <c r="L169" i="95"/>
  <c r="H110" i="91"/>
  <c r="K110" i="91" s="1"/>
  <c r="M110" i="90"/>
  <c r="L110" i="90"/>
  <c r="H142" i="93"/>
  <c r="K142" i="93" s="1"/>
  <c r="M142" i="92"/>
  <c r="L142" i="92"/>
  <c r="H121" i="91"/>
  <c r="K121" i="91" s="1"/>
  <c r="M121" i="90"/>
  <c r="L121" i="90"/>
  <c r="H195" i="91"/>
  <c r="K195" i="91" s="1"/>
  <c r="L195" i="90"/>
  <c r="M195" i="90"/>
  <c r="H217" i="91"/>
  <c r="K217" i="91" s="1"/>
  <c r="L217" i="90"/>
  <c r="M217" i="90"/>
  <c r="H102" i="96"/>
  <c r="K102" i="96" s="1"/>
  <c r="M102" i="95"/>
  <c r="L102" i="95"/>
  <c r="H146" i="91"/>
  <c r="K146" i="91" s="1"/>
  <c r="M146" i="90"/>
  <c r="L146" i="90"/>
  <c r="H132" i="96"/>
  <c r="K132" i="96" s="1"/>
  <c r="L132" i="95"/>
  <c r="M132" i="95"/>
  <c r="H113" i="94"/>
  <c r="K113" i="94" s="1"/>
  <c r="L113" i="93"/>
  <c r="M113" i="93"/>
  <c r="H133" i="94"/>
  <c r="K133" i="94" s="1"/>
  <c r="M133" i="93"/>
  <c r="L133" i="93"/>
  <c r="H186" i="91"/>
  <c r="K186" i="91" s="1"/>
  <c r="L186" i="90"/>
  <c r="M186" i="90"/>
  <c r="H155" i="96"/>
  <c r="K155" i="96" s="1"/>
  <c r="L155" i="95"/>
  <c r="M155" i="95"/>
  <c r="H145" i="91"/>
  <c r="K145" i="91" s="1"/>
  <c r="L145" i="90"/>
  <c r="M145" i="90"/>
  <c r="H99" i="91"/>
  <c r="K99" i="91" s="1"/>
  <c r="L99" i="90"/>
  <c r="M99" i="90"/>
  <c r="H203" i="91"/>
  <c r="K203" i="91" s="1"/>
  <c r="M203" i="90"/>
  <c r="L203" i="90"/>
  <c r="H188" i="91"/>
  <c r="K188" i="91" s="1"/>
  <c r="M188" i="90"/>
  <c r="L188" i="90"/>
  <c r="H152" i="96"/>
  <c r="K152" i="96" s="1"/>
  <c r="M152" i="95"/>
  <c r="L152" i="95"/>
  <c r="H128" i="96"/>
  <c r="K128" i="96" s="1"/>
  <c r="M128" i="95"/>
  <c r="L128" i="95"/>
  <c r="H193" i="91"/>
  <c r="K193" i="91" s="1"/>
  <c r="L193" i="90"/>
  <c r="M193" i="90"/>
  <c r="H127" i="96"/>
  <c r="K127" i="96" s="1"/>
  <c r="M127" i="95"/>
  <c r="L127" i="95"/>
  <c r="H207" i="91"/>
  <c r="K207" i="91" s="1"/>
  <c r="L207" i="90"/>
  <c r="M207" i="90"/>
  <c r="H115" i="91"/>
  <c r="K115" i="91" s="1"/>
  <c r="M115" i="90"/>
  <c r="L115" i="90"/>
  <c r="H196" i="91"/>
  <c r="K196" i="91" s="1"/>
  <c r="L196" i="90"/>
  <c r="M196" i="90"/>
  <c r="H91" i="93"/>
  <c r="K91" i="93" s="1"/>
  <c r="L91" i="92"/>
  <c r="M91" i="92"/>
  <c r="H94" i="93"/>
  <c r="K94" i="93" s="1"/>
  <c r="L94" i="92"/>
  <c r="M94" i="92"/>
  <c r="H140" i="95"/>
  <c r="K140" i="95" s="1"/>
  <c r="M140" i="94"/>
  <c r="L140" i="94"/>
  <c r="H112" i="92"/>
  <c r="K112" i="92" s="1"/>
  <c r="L112" i="91"/>
  <c r="M112" i="91"/>
  <c r="H214" i="92"/>
  <c r="K214" i="92" s="1"/>
  <c r="L214" i="91"/>
  <c r="M214" i="91"/>
  <c r="H105" i="91"/>
  <c r="K105" i="91" s="1"/>
  <c r="L105" i="90"/>
  <c r="M105" i="90"/>
  <c r="H172" i="94"/>
  <c r="K172" i="94" s="1"/>
  <c r="M172" i="93"/>
  <c r="L172" i="93"/>
  <c r="H108" i="91"/>
  <c r="K108" i="91" s="1"/>
  <c r="M108" i="90"/>
  <c r="L108" i="90"/>
  <c r="H174" i="96"/>
  <c r="K174" i="96" s="1"/>
  <c r="M174" i="95"/>
  <c r="L174" i="95"/>
  <c r="H184" i="94"/>
  <c r="K184" i="94" s="1"/>
  <c r="L184" i="93"/>
  <c r="M184" i="93"/>
  <c r="H163" i="91"/>
  <c r="K163" i="91" s="1"/>
  <c r="M163" i="90"/>
  <c r="L163" i="90"/>
  <c r="H181" i="96"/>
  <c r="K181" i="96" s="1"/>
  <c r="L181" i="95"/>
  <c r="M181" i="95"/>
  <c r="H103" i="91"/>
  <c r="K103" i="91" s="1"/>
  <c r="L103" i="90"/>
  <c r="M103" i="90"/>
  <c r="H123" i="94"/>
  <c r="K123" i="94" s="1"/>
  <c r="M123" i="93"/>
  <c r="L123" i="93"/>
  <c r="H187" i="94"/>
  <c r="K187" i="94" s="1"/>
  <c r="M187" i="93"/>
  <c r="L187" i="93"/>
  <c r="H205" i="91"/>
  <c r="K205" i="91" s="1"/>
  <c r="L205" i="90"/>
  <c r="M205" i="90"/>
  <c r="H191" i="91"/>
  <c r="K191" i="91" s="1"/>
  <c r="L191" i="90"/>
  <c r="M191" i="90"/>
  <c r="Q89" i="93"/>
  <c r="Q239" i="92"/>
  <c r="H111" i="96"/>
  <c r="K111" i="96" s="1"/>
  <c r="M111" i="95"/>
  <c r="L111" i="95"/>
  <c r="H171" i="91"/>
  <c r="K171" i="91" s="1"/>
  <c r="M171" i="90"/>
  <c r="L171" i="90"/>
  <c r="H153" i="91"/>
  <c r="K153" i="91" s="1"/>
  <c r="L153" i="90"/>
  <c r="M153" i="90"/>
  <c r="H158" i="91"/>
  <c r="K158" i="91" s="1"/>
  <c r="M158" i="90"/>
  <c r="L158" i="90"/>
  <c r="H228" i="91"/>
  <c r="K228" i="91" s="1"/>
  <c r="M228" i="90"/>
  <c r="L228" i="90"/>
  <c r="H135" i="91"/>
  <c r="K135" i="91" s="1"/>
  <c r="M135" i="90"/>
  <c r="L135" i="90"/>
  <c r="H164" i="94"/>
  <c r="K164" i="94" s="1"/>
  <c r="L164" i="93"/>
  <c r="M164" i="93"/>
  <c r="B62" i="99"/>
  <c r="B66" i="98"/>
  <c r="H100" i="94"/>
  <c r="K100" i="94" s="1"/>
  <c r="M100" i="93"/>
  <c r="L100" i="93"/>
  <c r="H144" i="93"/>
  <c r="K144" i="93" s="1"/>
  <c r="M144" i="92"/>
  <c r="L144" i="92"/>
  <c r="H157" i="94"/>
  <c r="K157" i="94" s="1"/>
  <c r="L157" i="93"/>
  <c r="M157" i="93"/>
  <c r="H114" i="91"/>
  <c r="K114" i="91" s="1"/>
  <c r="L114" i="90"/>
  <c r="M114" i="90"/>
  <c r="H239" i="80"/>
  <c r="N2" i="36" s="1"/>
  <c r="K83" i="80"/>
  <c r="H213" i="91"/>
  <c r="K213" i="91" s="1"/>
  <c r="L213" i="90"/>
  <c r="M213" i="90"/>
  <c r="H230" i="91"/>
  <c r="K230" i="91" s="1"/>
  <c r="M230" i="90"/>
  <c r="L230" i="90"/>
  <c r="H168" i="91"/>
  <c r="K168" i="91" s="1"/>
  <c r="M168" i="90"/>
  <c r="L168" i="90"/>
  <c r="H220" i="93"/>
  <c r="K220" i="93" s="1"/>
  <c r="L220" i="92"/>
  <c r="M220" i="92"/>
  <c r="H182" i="91"/>
  <c r="K182" i="91" s="1"/>
  <c r="L182" i="90"/>
  <c r="M182" i="90"/>
  <c r="H104" i="94"/>
  <c r="K104" i="94" s="1"/>
  <c r="M104" i="93"/>
  <c r="L104" i="93"/>
  <c r="H85" i="91"/>
  <c r="K85" i="91" s="1"/>
  <c r="M85" i="90"/>
  <c r="L85" i="90"/>
  <c r="H179" i="94"/>
  <c r="K179" i="94" s="1"/>
  <c r="M179" i="93"/>
  <c r="L179" i="93"/>
  <c r="H101" i="91"/>
  <c r="K101" i="91" s="1"/>
  <c r="M101" i="90"/>
  <c r="L101" i="90"/>
  <c r="H125" i="96"/>
  <c r="K125" i="96" s="1"/>
  <c r="L125" i="95"/>
  <c r="M125" i="95"/>
  <c r="H156" i="91"/>
  <c r="K156" i="91" s="1"/>
  <c r="L156" i="90"/>
  <c r="M156" i="90"/>
  <c r="H166" i="96"/>
  <c r="K166" i="96" s="1"/>
  <c r="M166" i="95"/>
  <c r="L166" i="95"/>
  <c r="H161" i="91"/>
  <c r="K161" i="91" s="1"/>
  <c r="L161" i="90"/>
  <c r="M161" i="90"/>
  <c r="H232" i="94"/>
  <c r="K232" i="94" s="1"/>
  <c r="L232" i="93"/>
  <c r="M232" i="93"/>
  <c r="H154" i="94"/>
  <c r="K154" i="94" s="1"/>
  <c r="L154" i="93"/>
  <c r="M154" i="93"/>
  <c r="H162" i="91"/>
  <c r="K162" i="91" s="1"/>
  <c r="L162" i="90"/>
  <c r="M162" i="90"/>
  <c r="H189" i="91"/>
  <c r="K189" i="91" s="1"/>
  <c r="L189" i="90"/>
  <c r="M189" i="90"/>
  <c r="H117" i="96"/>
  <c r="K117" i="96" s="1"/>
  <c r="M117" i="95"/>
  <c r="L117" i="95"/>
  <c r="H88" i="90"/>
  <c r="K88" i="90" s="1"/>
  <c r="M88" i="88"/>
  <c r="L88" i="88"/>
  <c r="H215" i="91"/>
  <c r="K215" i="91" s="1"/>
  <c r="M215" i="90"/>
  <c r="L215" i="90"/>
  <c r="H138" i="91"/>
  <c r="K138" i="91" s="1"/>
  <c r="L138" i="90"/>
  <c r="M138" i="90"/>
  <c r="H139" i="93"/>
  <c r="K139" i="93" s="1"/>
  <c r="M139" i="92"/>
  <c r="L139" i="92"/>
  <c r="H122" i="96"/>
  <c r="K122" i="96" s="1"/>
  <c r="M122" i="95"/>
  <c r="L122" i="95"/>
  <c r="H178" i="96"/>
  <c r="K178" i="96" s="1"/>
  <c r="M178" i="95"/>
  <c r="L178" i="95"/>
  <c r="E106" i="93"/>
  <c r="E239" i="92"/>
  <c r="W4" i="36"/>
  <c r="G143" i="99"/>
  <c r="G109" i="99"/>
  <c r="G162" i="99"/>
  <c r="G104" i="99"/>
  <c r="G198" i="99"/>
  <c r="M198" i="98"/>
  <c r="L198" i="98"/>
  <c r="G193" i="99"/>
  <c r="G106" i="93"/>
  <c r="L106" i="92"/>
  <c r="M106" i="92"/>
  <c r="G99" i="99"/>
  <c r="G188" i="99"/>
  <c r="G144" i="98"/>
  <c r="G112" i="99"/>
  <c r="G118" i="97"/>
  <c r="G93" i="96"/>
  <c r="G191" i="99"/>
  <c r="G115" i="99"/>
  <c r="G192" i="99"/>
  <c r="M192" i="98"/>
  <c r="L192" i="98"/>
  <c r="G127" i="99"/>
  <c r="L221" i="90"/>
  <c r="G221" i="91"/>
  <c r="M221" i="90"/>
  <c r="G180" i="99"/>
  <c r="G218" i="92"/>
  <c r="M218" i="91"/>
  <c r="L218" i="91"/>
  <c r="G116" i="99"/>
  <c r="G182" i="99"/>
  <c r="G209" i="99"/>
  <c r="L209" i="98"/>
  <c r="M209" i="98"/>
  <c r="G207" i="99"/>
  <c r="G177" i="99"/>
  <c r="G179" i="99"/>
  <c r="G94" i="99"/>
  <c r="G114" i="99"/>
  <c r="G225" i="99"/>
  <c r="G105" i="98"/>
  <c r="G200" i="99"/>
  <c r="G157" i="99"/>
  <c r="G132" i="99"/>
  <c r="G150" i="99"/>
  <c r="G214" i="99"/>
  <c r="G130" i="99"/>
  <c r="G149" i="99"/>
  <c r="G183" i="99"/>
  <c r="F36" i="92"/>
  <c r="F40" i="91"/>
  <c r="G203" i="99"/>
  <c r="G220" i="95"/>
  <c r="G164" i="99"/>
  <c r="G167" i="99"/>
  <c r="G120" i="99"/>
  <c r="G131" i="99"/>
  <c r="G160" i="99"/>
  <c r="G158" i="99"/>
  <c r="G163" i="99"/>
  <c r="G128" i="99"/>
  <c r="G204" i="99"/>
  <c r="G152" i="99"/>
  <c r="G119" i="99"/>
  <c r="G117" i="99"/>
  <c r="G85" i="93"/>
  <c r="G95" i="99"/>
  <c r="G159" i="99"/>
  <c r="G195" i="99"/>
  <c r="G137" i="99"/>
  <c r="G185" i="97"/>
  <c r="L185" i="96"/>
  <c r="M185" i="96"/>
  <c r="G236" i="91"/>
  <c r="L236" i="90"/>
  <c r="M236" i="90"/>
  <c r="G166" i="99"/>
  <c r="G217" i="93"/>
  <c r="L231" i="90"/>
  <c r="G231" i="91"/>
  <c r="M231" i="90"/>
  <c r="G206" i="99"/>
  <c r="M206" i="98"/>
  <c r="L206" i="98"/>
  <c r="G90" i="99"/>
  <c r="M90" i="98"/>
  <c r="L90" i="98"/>
  <c r="G184" i="99"/>
  <c r="G211" i="99"/>
  <c r="G86" i="91"/>
  <c r="M86" i="90"/>
  <c r="L86" i="90"/>
  <c r="G136" i="99"/>
  <c r="G108" i="99"/>
  <c r="G208" i="99"/>
  <c r="G154" i="99"/>
  <c r="G111" i="99"/>
  <c r="G91" i="99"/>
  <c r="L237" i="90"/>
  <c r="G237" i="91"/>
  <c r="M237" i="90"/>
  <c r="G216" i="92"/>
  <c r="L216" i="91"/>
  <c r="M216" i="91"/>
  <c r="G213" i="96"/>
  <c r="G181" i="99"/>
  <c r="L92" i="93"/>
  <c r="G92" i="94"/>
  <c r="M92" i="93"/>
  <c r="G125" i="99"/>
  <c r="G201" i="99"/>
  <c r="L201" i="98"/>
  <c r="M201" i="98"/>
  <c r="G129" i="99"/>
  <c r="G98" i="99"/>
  <c r="G138" i="99"/>
  <c r="G176" i="99"/>
  <c r="G147" i="99"/>
  <c r="G155" i="99"/>
  <c r="G196" i="98"/>
  <c r="G100" i="99"/>
  <c r="G103" i="99"/>
  <c r="G146" i="99"/>
  <c r="G161" i="99"/>
  <c r="M89" i="90"/>
  <c r="G89" i="91"/>
  <c r="L89" i="90"/>
  <c r="G172" i="99"/>
  <c r="G205" i="99"/>
  <c r="G151" i="99"/>
  <c r="G156" i="99"/>
  <c r="G142" i="99"/>
  <c r="G230" i="98"/>
  <c r="G235" i="93"/>
  <c r="G107" i="99"/>
  <c r="G141" i="96"/>
  <c r="M141" i="95"/>
  <c r="L141" i="95"/>
  <c r="G223" i="92"/>
  <c r="M223" i="91"/>
  <c r="L223" i="91"/>
  <c r="G219" i="91"/>
  <c r="M219" i="90"/>
  <c r="L219" i="90"/>
  <c r="G124" i="99"/>
  <c r="G110" i="99"/>
  <c r="G173" i="99"/>
  <c r="G187" i="99"/>
  <c r="G145" i="99"/>
  <c r="M190" i="98"/>
  <c r="L190" i="98"/>
  <c r="G190" i="99"/>
  <c r="G135" i="99"/>
  <c r="G186" i="97"/>
  <c r="G199" i="99"/>
  <c r="G165" i="99"/>
  <c r="G168" i="99"/>
  <c r="G228" i="98"/>
  <c r="L87" i="91"/>
  <c r="G87" i="92"/>
  <c r="M87" i="91"/>
  <c r="G122" i="99"/>
  <c r="G134" i="99"/>
  <c r="G133" i="99"/>
  <c r="G83" i="92"/>
  <c r="G148" i="99"/>
  <c r="G212" i="91"/>
  <c r="L212" i="90"/>
  <c r="M212" i="90"/>
  <c r="G139" i="99"/>
  <c r="G113" i="99"/>
  <c r="G194" i="99"/>
  <c r="G88" i="92"/>
  <c r="G226" i="91"/>
  <c r="M226" i="90"/>
  <c r="L226" i="90"/>
  <c r="G232" i="96"/>
  <c r="G178" i="99"/>
  <c r="G121" i="99"/>
  <c r="L233" i="90"/>
  <c r="G233" i="91"/>
  <c r="M233" i="90"/>
  <c r="L229" i="90"/>
  <c r="G229" i="91"/>
  <c r="M229" i="90"/>
  <c r="G101" i="99"/>
  <c r="G170" i="99"/>
  <c r="G222" i="91"/>
  <c r="M222" i="90"/>
  <c r="L222" i="90"/>
  <c r="G126" i="99"/>
  <c r="G189" i="99"/>
  <c r="G140" i="99"/>
  <c r="G238" i="93"/>
  <c r="M238" i="92"/>
  <c r="L238" i="92"/>
  <c r="G169" i="99"/>
  <c r="G197" i="99"/>
  <c r="G210" i="91"/>
  <c r="M210" i="90"/>
  <c r="L210" i="90"/>
  <c r="G227" i="92"/>
  <c r="M227" i="91"/>
  <c r="L227" i="91"/>
  <c r="G84" i="91"/>
  <c r="M84" i="90"/>
  <c r="L84" i="90"/>
  <c r="G96" i="98"/>
  <c r="G171" i="99"/>
  <c r="G202" i="99"/>
  <c r="M202" i="98"/>
  <c r="L202" i="98"/>
  <c r="G97" i="98"/>
  <c r="G215" i="95"/>
  <c r="G123" i="99"/>
  <c r="G153" i="99"/>
  <c r="G102" i="99"/>
  <c r="G224" i="91"/>
  <c r="M224" i="90"/>
  <c r="L224" i="90"/>
  <c r="G234" i="91"/>
  <c r="M234" i="90"/>
  <c r="L234" i="90"/>
  <c r="G174" i="99"/>
  <c r="G175" i="99"/>
  <c r="L80" i="94" l="1"/>
  <c r="G80" i="95"/>
  <c r="M80" i="94"/>
  <c r="H138" i="92"/>
  <c r="K138" i="92" s="1"/>
  <c r="M138" i="91"/>
  <c r="L138" i="91"/>
  <c r="H189" i="92"/>
  <c r="K189" i="92" s="1"/>
  <c r="M189" i="91"/>
  <c r="L189" i="91"/>
  <c r="H161" i="92"/>
  <c r="K161" i="92" s="1"/>
  <c r="L161" i="91"/>
  <c r="M161" i="91"/>
  <c r="H101" i="92"/>
  <c r="K101" i="92" s="1"/>
  <c r="M101" i="91"/>
  <c r="L101" i="91"/>
  <c r="H182" i="92"/>
  <c r="K182" i="92" s="1"/>
  <c r="L182" i="91"/>
  <c r="M182" i="91"/>
  <c r="H213" i="92"/>
  <c r="K213" i="92" s="1"/>
  <c r="M213" i="91"/>
  <c r="L213" i="91"/>
  <c r="H157" i="95"/>
  <c r="K157" i="95" s="1"/>
  <c r="L157" i="94"/>
  <c r="M157" i="94"/>
  <c r="B66" i="99"/>
  <c r="B62" i="100"/>
  <c r="H153" i="92"/>
  <c r="K153" i="92" s="1"/>
  <c r="M153" i="91"/>
  <c r="L153" i="91"/>
  <c r="Q89" i="94"/>
  <c r="Q239" i="93"/>
  <c r="H123" i="95"/>
  <c r="K123" i="95" s="1"/>
  <c r="M123" i="94"/>
  <c r="L123" i="94"/>
  <c r="H184" i="95"/>
  <c r="K184" i="95" s="1"/>
  <c r="M184" i="94"/>
  <c r="L184" i="94"/>
  <c r="H105" i="92"/>
  <c r="K105" i="92" s="1"/>
  <c r="M105" i="91"/>
  <c r="L105" i="91"/>
  <c r="H94" i="94"/>
  <c r="K94" i="94" s="1"/>
  <c r="L94" i="93"/>
  <c r="M94" i="93"/>
  <c r="H207" i="92"/>
  <c r="K207" i="92" s="1"/>
  <c r="L207" i="91"/>
  <c r="M207" i="91"/>
  <c r="H152" i="97"/>
  <c r="K152" i="97" s="1"/>
  <c r="L152" i="96"/>
  <c r="M152" i="96"/>
  <c r="H145" i="92"/>
  <c r="K145" i="92" s="1"/>
  <c r="L145" i="91"/>
  <c r="M145" i="91"/>
  <c r="H113" i="95"/>
  <c r="K113" i="95" s="1"/>
  <c r="L113" i="94"/>
  <c r="M113" i="94"/>
  <c r="H217" i="92"/>
  <c r="K217" i="92" s="1"/>
  <c r="M217" i="91"/>
  <c r="L217" i="91"/>
  <c r="H110" i="92"/>
  <c r="K110" i="92" s="1"/>
  <c r="M110" i="91"/>
  <c r="L110" i="91"/>
  <c r="H126" i="95"/>
  <c r="K126" i="95" s="1"/>
  <c r="M126" i="94"/>
  <c r="L126" i="94"/>
  <c r="H165" i="92"/>
  <c r="K165" i="92" s="1"/>
  <c r="M165" i="91"/>
  <c r="L165" i="91"/>
  <c r="H170" i="92"/>
  <c r="K170" i="92" s="1"/>
  <c r="L170" i="91"/>
  <c r="M170" i="91"/>
  <c r="H129" i="95"/>
  <c r="K129" i="95" s="1"/>
  <c r="L129" i="94"/>
  <c r="M129" i="94"/>
  <c r="H173" i="92"/>
  <c r="K173" i="92" s="1"/>
  <c r="L173" i="91"/>
  <c r="M173" i="91"/>
  <c r="H183" i="92"/>
  <c r="K183" i="92" s="1"/>
  <c r="M183" i="91"/>
  <c r="L183" i="91"/>
  <c r="H130" i="97"/>
  <c r="K130" i="97" s="1"/>
  <c r="L130" i="96"/>
  <c r="M130" i="96"/>
  <c r="H150" i="92"/>
  <c r="K150" i="92" s="1"/>
  <c r="L150" i="91"/>
  <c r="M150" i="91"/>
  <c r="H109" i="95"/>
  <c r="K109" i="95" s="1"/>
  <c r="L109" i="94"/>
  <c r="M109" i="94"/>
  <c r="H148" i="93"/>
  <c r="K148" i="93" s="1"/>
  <c r="L148" i="92"/>
  <c r="M148" i="92"/>
  <c r="H200" i="92"/>
  <c r="K200" i="92" s="1"/>
  <c r="L200" i="91"/>
  <c r="M200" i="91"/>
  <c r="H175" i="92"/>
  <c r="K175" i="92" s="1"/>
  <c r="M175" i="91"/>
  <c r="L175" i="91"/>
  <c r="H139" i="94"/>
  <c r="K139" i="94" s="1"/>
  <c r="M139" i="93"/>
  <c r="L139" i="93"/>
  <c r="H117" i="97"/>
  <c r="K117" i="97" s="1"/>
  <c r="L117" i="96"/>
  <c r="M117" i="96"/>
  <c r="H232" i="95"/>
  <c r="K232" i="95" s="1"/>
  <c r="L232" i="94"/>
  <c r="M232" i="94"/>
  <c r="H125" i="97"/>
  <c r="K125" i="97" s="1"/>
  <c r="L125" i="96"/>
  <c r="M125" i="96"/>
  <c r="H104" i="95"/>
  <c r="K104" i="95" s="1"/>
  <c r="M104" i="94"/>
  <c r="L104" i="94"/>
  <c r="H230" i="92"/>
  <c r="K230" i="92" s="1"/>
  <c r="M230" i="91"/>
  <c r="L230" i="91"/>
  <c r="H83" i="81"/>
  <c r="K239" i="80"/>
  <c r="M83" i="80"/>
  <c r="M239" i="80" s="1"/>
  <c r="L83" i="80"/>
  <c r="H114" i="92"/>
  <c r="K114" i="92" s="1"/>
  <c r="L114" i="91"/>
  <c r="M114" i="91"/>
  <c r="H158" i="92"/>
  <c r="K158" i="92" s="1"/>
  <c r="M158" i="91"/>
  <c r="L158" i="91"/>
  <c r="H187" i="95"/>
  <c r="K187" i="95" s="1"/>
  <c r="M187" i="94"/>
  <c r="L187" i="94"/>
  <c r="H163" i="92"/>
  <c r="K163" i="92" s="1"/>
  <c r="M163" i="91"/>
  <c r="L163" i="91"/>
  <c r="H172" i="95"/>
  <c r="K172" i="95" s="1"/>
  <c r="M172" i="94"/>
  <c r="L172" i="94"/>
  <c r="H140" i="96"/>
  <c r="K140" i="96" s="1"/>
  <c r="L140" i="95"/>
  <c r="M140" i="95"/>
  <c r="H115" i="92"/>
  <c r="K115" i="92" s="1"/>
  <c r="L115" i="91"/>
  <c r="M115" i="91"/>
  <c r="H128" i="97"/>
  <c r="K128" i="97" s="1"/>
  <c r="M128" i="96"/>
  <c r="L128" i="96"/>
  <c r="H99" i="92"/>
  <c r="K99" i="92" s="1"/>
  <c r="L99" i="91"/>
  <c r="M99" i="91"/>
  <c r="H133" i="95"/>
  <c r="K133" i="95" s="1"/>
  <c r="L133" i="94"/>
  <c r="M133" i="94"/>
  <c r="H102" i="97"/>
  <c r="K102" i="97" s="1"/>
  <c r="M102" i="96"/>
  <c r="L102" i="96"/>
  <c r="H142" i="94"/>
  <c r="K142" i="94" s="1"/>
  <c r="L142" i="93"/>
  <c r="M142" i="93"/>
  <c r="H93" i="93"/>
  <c r="K93" i="93" s="1"/>
  <c r="L93" i="92"/>
  <c r="M93" i="92"/>
  <c r="H159" i="97"/>
  <c r="K159" i="97" s="1"/>
  <c r="M159" i="96"/>
  <c r="L159" i="96"/>
  <c r="H95" i="94"/>
  <c r="K95" i="94" s="1"/>
  <c r="M95" i="93"/>
  <c r="L95" i="93"/>
  <c r="H134" i="96"/>
  <c r="K134" i="96" s="1"/>
  <c r="M134" i="95"/>
  <c r="L134" i="95"/>
  <c r="H124" i="92"/>
  <c r="K124" i="92" s="1"/>
  <c r="L124" i="91"/>
  <c r="M124" i="91"/>
  <c r="H96" i="95"/>
  <c r="K96" i="95" s="1"/>
  <c r="M96" i="94"/>
  <c r="L96" i="94"/>
  <c r="H131" i="92"/>
  <c r="K131" i="92" s="1"/>
  <c r="M131" i="91"/>
  <c r="L131" i="91"/>
  <c r="H160" i="92"/>
  <c r="K160" i="92" s="1"/>
  <c r="L160" i="91"/>
  <c r="M160" i="91"/>
  <c r="H107" i="97"/>
  <c r="K107" i="97" s="1"/>
  <c r="L107" i="96"/>
  <c r="M107" i="96"/>
  <c r="H211" i="92"/>
  <c r="K211" i="92" s="1"/>
  <c r="M211" i="91"/>
  <c r="L211" i="91"/>
  <c r="F53" i="79"/>
  <c r="F59" i="79"/>
  <c r="H120" i="95"/>
  <c r="K120" i="95" s="1"/>
  <c r="M120" i="94"/>
  <c r="L120" i="94"/>
  <c r="H122" i="97"/>
  <c r="K122" i="97" s="1"/>
  <c r="M122" i="96"/>
  <c r="L122" i="96"/>
  <c r="H88" i="91"/>
  <c r="K88" i="91" s="1"/>
  <c r="L88" i="90"/>
  <c r="M88" i="90"/>
  <c r="H154" i="95"/>
  <c r="K154" i="95" s="1"/>
  <c r="M154" i="94"/>
  <c r="L154" i="94"/>
  <c r="H156" i="92"/>
  <c r="K156" i="92" s="1"/>
  <c r="M156" i="91"/>
  <c r="L156" i="91"/>
  <c r="H85" i="92"/>
  <c r="K85" i="92" s="1"/>
  <c r="M85" i="91"/>
  <c r="L85" i="91"/>
  <c r="H168" i="92"/>
  <c r="K168" i="92" s="1"/>
  <c r="M168" i="91"/>
  <c r="L168" i="91"/>
  <c r="H100" i="95"/>
  <c r="K100" i="95" s="1"/>
  <c r="L100" i="94"/>
  <c r="M100" i="94"/>
  <c r="H228" i="92"/>
  <c r="K228" i="92" s="1"/>
  <c r="M228" i="91"/>
  <c r="L228" i="91"/>
  <c r="H111" i="97"/>
  <c r="K111" i="97" s="1"/>
  <c r="M111" i="96"/>
  <c r="L111" i="96"/>
  <c r="H205" i="92"/>
  <c r="K205" i="92" s="1"/>
  <c r="L205" i="91"/>
  <c r="M205" i="91"/>
  <c r="H181" i="97"/>
  <c r="K181" i="97" s="1"/>
  <c r="L181" i="96"/>
  <c r="M181" i="96"/>
  <c r="H108" i="92"/>
  <c r="K108" i="92" s="1"/>
  <c r="L108" i="91"/>
  <c r="M108" i="91"/>
  <c r="H112" i="93"/>
  <c r="K112" i="93" s="1"/>
  <c r="L112" i="92"/>
  <c r="M112" i="92"/>
  <c r="H196" i="92"/>
  <c r="K196" i="92" s="1"/>
  <c r="M196" i="91"/>
  <c r="L196" i="91"/>
  <c r="H193" i="92"/>
  <c r="K193" i="92" s="1"/>
  <c r="L193" i="91"/>
  <c r="M193" i="91"/>
  <c r="H203" i="92"/>
  <c r="K203" i="92" s="1"/>
  <c r="M203" i="91"/>
  <c r="L203" i="91"/>
  <c r="H186" i="92"/>
  <c r="K186" i="92" s="1"/>
  <c r="M186" i="91"/>
  <c r="L186" i="91"/>
  <c r="H146" i="92"/>
  <c r="K146" i="92" s="1"/>
  <c r="M146" i="91"/>
  <c r="L146" i="91"/>
  <c r="H121" i="92"/>
  <c r="K121" i="92" s="1"/>
  <c r="L121" i="91"/>
  <c r="M121" i="91"/>
  <c r="H97" i="92"/>
  <c r="K97" i="92" s="1"/>
  <c r="M97" i="91"/>
  <c r="L97" i="91"/>
  <c r="H143" i="92"/>
  <c r="K143" i="92" s="1"/>
  <c r="M143" i="91"/>
  <c r="L143" i="91"/>
  <c r="H136" i="92"/>
  <c r="K136" i="92" s="1"/>
  <c r="L136" i="91"/>
  <c r="M136" i="91"/>
  <c r="H149" i="95"/>
  <c r="K149" i="95" s="1"/>
  <c r="L149" i="94"/>
  <c r="M149" i="94"/>
  <c r="H180" i="92"/>
  <c r="K180" i="92" s="1"/>
  <c r="M180" i="91"/>
  <c r="L180" i="91"/>
  <c r="H137" i="92"/>
  <c r="K137" i="92" s="1"/>
  <c r="M137" i="91"/>
  <c r="L137" i="91"/>
  <c r="H225" i="92"/>
  <c r="K225" i="92" s="1"/>
  <c r="M225" i="91"/>
  <c r="L225" i="91"/>
  <c r="H119" i="92"/>
  <c r="K119" i="92" s="1"/>
  <c r="M119" i="91"/>
  <c r="L119" i="91"/>
  <c r="H204" i="92"/>
  <c r="K204" i="92" s="1"/>
  <c r="L204" i="91"/>
  <c r="M204" i="91"/>
  <c r="H151" i="92"/>
  <c r="K151" i="92" s="1"/>
  <c r="M151" i="91"/>
  <c r="L151" i="91"/>
  <c r="Q83" i="100"/>
  <c r="H197" i="92"/>
  <c r="K197" i="92" s="1"/>
  <c r="M197" i="91"/>
  <c r="L197" i="91"/>
  <c r="H178" i="97"/>
  <c r="K178" i="97" s="1"/>
  <c r="L178" i="96"/>
  <c r="M178" i="96"/>
  <c r="H215" i="92"/>
  <c r="K215" i="92" s="1"/>
  <c r="L215" i="91"/>
  <c r="M215" i="91"/>
  <c r="H162" i="92"/>
  <c r="K162" i="92" s="1"/>
  <c r="M162" i="91"/>
  <c r="L162" i="91"/>
  <c r="H166" i="97"/>
  <c r="K166" i="97" s="1"/>
  <c r="L166" i="96"/>
  <c r="M166" i="96"/>
  <c r="H179" i="95"/>
  <c r="K179" i="95" s="1"/>
  <c r="M179" i="94"/>
  <c r="L179" i="94"/>
  <c r="H220" i="94"/>
  <c r="K220" i="94" s="1"/>
  <c r="M220" i="93"/>
  <c r="L220" i="93"/>
  <c r="H144" i="94"/>
  <c r="K144" i="94" s="1"/>
  <c r="M144" i="93"/>
  <c r="L144" i="93"/>
  <c r="H164" i="95"/>
  <c r="K164" i="95" s="1"/>
  <c r="M164" i="94"/>
  <c r="L164" i="94"/>
  <c r="H135" i="92"/>
  <c r="K135" i="92" s="1"/>
  <c r="L135" i="91"/>
  <c r="M135" i="91"/>
  <c r="H171" i="92"/>
  <c r="K171" i="92" s="1"/>
  <c r="L171" i="91"/>
  <c r="M171" i="91"/>
  <c r="H191" i="92"/>
  <c r="K191" i="92" s="1"/>
  <c r="M191" i="91"/>
  <c r="L191" i="91"/>
  <c r="H103" i="92"/>
  <c r="K103" i="92" s="1"/>
  <c r="M103" i="91"/>
  <c r="L103" i="91"/>
  <c r="H174" i="97"/>
  <c r="K174" i="97" s="1"/>
  <c r="M174" i="96"/>
  <c r="L174" i="96"/>
  <c r="H214" i="93"/>
  <c r="K214" i="93" s="1"/>
  <c r="L214" i="92"/>
  <c r="M214" i="92"/>
  <c r="H91" i="94"/>
  <c r="K91" i="94" s="1"/>
  <c r="M91" i="93"/>
  <c r="L91" i="93"/>
  <c r="H127" i="97"/>
  <c r="K127" i="97" s="1"/>
  <c r="L127" i="96"/>
  <c r="M127" i="96"/>
  <c r="H188" i="92"/>
  <c r="K188" i="92" s="1"/>
  <c r="L188" i="91"/>
  <c r="M188" i="91"/>
  <c r="H155" i="97"/>
  <c r="K155" i="97" s="1"/>
  <c r="L155" i="96"/>
  <c r="M155" i="96"/>
  <c r="H132" i="97"/>
  <c r="K132" i="97" s="1"/>
  <c r="L132" i="96"/>
  <c r="M132" i="96"/>
  <c r="H195" i="92"/>
  <c r="K195" i="92" s="1"/>
  <c r="M195" i="91"/>
  <c r="L195" i="91"/>
  <c r="H169" i="97"/>
  <c r="K169" i="97" s="1"/>
  <c r="M169" i="96"/>
  <c r="L169" i="96"/>
  <c r="H118" i="92"/>
  <c r="K118" i="92" s="1"/>
  <c r="M118" i="91"/>
  <c r="L118" i="91"/>
  <c r="H177" i="92"/>
  <c r="K177" i="92" s="1"/>
  <c r="M177" i="91"/>
  <c r="L177" i="91"/>
  <c r="H199" i="92"/>
  <c r="K199" i="92" s="1"/>
  <c r="L199" i="91"/>
  <c r="M199" i="91"/>
  <c r="H194" i="92"/>
  <c r="K194" i="92" s="1"/>
  <c r="M194" i="91"/>
  <c r="L194" i="91"/>
  <c r="H176" i="95"/>
  <c r="K176" i="95" s="1"/>
  <c r="M176" i="94"/>
  <c r="L176" i="94"/>
  <c r="H116" i="92"/>
  <c r="K116" i="92" s="1"/>
  <c r="M116" i="91"/>
  <c r="L116" i="91"/>
  <c r="H167" i="95"/>
  <c r="K167" i="95" s="1"/>
  <c r="M167" i="94"/>
  <c r="L167" i="94"/>
  <c r="H98" i="97"/>
  <c r="K98" i="97" s="1"/>
  <c r="L98" i="96"/>
  <c r="M98" i="96"/>
  <c r="H208" i="92"/>
  <c r="K208" i="92" s="1"/>
  <c r="L208" i="91"/>
  <c r="M208" i="91"/>
  <c r="H235" i="92"/>
  <c r="K235" i="92" s="1"/>
  <c r="M235" i="91"/>
  <c r="L235" i="91"/>
  <c r="H147" i="97"/>
  <c r="K147" i="97" s="1"/>
  <c r="L147" i="96"/>
  <c r="M147" i="96"/>
  <c r="E106" i="94"/>
  <c r="E239" i="93"/>
  <c r="G175" i="100"/>
  <c r="G102" i="100"/>
  <c r="G96" i="99"/>
  <c r="G84" i="92"/>
  <c r="M84" i="91"/>
  <c r="L84" i="91"/>
  <c r="G126" i="100"/>
  <c r="G232" i="97"/>
  <c r="G113" i="100"/>
  <c r="G133" i="100"/>
  <c r="G122" i="100"/>
  <c r="G87" i="93"/>
  <c r="M87" i="92"/>
  <c r="L87" i="92"/>
  <c r="G228" i="99"/>
  <c r="G186" i="98"/>
  <c r="G190" i="100"/>
  <c r="M190" i="99"/>
  <c r="L190" i="99"/>
  <c r="G187" i="100"/>
  <c r="G110" i="100"/>
  <c r="G219" i="92"/>
  <c r="M219" i="91"/>
  <c r="L219" i="91"/>
  <c r="G235" i="94"/>
  <c r="G151" i="100"/>
  <c r="G89" i="92"/>
  <c r="M89" i="91"/>
  <c r="L89" i="91"/>
  <c r="G161" i="100"/>
  <c r="G196" i="99"/>
  <c r="G125" i="100"/>
  <c r="G216" i="93"/>
  <c r="L216" i="92"/>
  <c r="M216" i="92"/>
  <c r="G86" i="92"/>
  <c r="M86" i="91"/>
  <c r="L86" i="91"/>
  <c r="G206" i="100"/>
  <c r="M206" i="99"/>
  <c r="L206" i="99"/>
  <c r="G236" i="92"/>
  <c r="L236" i="91"/>
  <c r="M236" i="91"/>
  <c r="G159" i="100"/>
  <c r="G119" i="100"/>
  <c r="G163" i="100"/>
  <c r="G120" i="100"/>
  <c r="G203" i="100"/>
  <c r="G149" i="100"/>
  <c r="G132" i="100"/>
  <c r="G225" i="100"/>
  <c r="G94" i="100"/>
  <c r="G177" i="100"/>
  <c r="G116" i="100"/>
  <c r="M221" i="91"/>
  <c r="G221" i="92"/>
  <c r="L221" i="91"/>
  <c r="G127" i="100"/>
  <c r="G115" i="100"/>
  <c r="G93" i="97"/>
  <c r="G188" i="100"/>
  <c r="G104" i="100"/>
  <c r="G174" i="100"/>
  <c r="G224" i="92"/>
  <c r="L224" i="91"/>
  <c r="M224" i="91"/>
  <c r="G215" i="96"/>
  <c r="G197" i="100"/>
  <c r="G189" i="100"/>
  <c r="G101" i="100"/>
  <c r="G178" i="100"/>
  <c r="G194" i="100"/>
  <c r="G148" i="100"/>
  <c r="G239" i="91"/>
  <c r="G199" i="100"/>
  <c r="G145" i="100"/>
  <c r="G124" i="100"/>
  <c r="G107" i="100"/>
  <c r="G156" i="100"/>
  <c r="G146" i="100"/>
  <c r="G100" i="100"/>
  <c r="G176" i="100"/>
  <c r="G201" i="100"/>
  <c r="L201" i="99"/>
  <c r="M201" i="99"/>
  <c r="G213" i="97"/>
  <c r="G111" i="100"/>
  <c r="G136" i="100"/>
  <c r="G90" i="100"/>
  <c r="L90" i="99"/>
  <c r="M90" i="99"/>
  <c r="G166" i="100"/>
  <c r="G195" i="100"/>
  <c r="G117" i="100"/>
  <c r="G128" i="100"/>
  <c r="G131" i="100"/>
  <c r="G220" i="96"/>
  <c r="G183" i="100"/>
  <c r="G130" i="100"/>
  <c r="G150" i="100"/>
  <c r="G105" i="99"/>
  <c r="G179" i="100"/>
  <c r="G182" i="100"/>
  <c r="G191" i="100"/>
  <c r="G144" i="99"/>
  <c r="G198" i="100"/>
  <c r="M198" i="99"/>
  <c r="L198" i="99"/>
  <c r="G143" i="100"/>
  <c r="G234" i="92"/>
  <c r="M234" i="91"/>
  <c r="L234" i="91"/>
  <c r="G123" i="100"/>
  <c r="G171" i="100"/>
  <c r="G210" i="92"/>
  <c r="M210" i="91"/>
  <c r="L210" i="91"/>
  <c r="G140" i="100"/>
  <c r="G170" i="100"/>
  <c r="M233" i="91"/>
  <c r="L233" i="91"/>
  <c r="G233" i="92"/>
  <c r="G121" i="100"/>
  <c r="G88" i="93"/>
  <c r="G212" i="92"/>
  <c r="L212" i="91"/>
  <c r="M212" i="91"/>
  <c r="G83" i="93"/>
  <c r="G165" i="100"/>
  <c r="G141" i="97"/>
  <c r="L141" i="96"/>
  <c r="M141" i="96"/>
  <c r="G142" i="100"/>
  <c r="G172" i="100"/>
  <c r="G103" i="100"/>
  <c r="G147" i="100"/>
  <c r="G138" i="100"/>
  <c r="G129" i="100"/>
  <c r="G92" i="95"/>
  <c r="M92" i="94"/>
  <c r="L92" i="94"/>
  <c r="G181" i="100"/>
  <c r="M237" i="91"/>
  <c r="G237" i="92"/>
  <c r="L237" i="91"/>
  <c r="G91" i="100"/>
  <c r="G154" i="100"/>
  <c r="G108" i="100"/>
  <c r="G184" i="100"/>
  <c r="G231" i="92"/>
  <c r="M231" i="91"/>
  <c r="L231" i="91"/>
  <c r="G217" i="94"/>
  <c r="G137" i="100"/>
  <c r="G85" i="94"/>
  <c r="G204" i="100"/>
  <c r="G160" i="100"/>
  <c r="G164" i="100"/>
  <c r="F36" i="93"/>
  <c r="F40" i="92"/>
  <c r="G214" i="100"/>
  <c r="G200" i="100"/>
  <c r="G209" i="100"/>
  <c r="L209" i="99"/>
  <c r="M209" i="99"/>
  <c r="G180" i="100"/>
  <c r="G112" i="100"/>
  <c r="G99" i="100"/>
  <c r="G106" i="94"/>
  <c r="M106" i="93"/>
  <c r="L106" i="93"/>
  <c r="G193" i="100"/>
  <c r="G109" i="100"/>
  <c r="G153" i="100"/>
  <c r="G97" i="99"/>
  <c r="G202" i="100"/>
  <c r="L202" i="99"/>
  <c r="M202" i="99"/>
  <c r="G227" i="93"/>
  <c r="M227" i="92"/>
  <c r="L227" i="92"/>
  <c r="G169" i="100"/>
  <c r="G238" i="94"/>
  <c r="L238" i="93"/>
  <c r="M238" i="93"/>
  <c r="G222" i="92"/>
  <c r="M222" i="91"/>
  <c r="L222" i="91"/>
  <c r="G229" i="92"/>
  <c r="M229" i="91"/>
  <c r="L229" i="91"/>
  <c r="G226" i="92"/>
  <c r="M226" i="91"/>
  <c r="L226" i="91"/>
  <c r="G139" i="100"/>
  <c r="G134" i="100"/>
  <c r="G168" i="100"/>
  <c r="G135" i="100"/>
  <c r="G173" i="100"/>
  <c r="G223" i="93"/>
  <c r="M223" i="92"/>
  <c r="L223" i="92"/>
  <c r="G230" i="99"/>
  <c r="G205" i="100"/>
  <c r="G155" i="100"/>
  <c r="G98" i="100"/>
  <c r="G208" i="100"/>
  <c r="G211" i="100"/>
  <c r="L185" i="97"/>
  <c r="G185" i="98"/>
  <c r="M185" i="97"/>
  <c r="G95" i="100"/>
  <c r="G152" i="100"/>
  <c r="G158" i="100"/>
  <c r="G167" i="100"/>
  <c r="G157" i="100"/>
  <c r="G114" i="100"/>
  <c r="G207" i="100"/>
  <c r="G218" i="93"/>
  <c r="L218" i="92"/>
  <c r="M218" i="92"/>
  <c r="G192" i="100"/>
  <c r="L192" i="99"/>
  <c r="M192" i="99"/>
  <c r="G118" i="98"/>
  <c r="G162" i="100"/>
  <c r="G80" i="96" l="1"/>
  <c r="M80" i="95"/>
  <c r="L80" i="95"/>
  <c r="H235" i="93"/>
  <c r="K235" i="93" s="1"/>
  <c r="M235" i="92"/>
  <c r="L235" i="92"/>
  <c r="H116" i="93"/>
  <c r="K116" i="93" s="1"/>
  <c r="M116" i="92"/>
  <c r="L116" i="92"/>
  <c r="H177" i="93"/>
  <c r="K177" i="93" s="1"/>
  <c r="L177" i="92"/>
  <c r="M177" i="92"/>
  <c r="H191" i="93"/>
  <c r="K191" i="93" s="1"/>
  <c r="M191" i="92"/>
  <c r="L191" i="92"/>
  <c r="H144" i="95"/>
  <c r="K144" i="95" s="1"/>
  <c r="L144" i="94"/>
  <c r="M144" i="94"/>
  <c r="H162" i="93"/>
  <c r="K162" i="93" s="1"/>
  <c r="M162" i="92"/>
  <c r="L162" i="92"/>
  <c r="H119" i="93"/>
  <c r="K119" i="93" s="1"/>
  <c r="L119" i="92"/>
  <c r="M119" i="92"/>
  <c r="H149" i="96"/>
  <c r="K149" i="96" s="1"/>
  <c r="L149" i="95"/>
  <c r="M149" i="95"/>
  <c r="H121" i="93"/>
  <c r="K121" i="93" s="1"/>
  <c r="L121" i="92"/>
  <c r="M121" i="92"/>
  <c r="H193" i="93"/>
  <c r="K193" i="93" s="1"/>
  <c r="L193" i="92"/>
  <c r="M193" i="92"/>
  <c r="H181" i="98"/>
  <c r="K181" i="98" s="1"/>
  <c r="L181" i="97"/>
  <c r="M181" i="97"/>
  <c r="H100" i="96"/>
  <c r="K100" i="96" s="1"/>
  <c r="M100" i="95"/>
  <c r="L100" i="95"/>
  <c r="H154" i="96"/>
  <c r="K154" i="96" s="1"/>
  <c r="M154" i="95"/>
  <c r="L154" i="95"/>
  <c r="H160" i="93"/>
  <c r="K160" i="93" s="1"/>
  <c r="L160" i="92"/>
  <c r="M160" i="92"/>
  <c r="H134" i="97"/>
  <c r="K134" i="97" s="1"/>
  <c r="M134" i="96"/>
  <c r="L134" i="96"/>
  <c r="H142" i="95"/>
  <c r="K142" i="95" s="1"/>
  <c r="L142" i="94"/>
  <c r="M142" i="94"/>
  <c r="H128" i="98"/>
  <c r="K128" i="98" s="1"/>
  <c r="M128" i="97"/>
  <c r="L128" i="97"/>
  <c r="H163" i="93"/>
  <c r="K163" i="93" s="1"/>
  <c r="M163" i="92"/>
  <c r="L163" i="92"/>
  <c r="F42" i="80"/>
  <c r="L239" i="80"/>
  <c r="H230" i="93"/>
  <c r="K230" i="93" s="1"/>
  <c r="M230" i="92"/>
  <c r="L230" i="92"/>
  <c r="H117" i="98"/>
  <c r="K117" i="98" s="1"/>
  <c r="M117" i="97"/>
  <c r="L117" i="97"/>
  <c r="H109" i="96"/>
  <c r="K109" i="96" s="1"/>
  <c r="M109" i="95"/>
  <c r="L109" i="95"/>
  <c r="H173" i="93"/>
  <c r="K173" i="93" s="1"/>
  <c r="M173" i="92"/>
  <c r="L173" i="92"/>
  <c r="H126" i="96"/>
  <c r="K126" i="96" s="1"/>
  <c r="M126" i="95"/>
  <c r="L126" i="95"/>
  <c r="H145" i="93"/>
  <c r="K145" i="93" s="1"/>
  <c r="M145" i="92"/>
  <c r="L145" i="92"/>
  <c r="H105" i="93"/>
  <c r="K105" i="93" s="1"/>
  <c r="L105" i="92"/>
  <c r="M105" i="92"/>
  <c r="Q89" i="95"/>
  <c r="Q239" i="94"/>
  <c r="B62" i="101"/>
  <c r="B66" i="101" s="1"/>
  <c r="B66" i="100"/>
  <c r="H157" i="96"/>
  <c r="K157" i="96" s="1"/>
  <c r="M157" i="95"/>
  <c r="L157" i="95"/>
  <c r="H161" i="93"/>
  <c r="K161" i="93" s="1"/>
  <c r="L161" i="92"/>
  <c r="M161" i="92"/>
  <c r="H132" i="98"/>
  <c r="K132" i="98" s="1"/>
  <c r="M132" i="97"/>
  <c r="L132" i="97"/>
  <c r="H147" i="98"/>
  <c r="K147" i="98" s="1"/>
  <c r="M147" i="97"/>
  <c r="L147" i="97"/>
  <c r="H167" i="96"/>
  <c r="K167" i="96" s="1"/>
  <c r="M167" i="95"/>
  <c r="L167" i="95"/>
  <c r="H199" i="93"/>
  <c r="K199" i="93" s="1"/>
  <c r="M199" i="92"/>
  <c r="L199" i="92"/>
  <c r="H195" i="93"/>
  <c r="K195" i="93" s="1"/>
  <c r="L195" i="92"/>
  <c r="M195" i="92"/>
  <c r="H127" i="98"/>
  <c r="K127" i="98" s="1"/>
  <c r="M127" i="97"/>
  <c r="L127" i="97"/>
  <c r="H103" i="93"/>
  <c r="K103" i="93" s="1"/>
  <c r="M103" i="92"/>
  <c r="L103" i="92"/>
  <c r="H164" i="96"/>
  <c r="K164" i="96" s="1"/>
  <c r="L164" i="95"/>
  <c r="M164" i="95"/>
  <c r="H166" i="98"/>
  <c r="K166" i="98" s="1"/>
  <c r="M166" i="97"/>
  <c r="L166" i="97"/>
  <c r="H197" i="93"/>
  <c r="K197" i="93" s="1"/>
  <c r="M197" i="92"/>
  <c r="L197" i="92"/>
  <c r="H204" i="93"/>
  <c r="K204" i="93" s="1"/>
  <c r="L204" i="92"/>
  <c r="M204" i="92"/>
  <c r="H180" i="93"/>
  <c r="K180" i="93" s="1"/>
  <c r="L180" i="92"/>
  <c r="M180" i="92"/>
  <c r="H97" i="93"/>
  <c r="K97" i="93" s="1"/>
  <c r="L97" i="92"/>
  <c r="M97" i="92"/>
  <c r="H203" i="93"/>
  <c r="K203" i="93" s="1"/>
  <c r="L203" i="92"/>
  <c r="M203" i="92"/>
  <c r="H108" i="93"/>
  <c r="K108" i="93" s="1"/>
  <c r="L108" i="92"/>
  <c r="M108" i="92"/>
  <c r="H228" i="93"/>
  <c r="K228" i="93" s="1"/>
  <c r="L228" i="92"/>
  <c r="M228" i="92"/>
  <c r="H156" i="93"/>
  <c r="K156" i="93" s="1"/>
  <c r="L156" i="92"/>
  <c r="M156" i="92"/>
  <c r="H120" i="96"/>
  <c r="K120" i="96" s="1"/>
  <c r="L120" i="95"/>
  <c r="M120" i="95"/>
  <c r="H107" i="98"/>
  <c r="K107" i="98" s="1"/>
  <c r="M107" i="97"/>
  <c r="L107" i="97"/>
  <c r="H124" i="93"/>
  <c r="K124" i="93" s="1"/>
  <c r="L124" i="92"/>
  <c r="M124" i="92"/>
  <c r="H93" i="94"/>
  <c r="K93" i="94" s="1"/>
  <c r="L93" i="93"/>
  <c r="M93" i="93"/>
  <c r="H99" i="93"/>
  <c r="K99" i="93" s="1"/>
  <c r="L99" i="92"/>
  <c r="M99" i="92"/>
  <c r="H172" i="96"/>
  <c r="K172" i="96" s="1"/>
  <c r="M172" i="95"/>
  <c r="L172" i="95"/>
  <c r="H114" i="93"/>
  <c r="K114" i="93" s="1"/>
  <c r="L114" i="92"/>
  <c r="M114" i="92"/>
  <c r="H239" i="81"/>
  <c r="O2" i="36" s="1"/>
  <c r="K83" i="81"/>
  <c r="H232" i="96"/>
  <c r="K232" i="96" s="1"/>
  <c r="M232" i="95"/>
  <c r="L232" i="95"/>
  <c r="H148" i="94"/>
  <c r="K148" i="94" s="1"/>
  <c r="L148" i="93"/>
  <c r="M148" i="93"/>
  <c r="H183" i="93"/>
  <c r="K183" i="93" s="1"/>
  <c r="L183" i="92"/>
  <c r="M183" i="92"/>
  <c r="H165" i="93"/>
  <c r="K165" i="93" s="1"/>
  <c r="L165" i="92"/>
  <c r="M165" i="92"/>
  <c r="H113" i="96"/>
  <c r="K113" i="96" s="1"/>
  <c r="L113" i="95"/>
  <c r="M113" i="95"/>
  <c r="H94" i="95"/>
  <c r="K94" i="95" s="1"/>
  <c r="L94" i="94"/>
  <c r="M94" i="94"/>
  <c r="H101" i="93"/>
  <c r="K101" i="93" s="1"/>
  <c r="L101" i="92"/>
  <c r="M101" i="92"/>
  <c r="H98" i="98"/>
  <c r="K98" i="98" s="1"/>
  <c r="L98" i="97"/>
  <c r="M98" i="97"/>
  <c r="H194" i="93"/>
  <c r="K194" i="93" s="1"/>
  <c r="M194" i="92"/>
  <c r="L194" i="92"/>
  <c r="H169" i="98"/>
  <c r="K169" i="98" s="1"/>
  <c r="M169" i="97"/>
  <c r="L169" i="97"/>
  <c r="H188" i="93"/>
  <c r="K188" i="93" s="1"/>
  <c r="L188" i="92"/>
  <c r="M188" i="92"/>
  <c r="H174" i="98"/>
  <c r="K174" i="98" s="1"/>
  <c r="M174" i="97"/>
  <c r="L174" i="97"/>
  <c r="H135" i="93"/>
  <c r="K135" i="93" s="1"/>
  <c r="M135" i="92"/>
  <c r="L135" i="92"/>
  <c r="H179" i="96"/>
  <c r="K179" i="96" s="1"/>
  <c r="M179" i="95"/>
  <c r="L179" i="95"/>
  <c r="H178" i="98"/>
  <c r="K178" i="98" s="1"/>
  <c r="L178" i="97"/>
  <c r="M178" i="97"/>
  <c r="Q83" i="101"/>
  <c r="H151" i="93"/>
  <c r="K151" i="93" s="1"/>
  <c r="M151" i="92"/>
  <c r="L151" i="92"/>
  <c r="H137" i="93"/>
  <c r="K137" i="93" s="1"/>
  <c r="L137" i="92"/>
  <c r="M137" i="92"/>
  <c r="H143" i="93"/>
  <c r="K143" i="93" s="1"/>
  <c r="L143" i="92"/>
  <c r="M143" i="92"/>
  <c r="H186" i="93"/>
  <c r="K186" i="93" s="1"/>
  <c r="L186" i="92"/>
  <c r="M186" i="92"/>
  <c r="H112" i="94"/>
  <c r="K112" i="94" s="1"/>
  <c r="M112" i="93"/>
  <c r="L112" i="93"/>
  <c r="H111" i="98"/>
  <c r="K111" i="98" s="1"/>
  <c r="M111" i="97"/>
  <c r="L111" i="97"/>
  <c r="H85" i="93"/>
  <c r="K85" i="93" s="1"/>
  <c r="L85" i="92"/>
  <c r="M85" i="92"/>
  <c r="H122" i="98"/>
  <c r="K122" i="98" s="1"/>
  <c r="L122" i="97"/>
  <c r="M122" i="97"/>
  <c r="H211" i="93"/>
  <c r="K211" i="93" s="1"/>
  <c r="M211" i="92"/>
  <c r="L211" i="92"/>
  <c r="H96" i="96"/>
  <c r="K96" i="96" s="1"/>
  <c r="M96" i="95"/>
  <c r="L96" i="95"/>
  <c r="H159" i="98"/>
  <c r="K159" i="98" s="1"/>
  <c r="M159" i="97"/>
  <c r="L159" i="97"/>
  <c r="H133" i="96"/>
  <c r="K133" i="96" s="1"/>
  <c r="L133" i="95"/>
  <c r="M133" i="95"/>
  <c r="H140" i="97"/>
  <c r="K140" i="97" s="1"/>
  <c r="L140" i="96"/>
  <c r="M140" i="96"/>
  <c r="H158" i="93"/>
  <c r="K158" i="93" s="1"/>
  <c r="M158" i="92"/>
  <c r="L158" i="92"/>
  <c r="H125" i="98"/>
  <c r="K125" i="98" s="1"/>
  <c r="L125" i="97"/>
  <c r="M125" i="97"/>
  <c r="H200" i="93"/>
  <c r="K200" i="93" s="1"/>
  <c r="L200" i="92"/>
  <c r="M200" i="92"/>
  <c r="H130" i="98"/>
  <c r="K130" i="98" s="1"/>
  <c r="M130" i="97"/>
  <c r="L130" i="97"/>
  <c r="H170" i="93"/>
  <c r="K170" i="93" s="1"/>
  <c r="L170" i="92"/>
  <c r="M170" i="92"/>
  <c r="H217" i="93"/>
  <c r="K217" i="93" s="1"/>
  <c r="L217" i="92"/>
  <c r="M217" i="92"/>
  <c r="H207" i="93"/>
  <c r="K207" i="93" s="1"/>
  <c r="M207" i="92"/>
  <c r="L207" i="92"/>
  <c r="H123" i="96"/>
  <c r="K123" i="96" s="1"/>
  <c r="M123" i="95"/>
  <c r="L123" i="95"/>
  <c r="H182" i="93"/>
  <c r="K182" i="93" s="1"/>
  <c r="M182" i="92"/>
  <c r="L182" i="92"/>
  <c r="H138" i="93"/>
  <c r="K138" i="93" s="1"/>
  <c r="L138" i="92"/>
  <c r="M138" i="92"/>
  <c r="H91" i="95"/>
  <c r="K91" i="95" s="1"/>
  <c r="M91" i="94"/>
  <c r="L91" i="94"/>
  <c r="H208" i="93"/>
  <c r="K208" i="93" s="1"/>
  <c r="L208" i="92"/>
  <c r="M208" i="92"/>
  <c r="H176" i="96"/>
  <c r="K176" i="96" s="1"/>
  <c r="M176" i="95"/>
  <c r="L176" i="95"/>
  <c r="H118" i="93"/>
  <c r="K118" i="93" s="1"/>
  <c r="M118" i="92"/>
  <c r="L118" i="92"/>
  <c r="H155" i="98"/>
  <c r="K155" i="98" s="1"/>
  <c r="M155" i="97"/>
  <c r="L155" i="97"/>
  <c r="H214" i="94"/>
  <c r="K214" i="94" s="1"/>
  <c r="L214" i="93"/>
  <c r="M214" i="93"/>
  <c r="H171" i="93"/>
  <c r="K171" i="93" s="1"/>
  <c r="M171" i="92"/>
  <c r="L171" i="92"/>
  <c r="H220" i="95"/>
  <c r="K220" i="95" s="1"/>
  <c r="L220" i="94"/>
  <c r="M220" i="94"/>
  <c r="H215" i="93"/>
  <c r="K215" i="93" s="1"/>
  <c r="M215" i="92"/>
  <c r="L215" i="92"/>
  <c r="H225" i="93"/>
  <c r="K225" i="93" s="1"/>
  <c r="M225" i="92"/>
  <c r="L225" i="92"/>
  <c r="H136" i="93"/>
  <c r="K136" i="93" s="1"/>
  <c r="L136" i="92"/>
  <c r="M136" i="92"/>
  <c r="H146" i="93"/>
  <c r="K146" i="93" s="1"/>
  <c r="L146" i="92"/>
  <c r="M146" i="92"/>
  <c r="H196" i="93"/>
  <c r="K196" i="93" s="1"/>
  <c r="L196" i="92"/>
  <c r="M196" i="92"/>
  <c r="H205" i="93"/>
  <c r="K205" i="93" s="1"/>
  <c r="M205" i="92"/>
  <c r="L205" i="92"/>
  <c r="H168" i="93"/>
  <c r="K168" i="93" s="1"/>
  <c r="L168" i="92"/>
  <c r="M168" i="92"/>
  <c r="H88" i="92"/>
  <c r="K88" i="92" s="1"/>
  <c r="M88" i="91"/>
  <c r="L88" i="91"/>
  <c r="H131" i="93"/>
  <c r="K131" i="93" s="1"/>
  <c r="M131" i="92"/>
  <c r="L131" i="92"/>
  <c r="H95" i="95"/>
  <c r="K95" i="95" s="1"/>
  <c r="L95" i="94"/>
  <c r="M95" i="94"/>
  <c r="H102" i="98"/>
  <c r="K102" i="98" s="1"/>
  <c r="M102" i="97"/>
  <c r="L102" i="97"/>
  <c r="H115" i="93"/>
  <c r="K115" i="93" s="1"/>
  <c r="L115" i="92"/>
  <c r="M115" i="92"/>
  <c r="H187" i="96"/>
  <c r="K187" i="96" s="1"/>
  <c r="M187" i="95"/>
  <c r="L187" i="95"/>
  <c r="H104" i="96"/>
  <c r="K104" i="96" s="1"/>
  <c r="L104" i="95"/>
  <c r="M104" i="95"/>
  <c r="H139" i="95"/>
  <c r="K139" i="95" s="1"/>
  <c r="M139" i="94"/>
  <c r="L139" i="94"/>
  <c r="H175" i="93"/>
  <c r="K175" i="93" s="1"/>
  <c r="M175" i="92"/>
  <c r="L175" i="92"/>
  <c r="H150" i="93"/>
  <c r="K150" i="93" s="1"/>
  <c r="M150" i="92"/>
  <c r="L150" i="92"/>
  <c r="H129" i="96"/>
  <c r="K129" i="96" s="1"/>
  <c r="M129" i="95"/>
  <c r="L129" i="95"/>
  <c r="H110" i="93"/>
  <c r="K110" i="93" s="1"/>
  <c r="M110" i="92"/>
  <c r="L110" i="92"/>
  <c r="H152" i="98"/>
  <c r="K152" i="98" s="1"/>
  <c r="M152" i="97"/>
  <c r="L152" i="97"/>
  <c r="H184" i="96"/>
  <c r="K184" i="96" s="1"/>
  <c r="L184" i="95"/>
  <c r="M184" i="95"/>
  <c r="H153" i="93"/>
  <c r="K153" i="93" s="1"/>
  <c r="L153" i="92"/>
  <c r="M153" i="92"/>
  <c r="H213" i="93"/>
  <c r="K213" i="93" s="1"/>
  <c r="L213" i="92"/>
  <c r="M213" i="92"/>
  <c r="H189" i="93"/>
  <c r="K189" i="93" s="1"/>
  <c r="M189" i="92"/>
  <c r="L189" i="92"/>
  <c r="E106" i="95"/>
  <c r="E239" i="94"/>
  <c r="G157" i="101"/>
  <c r="G118" i="99"/>
  <c r="G114" i="101"/>
  <c r="G152" i="101"/>
  <c r="G208" i="101"/>
  <c r="G230" i="100"/>
  <c r="G168" i="101"/>
  <c r="G222" i="93"/>
  <c r="M222" i="92"/>
  <c r="L222" i="92"/>
  <c r="G202" i="101"/>
  <c r="M202" i="100"/>
  <c r="L202" i="100"/>
  <c r="G193" i="101"/>
  <c r="G180" i="101"/>
  <c r="G204" i="101"/>
  <c r="G231" i="93"/>
  <c r="M231" i="92"/>
  <c r="L231" i="92"/>
  <c r="G91" i="101"/>
  <c r="G129" i="101"/>
  <c r="G172" i="101"/>
  <c r="G239" i="92"/>
  <c r="G212" i="93"/>
  <c r="L212" i="92"/>
  <c r="M212" i="92"/>
  <c r="G170" i="101"/>
  <c r="G123" i="101"/>
  <c r="G144" i="100"/>
  <c r="G195" i="101"/>
  <c r="G111" i="101"/>
  <c r="G100" i="101"/>
  <c r="G124" i="101"/>
  <c r="G178" i="101"/>
  <c r="G188" i="101"/>
  <c r="G225" i="101"/>
  <c r="G120" i="101"/>
  <c r="G236" i="93"/>
  <c r="L236" i="92"/>
  <c r="M236" i="92"/>
  <c r="G125" i="101"/>
  <c r="G151" i="101"/>
  <c r="G187" i="101"/>
  <c r="M87" i="93"/>
  <c r="L87" i="93"/>
  <c r="G87" i="94"/>
  <c r="G232" i="98"/>
  <c r="G102" i="101"/>
  <c r="G162" i="101"/>
  <c r="G207" i="101"/>
  <c r="G158" i="101"/>
  <c r="G185" i="99"/>
  <c r="L185" i="98"/>
  <c r="M185" i="98"/>
  <c r="G205" i="101"/>
  <c r="G135" i="101"/>
  <c r="G229" i="93"/>
  <c r="L229" i="92"/>
  <c r="M229" i="92"/>
  <c r="G227" i="94"/>
  <c r="M227" i="93"/>
  <c r="L227" i="93"/>
  <c r="G109" i="101"/>
  <c r="G112" i="101"/>
  <c r="G214" i="101"/>
  <c r="G160" i="101"/>
  <c r="G217" i="95"/>
  <c r="G154" i="101"/>
  <c r="L92" i="95"/>
  <c r="G92" i="96"/>
  <c r="M92" i="95"/>
  <c r="G103" i="101"/>
  <c r="G165" i="101"/>
  <c r="G83" i="94"/>
  <c r="G121" i="101"/>
  <c r="G171" i="101"/>
  <c r="G198" i="101"/>
  <c r="L198" i="100"/>
  <c r="M198" i="100"/>
  <c r="G179" i="101"/>
  <c r="G183" i="101"/>
  <c r="G117" i="101"/>
  <c r="G136" i="101"/>
  <c r="G176" i="101"/>
  <c r="G107" i="101"/>
  <c r="G194" i="101"/>
  <c r="G197" i="101"/>
  <c r="G104" i="101"/>
  <c r="G127" i="101"/>
  <c r="G94" i="101"/>
  <c r="G203" i="101"/>
  <c r="G159" i="101"/>
  <c r="L216" i="93"/>
  <c r="M216" i="93"/>
  <c r="G216" i="94"/>
  <c r="G89" i="93"/>
  <c r="M89" i="92"/>
  <c r="L89" i="92"/>
  <c r="G110" i="101"/>
  <c r="G228" i="100"/>
  <c r="G96" i="100"/>
  <c r="G211" i="101"/>
  <c r="G218" i="94"/>
  <c r="M218" i="93"/>
  <c r="L218" i="93"/>
  <c r="G167" i="101"/>
  <c r="G155" i="101"/>
  <c r="G173" i="101"/>
  <c r="G226" i="93"/>
  <c r="L226" i="92"/>
  <c r="M226" i="92"/>
  <c r="G169" i="101"/>
  <c r="G153" i="101"/>
  <c r="G99" i="101"/>
  <c r="G200" i="101"/>
  <c r="G164" i="101"/>
  <c r="G85" i="95"/>
  <c r="G137" i="101"/>
  <c r="G108" i="101"/>
  <c r="G237" i="93"/>
  <c r="L237" i="92"/>
  <c r="M237" i="92"/>
  <c r="G181" i="101"/>
  <c r="G147" i="101"/>
  <c r="L141" i="97"/>
  <c r="M141" i="97"/>
  <c r="G141" i="98"/>
  <c r="G210" i="93"/>
  <c r="L210" i="92"/>
  <c r="M210" i="92"/>
  <c r="G143" i="101"/>
  <c r="G182" i="101"/>
  <c r="G130" i="101"/>
  <c r="G128" i="101"/>
  <c r="G90" i="101"/>
  <c r="M90" i="100"/>
  <c r="L90" i="100"/>
  <c r="G201" i="101"/>
  <c r="M201" i="100"/>
  <c r="L201" i="100"/>
  <c r="G156" i="101"/>
  <c r="G199" i="101"/>
  <c r="G148" i="101"/>
  <c r="G189" i="101"/>
  <c r="G215" i="97"/>
  <c r="G174" i="101"/>
  <c r="G115" i="101"/>
  <c r="G177" i="101"/>
  <c r="G149" i="101"/>
  <c r="G119" i="101"/>
  <c r="G86" i="93"/>
  <c r="M86" i="92"/>
  <c r="L86" i="92"/>
  <c r="G161" i="101"/>
  <c r="G219" i="93"/>
  <c r="M219" i="92"/>
  <c r="L219" i="92"/>
  <c r="G186" i="99"/>
  <c r="G133" i="101"/>
  <c r="M84" i="92"/>
  <c r="G84" i="93"/>
  <c r="G239" i="93" s="1"/>
  <c r="L84" i="92"/>
  <c r="G192" i="101"/>
  <c r="L192" i="100"/>
  <c r="M192" i="100"/>
  <c r="G95" i="101"/>
  <c r="G98" i="101"/>
  <c r="G223" i="94"/>
  <c r="M223" i="93"/>
  <c r="L223" i="93"/>
  <c r="G134" i="101"/>
  <c r="G139" i="101"/>
  <c r="G238" i="95"/>
  <c r="M238" i="94"/>
  <c r="L238" i="94"/>
  <c r="G97" i="100"/>
  <c r="G106" i="95"/>
  <c r="M106" i="94"/>
  <c r="L106" i="94"/>
  <c r="G209" i="101"/>
  <c r="M209" i="100"/>
  <c r="L209" i="100"/>
  <c r="F40" i="93"/>
  <c r="F36" i="94"/>
  <c r="G184" i="101"/>
  <c r="G138" i="101"/>
  <c r="G142" i="101"/>
  <c r="G88" i="94"/>
  <c r="G233" i="93"/>
  <c r="L233" i="92"/>
  <c r="M233" i="92"/>
  <c r="G140" i="101"/>
  <c r="G234" i="93"/>
  <c r="L234" i="92"/>
  <c r="M234" i="92"/>
  <c r="G191" i="101"/>
  <c r="G105" i="100"/>
  <c r="G150" i="101"/>
  <c r="G220" i="97"/>
  <c r="G131" i="101"/>
  <c r="G166" i="101"/>
  <c r="G213" i="98"/>
  <c r="G146" i="101"/>
  <c r="G145" i="101"/>
  <c r="X4" i="36"/>
  <c r="G101" i="101"/>
  <c r="G224" i="93"/>
  <c r="L224" i="92"/>
  <c r="M224" i="92"/>
  <c r="G93" i="98"/>
  <c r="G221" i="93"/>
  <c r="L221" i="92"/>
  <c r="M221" i="92"/>
  <c r="G116" i="101"/>
  <c r="G132" i="101"/>
  <c r="G163" i="101"/>
  <c r="G206" i="101"/>
  <c r="M206" i="100"/>
  <c r="L206" i="100"/>
  <c r="G196" i="100"/>
  <c r="G235" i="95"/>
  <c r="G190" i="101"/>
  <c r="L190" i="100"/>
  <c r="M190" i="100"/>
  <c r="G122" i="101"/>
  <c r="G113" i="101"/>
  <c r="G126" i="101"/>
  <c r="G175" i="101"/>
  <c r="G80" i="97" l="1"/>
  <c r="M80" i="96"/>
  <c r="L80" i="96"/>
  <c r="H184" i="97"/>
  <c r="K184" i="97" s="1"/>
  <c r="L184" i="96"/>
  <c r="M184" i="96"/>
  <c r="H150" i="94"/>
  <c r="K150" i="94" s="1"/>
  <c r="L150" i="93"/>
  <c r="M150" i="93"/>
  <c r="H187" i="97"/>
  <c r="K187" i="97" s="1"/>
  <c r="M187" i="96"/>
  <c r="L187" i="96"/>
  <c r="H131" i="94"/>
  <c r="K131" i="94" s="1"/>
  <c r="M131" i="93"/>
  <c r="L131" i="93"/>
  <c r="H196" i="94"/>
  <c r="K196" i="94" s="1"/>
  <c r="M196" i="93"/>
  <c r="L196" i="93"/>
  <c r="H215" i="94"/>
  <c r="K215" i="94" s="1"/>
  <c r="M215" i="93"/>
  <c r="L215" i="93"/>
  <c r="H155" i="99"/>
  <c r="K155" i="99" s="1"/>
  <c r="M155" i="98"/>
  <c r="L155" i="98"/>
  <c r="H91" i="96"/>
  <c r="K91" i="96" s="1"/>
  <c r="L91" i="95"/>
  <c r="M91" i="95"/>
  <c r="H138" i="94"/>
  <c r="K138" i="94" s="1"/>
  <c r="M138" i="93"/>
  <c r="L138" i="93"/>
  <c r="H217" i="94"/>
  <c r="K217" i="94" s="1"/>
  <c r="L217" i="93"/>
  <c r="M217" i="93"/>
  <c r="H125" i="99"/>
  <c r="K125" i="99" s="1"/>
  <c r="M125" i="98"/>
  <c r="L125" i="98"/>
  <c r="H159" i="99"/>
  <c r="K159" i="99" s="1"/>
  <c r="M159" i="98"/>
  <c r="L159" i="98"/>
  <c r="H85" i="94"/>
  <c r="K85" i="94" s="1"/>
  <c r="M85" i="93"/>
  <c r="L85" i="93"/>
  <c r="H143" i="94"/>
  <c r="K143" i="94" s="1"/>
  <c r="M143" i="93"/>
  <c r="L143" i="93"/>
  <c r="H174" i="99"/>
  <c r="K174" i="99" s="1"/>
  <c r="M174" i="98"/>
  <c r="L174" i="98"/>
  <c r="H98" i="99"/>
  <c r="K98" i="99" s="1"/>
  <c r="M98" i="98"/>
  <c r="L98" i="98"/>
  <c r="H165" i="94"/>
  <c r="K165" i="94" s="1"/>
  <c r="L165" i="93"/>
  <c r="M165" i="93"/>
  <c r="H99" i="94"/>
  <c r="K99" i="94" s="1"/>
  <c r="M99" i="93"/>
  <c r="L99" i="93"/>
  <c r="H120" i="97"/>
  <c r="K120" i="97" s="1"/>
  <c r="L120" i="96"/>
  <c r="M120" i="96"/>
  <c r="H203" i="94"/>
  <c r="K203" i="94" s="1"/>
  <c r="M203" i="93"/>
  <c r="L203" i="93"/>
  <c r="H197" i="94"/>
  <c r="K197" i="94" s="1"/>
  <c r="L197" i="93"/>
  <c r="M197" i="93"/>
  <c r="H127" i="99"/>
  <c r="K127" i="99" s="1"/>
  <c r="M127" i="98"/>
  <c r="L127" i="98"/>
  <c r="H147" i="99"/>
  <c r="K147" i="99" s="1"/>
  <c r="L147" i="98"/>
  <c r="M147" i="98"/>
  <c r="H132" i="99"/>
  <c r="K132" i="99" s="1"/>
  <c r="M132" i="98"/>
  <c r="L132" i="98"/>
  <c r="H145" i="94"/>
  <c r="K145" i="94" s="1"/>
  <c r="L145" i="93"/>
  <c r="M145" i="93"/>
  <c r="H117" i="99"/>
  <c r="K117" i="99" s="1"/>
  <c r="L117" i="98"/>
  <c r="M117" i="98"/>
  <c r="H163" i="94"/>
  <c r="K163" i="94" s="1"/>
  <c r="M163" i="93"/>
  <c r="L163" i="93"/>
  <c r="H160" i="94"/>
  <c r="K160" i="94" s="1"/>
  <c r="L160" i="93"/>
  <c r="M160" i="93"/>
  <c r="H193" i="94"/>
  <c r="K193" i="94" s="1"/>
  <c r="M193" i="93"/>
  <c r="L193" i="93"/>
  <c r="H162" i="94"/>
  <c r="K162" i="94" s="1"/>
  <c r="L162" i="93"/>
  <c r="M162" i="93"/>
  <c r="H116" i="94"/>
  <c r="K116" i="94" s="1"/>
  <c r="M116" i="93"/>
  <c r="L116" i="93"/>
  <c r="H153" i="94"/>
  <c r="K153" i="94" s="1"/>
  <c r="L153" i="93"/>
  <c r="M153" i="93"/>
  <c r="H129" i="97"/>
  <c r="K129" i="97" s="1"/>
  <c r="L129" i="96"/>
  <c r="M129" i="96"/>
  <c r="H104" i="97"/>
  <c r="K104" i="97" s="1"/>
  <c r="L104" i="96"/>
  <c r="M104" i="96"/>
  <c r="H95" i="96"/>
  <c r="K95" i="96" s="1"/>
  <c r="M95" i="95"/>
  <c r="L95" i="95"/>
  <c r="H205" i="94"/>
  <c r="K205" i="94" s="1"/>
  <c r="M205" i="93"/>
  <c r="L205" i="93"/>
  <c r="H225" i="94"/>
  <c r="K225" i="94" s="1"/>
  <c r="M225" i="93"/>
  <c r="L225" i="93"/>
  <c r="H214" i="95"/>
  <c r="K214" i="95" s="1"/>
  <c r="M214" i="94"/>
  <c r="L214" i="94"/>
  <c r="H208" i="94"/>
  <c r="K208" i="94" s="1"/>
  <c r="L208" i="93"/>
  <c r="M208" i="93"/>
  <c r="H207" i="94"/>
  <c r="K207" i="94" s="1"/>
  <c r="M207" i="93"/>
  <c r="L207" i="93"/>
  <c r="H200" i="94"/>
  <c r="K200" i="94" s="1"/>
  <c r="M200" i="93"/>
  <c r="L200" i="93"/>
  <c r="H133" i="97"/>
  <c r="K133" i="97" s="1"/>
  <c r="L133" i="96"/>
  <c r="M133" i="96"/>
  <c r="H122" i="99"/>
  <c r="K122" i="99" s="1"/>
  <c r="M122" i="98"/>
  <c r="L122" i="98"/>
  <c r="H186" i="94"/>
  <c r="K186" i="94" s="1"/>
  <c r="M186" i="93"/>
  <c r="L186" i="93"/>
  <c r="H135" i="94"/>
  <c r="K135" i="94" s="1"/>
  <c r="M135" i="93"/>
  <c r="L135" i="93"/>
  <c r="H194" i="94"/>
  <c r="K194" i="94" s="1"/>
  <c r="M194" i="93"/>
  <c r="L194" i="93"/>
  <c r="H113" i="97"/>
  <c r="K113" i="97" s="1"/>
  <c r="L113" i="96"/>
  <c r="M113" i="96"/>
  <c r="H232" i="97"/>
  <c r="K232" i="97" s="1"/>
  <c r="M232" i="96"/>
  <c r="L232" i="96"/>
  <c r="H172" i="97"/>
  <c r="K172" i="97" s="1"/>
  <c r="L172" i="96"/>
  <c r="M172" i="96"/>
  <c r="H107" i="99"/>
  <c r="K107" i="99" s="1"/>
  <c r="L107" i="98"/>
  <c r="M107" i="98"/>
  <c r="H108" i="94"/>
  <c r="K108" i="94" s="1"/>
  <c r="L108" i="93"/>
  <c r="M108" i="93"/>
  <c r="H204" i="94"/>
  <c r="K204" i="94" s="1"/>
  <c r="M204" i="93"/>
  <c r="L204" i="93"/>
  <c r="H103" i="94"/>
  <c r="K103" i="94" s="1"/>
  <c r="L103" i="93"/>
  <c r="M103" i="93"/>
  <c r="H167" i="97"/>
  <c r="K167" i="97" s="1"/>
  <c r="M167" i="96"/>
  <c r="L167" i="96"/>
  <c r="H105" i="94"/>
  <c r="K105" i="94" s="1"/>
  <c r="M105" i="93"/>
  <c r="L105" i="93"/>
  <c r="H109" i="97"/>
  <c r="K109" i="97" s="1"/>
  <c r="L109" i="96"/>
  <c r="M109" i="96"/>
  <c r="F53" i="80"/>
  <c r="F59" i="80"/>
  <c r="H134" i="98"/>
  <c r="K134" i="98" s="1"/>
  <c r="M134" i="97"/>
  <c r="L134" i="97"/>
  <c r="H181" i="99"/>
  <c r="K181" i="99" s="1"/>
  <c r="M181" i="98"/>
  <c r="L181" i="98"/>
  <c r="H119" i="94"/>
  <c r="K119" i="94" s="1"/>
  <c r="M119" i="93"/>
  <c r="L119" i="93"/>
  <c r="H177" i="94"/>
  <c r="K177" i="94" s="1"/>
  <c r="M177" i="93"/>
  <c r="L177" i="93"/>
  <c r="H213" i="94"/>
  <c r="K213" i="94" s="1"/>
  <c r="L213" i="93"/>
  <c r="M213" i="93"/>
  <c r="H110" i="94"/>
  <c r="K110" i="94" s="1"/>
  <c r="L110" i="93"/>
  <c r="M110" i="93"/>
  <c r="H139" i="96"/>
  <c r="K139" i="96" s="1"/>
  <c r="L139" i="95"/>
  <c r="M139" i="95"/>
  <c r="H102" i="99"/>
  <c r="K102" i="99" s="1"/>
  <c r="L102" i="98"/>
  <c r="M102" i="98"/>
  <c r="H168" i="94"/>
  <c r="K168" i="94" s="1"/>
  <c r="L168" i="93"/>
  <c r="M168" i="93"/>
  <c r="H136" i="94"/>
  <c r="K136" i="94" s="1"/>
  <c r="L136" i="93"/>
  <c r="M136" i="93"/>
  <c r="H171" i="94"/>
  <c r="K171" i="94" s="1"/>
  <c r="L171" i="93"/>
  <c r="M171" i="93"/>
  <c r="H176" i="97"/>
  <c r="K176" i="97" s="1"/>
  <c r="M176" i="96"/>
  <c r="L176" i="96"/>
  <c r="H123" i="97"/>
  <c r="K123" i="97" s="1"/>
  <c r="M123" i="96"/>
  <c r="L123" i="96"/>
  <c r="H130" i="99"/>
  <c r="K130" i="99" s="1"/>
  <c r="M130" i="98"/>
  <c r="L130" i="98"/>
  <c r="H140" i="98"/>
  <c r="K140" i="98" s="1"/>
  <c r="L140" i="97"/>
  <c r="M140" i="97"/>
  <c r="H211" i="94"/>
  <c r="K211" i="94" s="1"/>
  <c r="M211" i="93"/>
  <c r="L211" i="93"/>
  <c r="H112" i="95"/>
  <c r="K112" i="95" s="1"/>
  <c r="M112" i="94"/>
  <c r="L112" i="94"/>
  <c r="H151" i="94"/>
  <c r="K151" i="94" s="1"/>
  <c r="M151" i="93"/>
  <c r="L151" i="93"/>
  <c r="H179" i="97"/>
  <c r="K179" i="97" s="1"/>
  <c r="M179" i="96"/>
  <c r="L179" i="96"/>
  <c r="H169" i="99"/>
  <c r="K169" i="99" s="1"/>
  <c r="M169" i="98"/>
  <c r="L169" i="98"/>
  <c r="H94" i="96"/>
  <c r="K94" i="96" s="1"/>
  <c r="M94" i="95"/>
  <c r="L94" i="95"/>
  <c r="H148" i="95"/>
  <c r="K148" i="95" s="1"/>
  <c r="M148" i="94"/>
  <c r="L148" i="94"/>
  <c r="K239" i="81"/>
  <c r="H83" i="82"/>
  <c r="L83" i="81"/>
  <c r="M83" i="81"/>
  <c r="M239" i="81" s="1"/>
  <c r="H114" i="94"/>
  <c r="K114" i="94" s="1"/>
  <c r="L114" i="93"/>
  <c r="M114" i="93"/>
  <c r="H124" i="94"/>
  <c r="K124" i="94" s="1"/>
  <c r="M124" i="93"/>
  <c r="L124" i="93"/>
  <c r="H228" i="94"/>
  <c r="K228" i="94" s="1"/>
  <c r="L228" i="93"/>
  <c r="M228" i="93"/>
  <c r="H180" i="94"/>
  <c r="K180" i="94" s="1"/>
  <c r="L180" i="93"/>
  <c r="M180" i="93"/>
  <c r="H164" i="97"/>
  <c r="K164" i="97" s="1"/>
  <c r="L164" i="96"/>
  <c r="M164" i="96"/>
  <c r="H199" i="94"/>
  <c r="K199" i="94" s="1"/>
  <c r="M199" i="93"/>
  <c r="L199" i="93"/>
  <c r="H157" i="97"/>
  <c r="K157" i="97" s="1"/>
  <c r="L157" i="96"/>
  <c r="M157" i="96"/>
  <c r="Q89" i="96"/>
  <c r="Q239" i="95"/>
  <c r="H173" i="94"/>
  <c r="K173" i="94" s="1"/>
  <c r="L173" i="93"/>
  <c r="M173" i="93"/>
  <c r="H142" i="96"/>
  <c r="K142" i="96" s="1"/>
  <c r="L142" i="95"/>
  <c r="M142" i="95"/>
  <c r="H100" i="97"/>
  <c r="K100" i="97" s="1"/>
  <c r="M100" i="96"/>
  <c r="L100" i="96"/>
  <c r="H149" i="97"/>
  <c r="K149" i="97" s="1"/>
  <c r="L149" i="96"/>
  <c r="M149" i="96"/>
  <c r="H191" i="94"/>
  <c r="K191" i="94" s="1"/>
  <c r="M191" i="93"/>
  <c r="L191" i="93"/>
  <c r="H189" i="94"/>
  <c r="K189" i="94" s="1"/>
  <c r="L189" i="93"/>
  <c r="M189" i="93"/>
  <c r="H152" i="99"/>
  <c r="K152" i="99" s="1"/>
  <c r="M152" i="98"/>
  <c r="L152" i="98"/>
  <c r="H175" i="94"/>
  <c r="K175" i="94" s="1"/>
  <c r="M175" i="93"/>
  <c r="L175" i="93"/>
  <c r="H115" i="94"/>
  <c r="K115" i="94" s="1"/>
  <c r="M115" i="93"/>
  <c r="L115" i="93"/>
  <c r="H88" i="93"/>
  <c r="K88" i="93" s="1"/>
  <c r="L88" i="92"/>
  <c r="M88" i="92"/>
  <c r="H146" i="94"/>
  <c r="K146" i="94" s="1"/>
  <c r="L146" i="93"/>
  <c r="M146" i="93"/>
  <c r="H220" i="96"/>
  <c r="K220" i="96" s="1"/>
  <c r="M220" i="95"/>
  <c r="L220" i="95"/>
  <c r="H118" i="94"/>
  <c r="K118" i="94" s="1"/>
  <c r="L118" i="93"/>
  <c r="M118" i="93"/>
  <c r="H182" i="94"/>
  <c r="K182" i="94" s="1"/>
  <c r="M182" i="93"/>
  <c r="L182" i="93"/>
  <c r="H170" i="94"/>
  <c r="K170" i="94" s="1"/>
  <c r="M170" i="93"/>
  <c r="L170" i="93"/>
  <c r="H158" i="94"/>
  <c r="K158" i="94" s="1"/>
  <c r="L158" i="93"/>
  <c r="M158" i="93"/>
  <c r="H96" i="97"/>
  <c r="K96" i="97" s="1"/>
  <c r="L96" i="96"/>
  <c r="M96" i="96"/>
  <c r="H111" i="99"/>
  <c r="K111" i="99" s="1"/>
  <c r="L111" i="98"/>
  <c r="M111" i="98"/>
  <c r="H137" i="94"/>
  <c r="K137" i="94" s="1"/>
  <c r="L137" i="93"/>
  <c r="M137" i="93"/>
  <c r="H178" i="99"/>
  <c r="K178" i="99" s="1"/>
  <c r="M178" i="98"/>
  <c r="L178" i="98"/>
  <c r="H188" i="94"/>
  <c r="K188" i="94" s="1"/>
  <c r="M188" i="93"/>
  <c r="L188" i="93"/>
  <c r="H101" i="94"/>
  <c r="K101" i="94" s="1"/>
  <c r="M101" i="93"/>
  <c r="L101" i="93"/>
  <c r="H183" i="94"/>
  <c r="K183" i="94" s="1"/>
  <c r="L183" i="93"/>
  <c r="M183" i="93"/>
  <c r="H93" i="95"/>
  <c r="K93" i="95" s="1"/>
  <c r="L93" i="94"/>
  <c r="M93" i="94"/>
  <c r="H156" i="94"/>
  <c r="K156" i="94" s="1"/>
  <c r="L156" i="93"/>
  <c r="M156" i="93"/>
  <c r="H97" i="94"/>
  <c r="K97" i="94" s="1"/>
  <c r="L97" i="93"/>
  <c r="M97" i="93"/>
  <c r="H166" i="99"/>
  <c r="K166" i="99" s="1"/>
  <c r="L166" i="98"/>
  <c r="M166" i="98"/>
  <c r="H195" i="94"/>
  <c r="K195" i="94" s="1"/>
  <c r="M195" i="93"/>
  <c r="L195" i="93"/>
  <c r="H161" i="94"/>
  <c r="K161" i="94" s="1"/>
  <c r="M161" i="93"/>
  <c r="L161" i="93"/>
  <c r="H126" i="97"/>
  <c r="K126" i="97" s="1"/>
  <c r="M126" i="96"/>
  <c r="L126" i="96"/>
  <c r="H230" i="94"/>
  <c r="K230" i="94" s="1"/>
  <c r="L230" i="93"/>
  <c r="M230" i="93"/>
  <c r="H128" i="99"/>
  <c r="K128" i="99" s="1"/>
  <c r="L128" i="98"/>
  <c r="M128" i="98"/>
  <c r="H154" i="97"/>
  <c r="K154" i="97" s="1"/>
  <c r="L154" i="96"/>
  <c r="M154" i="96"/>
  <c r="H121" i="94"/>
  <c r="K121" i="94" s="1"/>
  <c r="M121" i="93"/>
  <c r="L121" i="93"/>
  <c r="H144" i="96"/>
  <c r="K144" i="96" s="1"/>
  <c r="M144" i="95"/>
  <c r="L144" i="95"/>
  <c r="H235" i="94"/>
  <c r="K235" i="94" s="1"/>
  <c r="M235" i="93"/>
  <c r="L235" i="93"/>
  <c r="E106" i="96"/>
  <c r="E239" i="95"/>
  <c r="Z4" i="36"/>
  <c r="M206" i="101"/>
  <c r="L206" i="101"/>
  <c r="G221" i="94"/>
  <c r="L221" i="93"/>
  <c r="M221" i="93"/>
  <c r="F36" i="95"/>
  <c r="F40" i="94"/>
  <c r="L209" i="101"/>
  <c r="M209" i="101"/>
  <c r="G186" i="100"/>
  <c r="G210" i="94"/>
  <c r="L210" i="93"/>
  <c r="M210" i="93"/>
  <c r="G226" i="94"/>
  <c r="L226" i="93"/>
  <c r="M226" i="93"/>
  <c r="G218" i="95"/>
  <c r="M218" i="94"/>
  <c r="L218" i="94"/>
  <c r="G216" i="95"/>
  <c r="M216" i="94"/>
  <c r="L216" i="94"/>
  <c r="M198" i="101"/>
  <c r="L198" i="101"/>
  <c r="G227" i="95"/>
  <c r="M227" i="94"/>
  <c r="L227" i="94"/>
  <c r="G185" i="100"/>
  <c r="L185" i="99"/>
  <c r="M185" i="99"/>
  <c r="G87" i="95"/>
  <c r="M87" i="94"/>
  <c r="L87" i="94"/>
  <c r="G230" i="101"/>
  <c r="G118" i="100"/>
  <c r="G196" i="101"/>
  <c r="G220" i="98"/>
  <c r="G234" i="94"/>
  <c r="M234" i="93"/>
  <c r="L234" i="93"/>
  <c r="G238" i="96"/>
  <c r="M238" i="95"/>
  <c r="L238" i="95"/>
  <c r="G84" i="94"/>
  <c r="M84" i="93"/>
  <c r="L84" i="93"/>
  <c r="G86" i="94"/>
  <c r="M86" i="93"/>
  <c r="L86" i="93"/>
  <c r="M90" i="101"/>
  <c r="L90" i="101"/>
  <c r="G237" i="94"/>
  <c r="L237" i="93"/>
  <c r="M237" i="93"/>
  <c r="G228" i="101"/>
  <c r="G83" i="95"/>
  <c r="G144" i="101"/>
  <c r="G235" i="96"/>
  <c r="G224" i="94"/>
  <c r="L224" i="93"/>
  <c r="M224" i="93"/>
  <c r="G213" i="99"/>
  <c r="G88" i="95"/>
  <c r="G97" i="101"/>
  <c r="G223" i="95"/>
  <c r="M223" i="94"/>
  <c r="L223" i="94"/>
  <c r="L201" i="101"/>
  <c r="M201" i="101"/>
  <c r="G141" i="99"/>
  <c r="M141" i="98"/>
  <c r="L141" i="98"/>
  <c r="G85" i="96"/>
  <c r="G96" i="101"/>
  <c r="G92" i="97"/>
  <c r="L92" i="96"/>
  <c r="M92" i="96"/>
  <c r="L236" i="93"/>
  <c r="G236" i="94"/>
  <c r="M236" i="93"/>
  <c r="G212" i="94"/>
  <c r="L212" i="93"/>
  <c r="M212" i="93"/>
  <c r="G222" i="94"/>
  <c r="L222" i="93"/>
  <c r="M222" i="93"/>
  <c r="M190" i="101"/>
  <c r="L190" i="101"/>
  <c r="G93" i="99"/>
  <c r="G105" i="101"/>
  <c r="G233" i="94"/>
  <c r="L233" i="93"/>
  <c r="M233" i="93"/>
  <c r="M106" i="95"/>
  <c r="L106" i="95"/>
  <c r="G106" i="96"/>
  <c r="M192" i="101"/>
  <c r="L192" i="101"/>
  <c r="G219" i="94"/>
  <c r="M219" i="93"/>
  <c r="L219" i="93"/>
  <c r="G215" i="98"/>
  <c r="L89" i="93"/>
  <c r="G89" i="94"/>
  <c r="M89" i="93"/>
  <c r="G217" i="96"/>
  <c r="G229" i="94"/>
  <c r="L229" i="93"/>
  <c r="M229" i="93"/>
  <c r="G232" i="99"/>
  <c r="Y4" i="36"/>
  <c r="G231" i="94"/>
  <c r="M231" i="93"/>
  <c r="L231" i="93"/>
  <c r="L202" i="101"/>
  <c r="M202" i="101"/>
  <c r="G80" i="98" l="1"/>
  <c r="M80" i="97"/>
  <c r="L80" i="97"/>
  <c r="H235" i="95"/>
  <c r="K235" i="95" s="1"/>
  <c r="M235" i="94"/>
  <c r="L235" i="94"/>
  <c r="H128" i="100"/>
  <c r="K128" i="100" s="1"/>
  <c r="L128" i="99"/>
  <c r="M128" i="99"/>
  <c r="H195" i="95"/>
  <c r="K195" i="95" s="1"/>
  <c r="M195" i="94"/>
  <c r="L195" i="94"/>
  <c r="H93" i="96"/>
  <c r="K93" i="96" s="1"/>
  <c r="M93" i="95"/>
  <c r="L93" i="95"/>
  <c r="H178" i="100"/>
  <c r="K178" i="100" s="1"/>
  <c r="M178" i="99"/>
  <c r="L178" i="99"/>
  <c r="H158" i="95"/>
  <c r="K158" i="95" s="1"/>
  <c r="M158" i="94"/>
  <c r="L158" i="94"/>
  <c r="H220" i="97"/>
  <c r="K220" i="97" s="1"/>
  <c r="L220" i="96"/>
  <c r="M220" i="96"/>
  <c r="H175" i="95"/>
  <c r="K175" i="95" s="1"/>
  <c r="M175" i="94"/>
  <c r="L175" i="94"/>
  <c r="H100" i="98"/>
  <c r="K100" i="98" s="1"/>
  <c r="L100" i="97"/>
  <c r="M100" i="97"/>
  <c r="Q89" i="97"/>
  <c r="Q239" i="96"/>
  <c r="H180" i="95"/>
  <c r="K180" i="95" s="1"/>
  <c r="M180" i="94"/>
  <c r="L180" i="94"/>
  <c r="H239" i="82"/>
  <c r="P2" i="36" s="1"/>
  <c r="K83" i="82"/>
  <c r="H148" i="96"/>
  <c r="K148" i="96" s="1"/>
  <c r="M148" i="95"/>
  <c r="L148" i="95"/>
  <c r="H151" i="95"/>
  <c r="K151" i="95" s="1"/>
  <c r="M151" i="94"/>
  <c r="L151" i="94"/>
  <c r="H130" i="100"/>
  <c r="K130" i="100" s="1"/>
  <c r="L130" i="99"/>
  <c r="M130" i="99"/>
  <c r="H136" i="95"/>
  <c r="K136" i="95" s="1"/>
  <c r="L136" i="94"/>
  <c r="M136" i="94"/>
  <c r="H110" i="95"/>
  <c r="K110" i="95" s="1"/>
  <c r="M110" i="94"/>
  <c r="L110" i="94"/>
  <c r="H134" i="99"/>
  <c r="K134" i="99" s="1"/>
  <c r="M134" i="98"/>
  <c r="L134" i="98"/>
  <c r="H105" i="95"/>
  <c r="K105" i="95" s="1"/>
  <c r="L105" i="94"/>
  <c r="M105" i="94"/>
  <c r="H108" i="95"/>
  <c r="K108" i="95" s="1"/>
  <c r="M108" i="94"/>
  <c r="L108" i="94"/>
  <c r="H113" i="98"/>
  <c r="K113" i="98" s="1"/>
  <c r="L113" i="97"/>
  <c r="M113" i="97"/>
  <c r="H122" i="100"/>
  <c r="K122" i="100" s="1"/>
  <c r="L122" i="99"/>
  <c r="M122" i="99"/>
  <c r="H208" i="95"/>
  <c r="K208" i="95" s="1"/>
  <c r="M208" i="94"/>
  <c r="L208" i="94"/>
  <c r="H95" i="97"/>
  <c r="K95" i="97" s="1"/>
  <c r="M95" i="96"/>
  <c r="L95" i="96"/>
  <c r="H116" i="95"/>
  <c r="K116" i="95" s="1"/>
  <c r="M116" i="94"/>
  <c r="L116" i="94"/>
  <c r="H163" i="95"/>
  <c r="K163" i="95" s="1"/>
  <c r="L163" i="94"/>
  <c r="M163" i="94"/>
  <c r="H147" i="100"/>
  <c r="K147" i="100" s="1"/>
  <c r="M147" i="99"/>
  <c r="L147" i="99"/>
  <c r="H120" i="98"/>
  <c r="K120" i="98" s="1"/>
  <c r="M120" i="97"/>
  <c r="L120" i="97"/>
  <c r="H174" i="100"/>
  <c r="K174" i="100" s="1"/>
  <c r="M174" i="99"/>
  <c r="L174" i="99"/>
  <c r="H143" i="95"/>
  <c r="K143" i="95" s="1"/>
  <c r="L143" i="94"/>
  <c r="M143" i="94"/>
  <c r="H217" i="95"/>
  <c r="K217" i="95" s="1"/>
  <c r="M217" i="94"/>
  <c r="L217" i="94"/>
  <c r="H215" i="95"/>
  <c r="K215" i="95" s="1"/>
  <c r="M215" i="94"/>
  <c r="L215" i="94"/>
  <c r="H150" i="95"/>
  <c r="K150" i="95" s="1"/>
  <c r="M150" i="94"/>
  <c r="L150" i="94"/>
  <c r="H154" i="98"/>
  <c r="K154" i="98" s="1"/>
  <c r="L154" i="97"/>
  <c r="M154" i="97"/>
  <c r="H161" i="95"/>
  <c r="K161" i="95" s="1"/>
  <c r="L161" i="94"/>
  <c r="M161" i="94"/>
  <c r="H156" i="95"/>
  <c r="K156" i="95" s="1"/>
  <c r="L156" i="94"/>
  <c r="M156" i="94"/>
  <c r="H188" i="95"/>
  <c r="K188" i="95" s="1"/>
  <c r="M188" i="94"/>
  <c r="L188" i="94"/>
  <c r="H96" i="98"/>
  <c r="K96" i="98" s="1"/>
  <c r="M96" i="97"/>
  <c r="L96" i="97"/>
  <c r="H118" i="95"/>
  <c r="K118" i="95" s="1"/>
  <c r="L118" i="94"/>
  <c r="M118" i="94"/>
  <c r="H115" i="95"/>
  <c r="K115" i="95" s="1"/>
  <c r="M115" i="94"/>
  <c r="L115" i="94"/>
  <c r="H149" i="98"/>
  <c r="K149" i="98" s="1"/>
  <c r="L149" i="97"/>
  <c r="M149" i="97"/>
  <c r="H164" i="98"/>
  <c r="K164" i="98" s="1"/>
  <c r="L164" i="97"/>
  <c r="M164" i="97"/>
  <c r="H114" i="95"/>
  <c r="K114" i="95" s="1"/>
  <c r="L114" i="94"/>
  <c r="M114" i="94"/>
  <c r="F42" i="81"/>
  <c r="L239" i="81"/>
  <c r="H179" i="98"/>
  <c r="K179" i="98" s="1"/>
  <c r="L179" i="97"/>
  <c r="M179" i="97"/>
  <c r="H140" i="99"/>
  <c r="K140" i="99" s="1"/>
  <c r="M140" i="98"/>
  <c r="L140" i="98"/>
  <c r="H171" i="95"/>
  <c r="K171" i="95" s="1"/>
  <c r="L171" i="94"/>
  <c r="M171" i="94"/>
  <c r="H139" i="97"/>
  <c r="K139" i="97" s="1"/>
  <c r="M139" i="96"/>
  <c r="L139" i="96"/>
  <c r="H181" i="100"/>
  <c r="K181" i="100" s="1"/>
  <c r="L181" i="99"/>
  <c r="M181" i="99"/>
  <c r="H109" i="98"/>
  <c r="K109" i="98" s="1"/>
  <c r="L109" i="97"/>
  <c r="M109" i="97"/>
  <c r="H204" i="95"/>
  <c r="K204" i="95" s="1"/>
  <c r="L204" i="94"/>
  <c r="M204" i="94"/>
  <c r="H232" i="98"/>
  <c r="K232" i="98" s="1"/>
  <c r="M232" i="97"/>
  <c r="L232" i="97"/>
  <c r="H186" i="95"/>
  <c r="K186" i="95" s="1"/>
  <c r="M186" i="94"/>
  <c r="L186" i="94"/>
  <c r="H207" i="95"/>
  <c r="K207" i="95" s="1"/>
  <c r="M207" i="94"/>
  <c r="L207" i="94"/>
  <c r="H205" i="95"/>
  <c r="K205" i="95" s="1"/>
  <c r="M205" i="94"/>
  <c r="L205" i="94"/>
  <c r="H153" i="95"/>
  <c r="K153" i="95" s="1"/>
  <c r="L153" i="94"/>
  <c r="M153" i="94"/>
  <c r="H160" i="95"/>
  <c r="K160" i="95" s="1"/>
  <c r="L160" i="94"/>
  <c r="M160" i="94"/>
  <c r="H132" i="100"/>
  <c r="K132" i="100" s="1"/>
  <c r="L132" i="99"/>
  <c r="M132" i="99"/>
  <c r="H203" i="95"/>
  <c r="K203" i="95" s="1"/>
  <c r="M203" i="94"/>
  <c r="L203" i="94"/>
  <c r="H98" i="100"/>
  <c r="K98" i="100" s="1"/>
  <c r="M98" i="99"/>
  <c r="L98" i="99"/>
  <c r="H125" i="100"/>
  <c r="K125" i="100" s="1"/>
  <c r="M125" i="99"/>
  <c r="L125" i="99"/>
  <c r="H155" i="100"/>
  <c r="K155" i="100" s="1"/>
  <c r="L155" i="99"/>
  <c r="M155" i="99"/>
  <c r="H187" i="98"/>
  <c r="K187" i="98" s="1"/>
  <c r="M187" i="97"/>
  <c r="L187" i="97"/>
  <c r="H121" i="95"/>
  <c r="K121" i="95" s="1"/>
  <c r="M121" i="94"/>
  <c r="L121" i="94"/>
  <c r="H126" i="98"/>
  <c r="K126" i="98" s="1"/>
  <c r="M126" i="97"/>
  <c r="L126" i="97"/>
  <c r="H97" i="95"/>
  <c r="K97" i="95" s="1"/>
  <c r="M97" i="94"/>
  <c r="L97" i="94"/>
  <c r="H101" i="95"/>
  <c r="K101" i="95" s="1"/>
  <c r="L101" i="94"/>
  <c r="M101" i="94"/>
  <c r="H111" i="100"/>
  <c r="K111" i="100" s="1"/>
  <c r="L111" i="99"/>
  <c r="M111" i="99"/>
  <c r="H182" i="95"/>
  <c r="K182" i="95" s="1"/>
  <c r="M182" i="94"/>
  <c r="L182" i="94"/>
  <c r="H88" i="94"/>
  <c r="K88" i="94" s="1"/>
  <c r="M88" i="93"/>
  <c r="L88" i="93"/>
  <c r="H189" i="95"/>
  <c r="K189" i="95" s="1"/>
  <c r="M189" i="94"/>
  <c r="L189" i="94"/>
  <c r="H191" i="95"/>
  <c r="K191" i="95" s="1"/>
  <c r="L191" i="94"/>
  <c r="M191" i="94"/>
  <c r="H173" i="95"/>
  <c r="K173" i="95" s="1"/>
  <c r="M173" i="94"/>
  <c r="L173" i="94"/>
  <c r="H199" i="95"/>
  <c r="K199" i="95" s="1"/>
  <c r="M199" i="94"/>
  <c r="L199" i="94"/>
  <c r="H124" i="95"/>
  <c r="K124" i="95" s="1"/>
  <c r="L124" i="94"/>
  <c r="M124" i="94"/>
  <c r="H169" i="100"/>
  <c r="K169" i="100" s="1"/>
  <c r="L169" i="99"/>
  <c r="M169" i="99"/>
  <c r="H211" i="95"/>
  <c r="K211" i="95" s="1"/>
  <c r="M211" i="94"/>
  <c r="L211" i="94"/>
  <c r="H176" i="98"/>
  <c r="K176" i="98" s="1"/>
  <c r="M176" i="97"/>
  <c r="L176" i="97"/>
  <c r="H102" i="100"/>
  <c r="K102" i="100" s="1"/>
  <c r="L102" i="99"/>
  <c r="M102" i="99"/>
  <c r="H119" i="95"/>
  <c r="K119" i="95" s="1"/>
  <c r="M119" i="94"/>
  <c r="L119" i="94"/>
  <c r="H103" i="95"/>
  <c r="K103" i="95" s="1"/>
  <c r="M103" i="94"/>
  <c r="L103" i="94"/>
  <c r="H172" i="98"/>
  <c r="K172" i="98" s="1"/>
  <c r="L172" i="97"/>
  <c r="M172" i="97"/>
  <c r="H135" i="95"/>
  <c r="K135" i="95" s="1"/>
  <c r="M135" i="94"/>
  <c r="L135" i="94"/>
  <c r="H200" i="95"/>
  <c r="K200" i="95" s="1"/>
  <c r="M200" i="94"/>
  <c r="L200" i="94"/>
  <c r="H225" i="95"/>
  <c r="K225" i="95" s="1"/>
  <c r="L225" i="94"/>
  <c r="M225" i="94"/>
  <c r="H129" i="98"/>
  <c r="K129" i="98" s="1"/>
  <c r="L129" i="97"/>
  <c r="M129" i="97"/>
  <c r="H193" i="95"/>
  <c r="K193" i="95" s="1"/>
  <c r="L193" i="94"/>
  <c r="M193" i="94"/>
  <c r="H145" i="95"/>
  <c r="K145" i="95" s="1"/>
  <c r="L145" i="94"/>
  <c r="M145" i="94"/>
  <c r="H197" i="95"/>
  <c r="K197" i="95" s="1"/>
  <c r="L197" i="94"/>
  <c r="M197" i="94"/>
  <c r="H165" i="95"/>
  <c r="K165" i="95" s="1"/>
  <c r="L165" i="94"/>
  <c r="M165" i="94"/>
  <c r="H159" i="100"/>
  <c r="K159" i="100" s="1"/>
  <c r="L159" i="99"/>
  <c r="M159" i="99"/>
  <c r="H91" i="97"/>
  <c r="K91" i="97" s="1"/>
  <c r="M91" i="96"/>
  <c r="L91" i="96"/>
  <c r="H131" i="95"/>
  <c r="K131" i="95" s="1"/>
  <c r="M131" i="94"/>
  <c r="L131" i="94"/>
  <c r="H144" i="97"/>
  <c r="K144" i="97" s="1"/>
  <c r="L144" i="96"/>
  <c r="M144" i="96"/>
  <c r="H230" i="95"/>
  <c r="K230" i="95" s="1"/>
  <c r="L230" i="94"/>
  <c r="M230" i="94"/>
  <c r="H166" i="100"/>
  <c r="K166" i="100" s="1"/>
  <c r="M166" i="99"/>
  <c r="L166" i="99"/>
  <c r="H183" i="95"/>
  <c r="K183" i="95" s="1"/>
  <c r="M183" i="94"/>
  <c r="L183" i="94"/>
  <c r="H137" i="95"/>
  <c r="K137" i="95" s="1"/>
  <c r="L137" i="94"/>
  <c r="M137" i="94"/>
  <c r="H170" i="95"/>
  <c r="K170" i="95" s="1"/>
  <c r="M170" i="94"/>
  <c r="L170" i="94"/>
  <c r="H146" i="95"/>
  <c r="K146" i="95" s="1"/>
  <c r="L146" i="94"/>
  <c r="M146" i="94"/>
  <c r="H152" i="100"/>
  <c r="K152" i="100" s="1"/>
  <c r="L152" i="99"/>
  <c r="M152" i="99"/>
  <c r="H142" i="97"/>
  <c r="K142" i="97" s="1"/>
  <c r="L142" i="96"/>
  <c r="M142" i="96"/>
  <c r="H157" i="98"/>
  <c r="K157" i="98" s="1"/>
  <c r="M157" i="97"/>
  <c r="L157" i="97"/>
  <c r="H228" i="95"/>
  <c r="K228" i="95" s="1"/>
  <c r="L228" i="94"/>
  <c r="M228" i="94"/>
  <c r="H94" i="97"/>
  <c r="K94" i="97" s="1"/>
  <c r="L94" i="96"/>
  <c r="M94" i="96"/>
  <c r="H112" i="96"/>
  <c r="K112" i="96" s="1"/>
  <c r="L112" i="95"/>
  <c r="M112" i="95"/>
  <c r="H123" i="98"/>
  <c r="K123" i="98" s="1"/>
  <c r="M123" i="97"/>
  <c r="L123" i="97"/>
  <c r="H168" i="95"/>
  <c r="K168" i="95" s="1"/>
  <c r="M168" i="94"/>
  <c r="L168" i="94"/>
  <c r="H213" i="95"/>
  <c r="K213" i="95" s="1"/>
  <c r="M213" i="94"/>
  <c r="L213" i="94"/>
  <c r="H177" i="95"/>
  <c r="K177" i="95" s="1"/>
  <c r="L177" i="94"/>
  <c r="M177" i="94"/>
  <c r="H167" i="98"/>
  <c r="K167" i="98" s="1"/>
  <c r="M167" i="97"/>
  <c r="L167" i="97"/>
  <c r="H107" i="100"/>
  <c r="K107" i="100" s="1"/>
  <c r="L107" i="99"/>
  <c r="M107" i="99"/>
  <c r="H194" i="95"/>
  <c r="K194" i="95" s="1"/>
  <c r="M194" i="94"/>
  <c r="L194" i="94"/>
  <c r="H133" i="98"/>
  <c r="K133" i="98" s="1"/>
  <c r="M133" i="97"/>
  <c r="L133" i="97"/>
  <c r="H214" i="96"/>
  <c r="K214" i="96" s="1"/>
  <c r="L214" i="95"/>
  <c r="M214" i="95"/>
  <c r="H104" i="98"/>
  <c r="K104" i="98" s="1"/>
  <c r="M104" i="97"/>
  <c r="L104" i="97"/>
  <c r="H162" i="95"/>
  <c r="K162" i="95" s="1"/>
  <c r="M162" i="94"/>
  <c r="L162" i="94"/>
  <c r="H117" i="100"/>
  <c r="K117" i="100" s="1"/>
  <c r="M117" i="99"/>
  <c r="L117" i="99"/>
  <c r="H127" i="100"/>
  <c r="K127" i="100" s="1"/>
  <c r="L127" i="99"/>
  <c r="M127" i="99"/>
  <c r="H99" i="95"/>
  <c r="K99" i="95" s="1"/>
  <c r="M99" i="94"/>
  <c r="L99" i="94"/>
  <c r="H85" i="95"/>
  <c r="K85" i="95" s="1"/>
  <c r="L85" i="94"/>
  <c r="M85" i="94"/>
  <c r="H138" i="95"/>
  <c r="K138" i="95" s="1"/>
  <c r="M138" i="94"/>
  <c r="L138" i="94"/>
  <c r="H196" i="95"/>
  <c r="K196" i="95" s="1"/>
  <c r="M196" i="94"/>
  <c r="L196" i="94"/>
  <c r="H184" i="98"/>
  <c r="K184" i="98" s="1"/>
  <c r="M184" i="97"/>
  <c r="L184" i="97"/>
  <c r="E106" i="97"/>
  <c r="E239" i="96"/>
  <c r="G232" i="100"/>
  <c r="L89" i="94"/>
  <c r="G89" i="95"/>
  <c r="M89" i="94"/>
  <c r="G106" i="97"/>
  <c r="M106" i="96"/>
  <c r="L106" i="96"/>
  <c r="M223" i="95"/>
  <c r="L223" i="95"/>
  <c r="G223" i="96"/>
  <c r="G234" i="95"/>
  <c r="M234" i="94"/>
  <c r="L234" i="94"/>
  <c r="G185" i="101"/>
  <c r="M185" i="100"/>
  <c r="L185" i="100"/>
  <c r="G186" i="101"/>
  <c r="F36" i="96"/>
  <c r="F40" i="95"/>
  <c r="G229" i="95"/>
  <c r="L229" i="94"/>
  <c r="M229" i="94"/>
  <c r="G212" i="95"/>
  <c r="M212" i="94"/>
  <c r="L212" i="94"/>
  <c r="G213" i="100"/>
  <c r="G235" i="97"/>
  <c r="G239" i="94"/>
  <c r="G86" i="95"/>
  <c r="M86" i="94"/>
  <c r="L86" i="94"/>
  <c r="G118" i="101"/>
  <c r="G210" i="95"/>
  <c r="M210" i="94"/>
  <c r="L210" i="94"/>
  <c r="L221" i="94"/>
  <c r="G221" i="95"/>
  <c r="M221" i="94"/>
  <c r="G217" i="97"/>
  <c r="G215" i="99"/>
  <c r="G222" i="95"/>
  <c r="M222" i="94"/>
  <c r="L222" i="94"/>
  <c r="G85" i="97"/>
  <c r="G88" i="96"/>
  <c r="G224" i="95"/>
  <c r="M224" i="94"/>
  <c r="L224" i="94"/>
  <c r="L237" i="94"/>
  <c r="G237" i="95"/>
  <c r="M237" i="94"/>
  <c r="G84" i="95"/>
  <c r="G239" i="95" s="1"/>
  <c r="M84" i="94"/>
  <c r="L84" i="94"/>
  <c r="L216" i="95"/>
  <c r="G216" i="96"/>
  <c r="M216" i="95"/>
  <c r="G226" i="95"/>
  <c r="M226" i="94"/>
  <c r="L226" i="94"/>
  <c r="G231" i="95"/>
  <c r="M231" i="94"/>
  <c r="L231" i="94"/>
  <c r="G219" i="95"/>
  <c r="M219" i="94"/>
  <c r="L219" i="94"/>
  <c r="L233" i="94"/>
  <c r="M233" i="94"/>
  <c r="G233" i="95"/>
  <c r="G93" i="100"/>
  <c r="G236" i="95"/>
  <c r="M236" i="94"/>
  <c r="L236" i="94"/>
  <c r="G92" i="98"/>
  <c r="M92" i="97"/>
  <c r="L92" i="97"/>
  <c r="L141" i="99"/>
  <c r="M141" i="99"/>
  <c r="G141" i="100"/>
  <c r="G83" i="96"/>
  <c r="G238" i="97"/>
  <c r="L238" i="96"/>
  <c r="M238" i="96"/>
  <c r="G220" i="99"/>
  <c r="L87" i="95"/>
  <c r="G87" i="96"/>
  <c r="M87" i="95"/>
  <c r="G227" i="96"/>
  <c r="M227" i="95"/>
  <c r="L227" i="95"/>
  <c r="M218" i="95"/>
  <c r="L218" i="95"/>
  <c r="G218" i="96"/>
  <c r="L80" i="98" l="1"/>
  <c r="G80" i="99"/>
  <c r="M80" i="98"/>
  <c r="H85" i="96"/>
  <c r="K85" i="96" s="1"/>
  <c r="M85" i="95"/>
  <c r="L85" i="95"/>
  <c r="H162" i="96"/>
  <c r="K162" i="96" s="1"/>
  <c r="M162" i="95"/>
  <c r="L162" i="95"/>
  <c r="H194" i="96"/>
  <c r="K194" i="96" s="1"/>
  <c r="L194" i="95"/>
  <c r="M194" i="95"/>
  <c r="H213" i="96"/>
  <c r="K213" i="96" s="1"/>
  <c r="L213" i="95"/>
  <c r="M213" i="95"/>
  <c r="H94" i="98"/>
  <c r="K94" i="98" s="1"/>
  <c r="M94" i="97"/>
  <c r="L94" i="97"/>
  <c r="H152" i="101"/>
  <c r="K152" i="101" s="1"/>
  <c r="M152" i="100"/>
  <c r="L152" i="100"/>
  <c r="H183" i="96"/>
  <c r="K183" i="96" s="1"/>
  <c r="M183" i="95"/>
  <c r="L183" i="95"/>
  <c r="H91" i="98"/>
  <c r="K91" i="98" s="1"/>
  <c r="M91" i="97"/>
  <c r="L91" i="97"/>
  <c r="H145" i="96"/>
  <c r="K145" i="96" s="1"/>
  <c r="M145" i="95"/>
  <c r="L145" i="95"/>
  <c r="H200" i="96"/>
  <c r="K200" i="96" s="1"/>
  <c r="M200" i="95"/>
  <c r="L200" i="95"/>
  <c r="H119" i="96"/>
  <c r="K119" i="96" s="1"/>
  <c r="L119" i="95"/>
  <c r="M119" i="95"/>
  <c r="H169" i="101"/>
  <c r="K169" i="101" s="1"/>
  <c r="L169" i="100"/>
  <c r="M169" i="100"/>
  <c r="H191" i="96"/>
  <c r="K191" i="96" s="1"/>
  <c r="M191" i="95"/>
  <c r="L191" i="95"/>
  <c r="H111" i="101"/>
  <c r="K111" i="101" s="1"/>
  <c r="M111" i="100"/>
  <c r="L111" i="100"/>
  <c r="H121" i="96"/>
  <c r="K121" i="96" s="1"/>
  <c r="M121" i="95"/>
  <c r="L121" i="95"/>
  <c r="H98" i="101"/>
  <c r="K98" i="101" s="1"/>
  <c r="L98" i="100"/>
  <c r="M98" i="100"/>
  <c r="H153" i="96"/>
  <c r="K153" i="96" s="1"/>
  <c r="M153" i="95"/>
  <c r="L153" i="95"/>
  <c r="H232" i="99"/>
  <c r="K232" i="99" s="1"/>
  <c r="M232" i="98"/>
  <c r="L232" i="98"/>
  <c r="H139" i="98"/>
  <c r="K139" i="98" s="1"/>
  <c r="M139" i="97"/>
  <c r="L139" i="97"/>
  <c r="H149" i="99"/>
  <c r="K149" i="99" s="1"/>
  <c r="M149" i="98"/>
  <c r="L149" i="98"/>
  <c r="H188" i="96"/>
  <c r="K188" i="96" s="1"/>
  <c r="L188" i="95"/>
  <c r="M188" i="95"/>
  <c r="H215" i="96"/>
  <c r="K215" i="96" s="1"/>
  <c r="L215" i="95"/>
  <c r="M215" i="95"/>
  <c r="H120" i="99"/>
  <c r="K120" i="99" s="1"/>
  <c r="M120" i="98"/>
  <c r="L120" i="98"/>
  <c r="H95" i="98"/>
  <c r="K95" i="98" s="1"/>
  <c r="M95" i="97"/>
  <c r="L95" i="97"/>
  <c r="H108" i="96"/>
  <c r="K108" i="96" s="1"/>
  <c r="M108" i="95"/>
  <c r="L108" i="95"/>
  <c r="H136" i="96"/>
  <c r="K136" i="96" s="1"/>
  <c r="L136" i="95"/>
  <c r="M136" i="95"/>
  <c r="Q89" i="98"/>
  <c r="Q239" i="97"/>
  <c r="H158" i="96"/>
  <c r="K158" i="96" s="1"/>
  <c r="L158" i="95"/>
  <c r="M158" i="95"/>
  <c r="H128" i="101"/>
  <c r="K128" i="101" s="1"/>
  <c r="M128" i="100"/>
  <c r="L128" i="100"/>
  <c r="H138" i="96"/>
  <c r="K138" i="96" s="1"/>
  <c r="M138" i="95"/>
  <c r="L138" i="95"/>
  <c r="H117" i="101"/>
  <c r="K117" i="101" s="1"/>
  <c r="M117" i="100"/>
  <c r="L117" i="100"/>
  <c r="H133" i="99"/>
  <c r="K133" i="99" s="1"/>
  <c r="M133" i="98"/>
  <c r="L133" i="98"/>
  <c r="H177" i="96"/>
  <c r="K177" i="96" s="1"/>
  <c r="L177" i="95"/>
  <c r="M177" i="95"/>
  <c r="H112" i="97"/>
  <c r="K112" i="97" s="1"/>
  <c r="M112" i="96"/>
  <c r="L112" i="96"/>
  <c r="H142" i="98"/>
  <c r="K142" i="98" s="1"/>
  <c r="M142" i="97"/>
  <c r="L142" i="97"/>
  <c r="H137" i="96"/>
  <c r="K137" i="96" s="1"/>
  <c r="M137" i="95"/>
  <c r="L137" i="95"/>
  <c r="H144" i="98"/>
  <c r="K144" i="98" s="1"/>
  <c r="L144" i="97"/>
  <c r="M144" i="97"/>
  <c r="H131" i="96"/>
  <c r="K131" i="96" s="1"/>
  <c r="M131" i="95"/>
  <c r="L131" i="95"/>
  <c r="H197" i="96"/>
  <c r="K197" i="96" s="1"/>
  <c r="M197" i="95"/>
  <c r="L197" i="95"/>
  <c r="H225" i="96"/>
  <c r="K225" i="96" s="1"/>
  <c r="M225" i="95"/>
  <c r="L225" i="95"/>
  <c r="H103" i="96"/>
  <c r="K103" i="96" s="1"/>
  <c r="M103" i="95"/>
  <c r="L103" i="95"/>
  <c r="H211" i="96"/>
  <c r="K211" i="96" s="1"/>
  <c r="M211" i="95"/>
  <c r="L211" i="95"/>
  <c r="H173" i="96"/>
  <c r="K173" i="96" s="1"/>
  <c r="M173" i="95"/>
  <c r="L173" i="95"/>
  <c r="H182" i="96"/>
  <c r="K182" i="96" s="1"/>
  <c r="M182" i="95"/>
  <c r="L182" i="95"/>
  <c r="H126" i="99"/>
  <c r="K126" i="99" s="1"/>
  <c r="L126" i="98"/>
  <c r="M126" i="98"/>
  <c r="H125" i="101"/>
  <c r="K125" i="101" s="1"/>
  <c r="M125" i="100"/>
  <c r="L125" i="100"/>
  <c r="H160" i="96"/>
  <c r="K160" i="96" s="1"/>
  <c r="M160" i="95"/>
  <c r="L160" i="95"/>
  <c r="H186" i="96"/>
  <c r="K186" i="96" s="1"/>
  <c r="M186" i="95"/>
  <c r="L186" i="95"/>
  <c r="H181" i="101"/>
  <c r="K181" i="101" s="1"/>
  <c r="M181" i="100"/>
  <c r="L181" i="100"/>
  <c r="H179" i="99"/>
  <c r="K179" i="99" s="1"/>
  <c r="M179" i="98"/>
  <c r="L179" i="98"/>
  <c r="H164" i="99"/>
  <c r="K164" i="99" s="1"/>
  <c r="M164" i="98"/>
  <c r="L164" i="98"/>
  <c r="H96" i="99"/>
  <c r="K96" i="99" s="1"/>
  <c r="M96" i="98"/>
  <c r="L96" i="98"/>
  <c r="H154" i="99"/>
  <c r="K154" i="99" s="1"/>
  <c r="L154" i="98"/>
  <c r="M154" i="98"/>
  <c r="H150" i="96"/>
  <c r="K150" i="96" s="1"/>
  <c r="M150" i="95"/>
  <c r="L150" i="95"/>
  <c r="H174" i="101"/>
  <c r="K174" i="101" s="1"/>
  <c r="L174" i="100"/>
  <c r="M174" i="100"/>
  <c r="H116" i="96"/>
  <c r="K116" i="96" s="1"/>
  <c r="L116" i="95"/>
  <c r="M116" i="95"/>
  <c r="H113" i="99"/>
  <c r="K113" i="99" s="1"/>
  <c r="M113" i="98"/>
  <c r="L113" i="98"/>
  <c r="H110" i="96"/>
  <c r="K110" i="96" s="1"/>
  <c r="M110" i="95"/>
  <c r="L110" i="95"/>
  <c r="H148" i="97"/>
  <c r="K148" i="97" s="1"/>
  <c r="L148" i="96"/>
  <c r="M148" i="96"/>
  <c r="H220" i="98"/>
  <c r="K220" i="98" s="1"/>
  <c r="L220" i="97"/>
  <c r="M220" i="97"/>
  <c r="H195" i="96"/>
  <c r="K195" i="96" s="1"/>
  <c r="M195" i="95"/>
  <c r="L195" i="95"/>
  <c r="H196" i="96"/>
  <c r="K196" i="96" s="1"/>
  <c r="L196" i="95"/>
  <c r="M196" i="95"/>
  <c r="H127" i="101"/>
  <c r="K127" i="101" s="1"/>
  <c r="M127" i="100"/>
  <c r="L127" i="100"/>
  <c r="H214" i="97"/>
  <c r="K214" i="97" s="1"/>
  <c r="L214" i="96"/>
  <c r="M214" i="96"/>
  <c r="H167" i="99"/>
  <c r="K167" i="99" s="1"/>
  <c r="M167" i="98"/>
  <c r="L167" i="98"/>
  <c r="H123" i="99"/>
  <c r="K123" i="99" s="1"/>
  <c r="M123" i="98"/>
  <c r="L123" i="98"/>
  <c r="H157" i="99"/>
  <c r="K157" i="99" s="1"/>
  <c r="M157" i="98"/>
  <c r="L157" i="98"/>
  <c r="H170" i="96"/>
  <c r="K170" i="96" s="1"/>
  <c r="L170" i="95"/>
  <c r="M170" i="95"/>
  <c r="H230" i="96"/>
  <c r="K230" i="96" s="1"/>
  <c r="M230" i="95"/>
  <c r="L230" i="95"/>
  <c r="H165" i="96"/>
  <c r="K165" i="96" s="1"/>
  <c r="M165" i="95"/>
  <c r="L165" i="95"/>
  <c r="H129" i="99"/>
  <c r="K129" i="99" s="1"/>
  <c r="L129" i="98"/>
  <c r="M129" i="98"/>
  <c r="H172" i="99"/>
  <c r="K172" i="99" s="1"/>
  <c r="M172" i="98"/>
  <c r="L172" i="98"/>
  <c r="H176" i="99"/>
  <c r="K176" i="99" s="1"/>
  <c r="L176" i="98"/>
  <c r="M176" i="98"/>
  <c r="H199" i="96"/>
  <c r="K199" i="96" s="1"/>
  <c r="M199" i="95"/>
  <c r="L199" i="95"/>
  <c r="H88" i="95"/>
  <c r="K88" i="95" s="1"/>
  <c r="M88" i="94"/>
  <c r="L88" i="94"/>
  <c r="H97" i="96"/>
  <c r="K97" i="96" s="1"/>
  <c r="M97" i="95"/>
  <c r="L97" i="95"/>
  <c r="H155" i="101"/>
  <c r="K155" i="101" s="1"/>
  <c r="M155" i="100"/>
  <c r="L155" i="100"/>
  <c r="H132" i="101"/>
  <c r="K132" i="101" s="1"/>
  <c r="L132" i="100"/>
  <c r="M132" i="100"/>
  <c r="H207" i="96"/>
  <c r="K207" i="96" s="1"/>
  <c r="M207" i="95"/>
  <c r="L207" i="95"/>
  <c r="H109" i="99"/>
  <c r="K109" i="99" s="1"/>
  <c r="L109" i="98"/>
  <c r="M109" i="98"/>
  <c r="H140" i="100"/>
  <c r="K140" i="100" s="1"/>
  <c r="L140" i="99"/>
  <c r="M140" i="99"/>
  <c r="H114" i="96"/>
  <c r="K114" i="96" s="1"/>
  <c r="L114" i="95"/>
  <c r="M114" i="95"/>
  <c r="H118" i="96"/>
  <c r="K118" i="96" s="1"/>
  <c r="L118" i="95"/>
  <c r="M118" i="95"/>
  <c r="H161" i="96"/>
  <c r="K161" i="96" s="1"/>
  <c r="M161" i="95"/>
  <c r="L161" i="95"/>
  <c r="H143" i="96"/>
  <c r="K143" i="96" s="1"/>
  <c r="M143" i="95"/>
  <c r="L143" i="95"/>
  <c r="H163" i="96"/>
  <c r="K163" i="96" s="1"/>
  <c r="M163" i="95"/>
  <c r="L163" i="95"/>
  <c r="H122" i="101"/>
  <c r="K122" i="101" s="1"/>
  <c r="L122" i="100"/>
  <c r="M122" i="100"/>
  <c r="H134" i="100"/>
  <c r="K134" i="100" s="1"/>
  <c r="L134" i="99"/>
  <c r="M134" i="99"/>
  <c r="H151" i="96"/>
  <c r="K151" i="96" s="1"/>
  <c r="M151" i="95"/>
  <c r="L151" i="95"/>
  <c r="H83" i="83"/>
  <c r="K239" i="82"/>
  <c r="L83" i="82"/>
  <c r="M83" i="82"/>
  <c r="M239" i="82" s="1"/>
  <c r="H180" i="96"/>
  <c r="K180" i="96" s="1"/>
  <c r="L180" i="95"/>
  <c r="M180" i="95"/>
  <c r="H175" i="96"/>
  <c r="K175" i="96" s="1"/>
  <c r="M175" i="95"/>
  <c r="L175" i="95"/>
  <c r="H93" i="97"/>
  <c r="K93" i="97" s="1"/>
  <c r="L93" i="96"/>
  <c r="M93" i="96"/>
  <c r="H184" i="99"/>
  <c r="K184" i="99" s="1"/>
  <c r="M184" i="98"/>
  <c r="L184" i="98"/>
  <c r="H99" i="96"/>
  <c r="K99" i="96" s="1"/>
  <c r="M99" i="95"/>
  <c r="L99" i="95"/>
  <c r="H104" i="99"/>
  <c r="K104" i="99" s="1"/>
  <c r="M104" i="98"/>
  <c r="L104" i="98"/>
  <c r="H107" i="101"/>
  <c r="K107" i="101" s="1"/>
  <c r="M107" i="100"/>
  <c r="L107" i="100"/>
  <c r="H168" i="96"/>
  <c r="K168" i="96" s="1"/>
  <c r="L168" i="95"/>
  <c r="M168" i="95"/>
  <c r="H228" i="96"/>
  <c r="K228" i="96" s="1"/>
  <c r="L228" i="95"/>
  <c r="M228" i="95"/>
  <c r="H146" i="96"/>
  <c r="K146" i="96" s="1"/>
  <c r="M146" i="95"/>
  <c r="L146" i="95"/>
  <c r="H166" i="101"/>
  <c r="K166" i="101" s="1"/>
  <c r="L166" i="100"/>
  <c r="M166" i="100"/>
  <c r="H159" i="101"/>
  <c r="K159" i="101" s="1"/>
  <c r="L159" i="100"/>
  <c r="M159" i="100"/>
  <c r="H193" i="96"/>
  <c r="K193" i="96" s="1"/>
  <c r="M193" i="95"/>
  <c r="L193" i="95"/>
  <c r="H135" i="96"/>
  <c r="K135" i="96" s="1"/>
  <c r="M135" i="95"/>
  <c r="L135" i="95"/>
  <c r="H102" i="101"/>
  <c r="K102" i="101" s="1"/>
  <c r="L102" i="100"/>
  <c r="M102" i="100"/>
  <c r="H124" i="96"/>
  <c r="K124" i="96" s="1"/>
  <c r="L124" i="95"/>
  <c r="M124" i="95"/>
  <c r="H189" i="96"/>
  <c r="K189" i="96" s="1"/>
  <c r="L189" i="95"/>
  <c r="M189" i="95"/>
  <c r="H101" i="96"/>
  <c r="K101" i="96" s="1"/>
  <c r="M101" i="95"/>
  <c r="L101" i="95"/>
  <c r="H187" i="99"/>
  <c r="K187" i="99" s="1"/>
  <c r="M187" i="98"/>
  <c r="L187" i="98"/>
  <c r="H203" i="96"/>
  <c r="K203" i="96" s="1"/>
  <c r="L203" i="95"/>
  <c r="M203" i="95"/>
  <c r="H205" i="96"/>
  <c r="K205" i="96" s="1"/>
  <c r="L205" i="95"/>
  <c r="M205" i="95"/>
  <c r="H204" i="96"/>
  <c r="K204" i="96" s="1"/>
  <c r="L204" i="95"/>
  <c r="M204" i="95"/>
  <c r="H171" i="96"/>
  <c r="K171" i="96" s="1"/>
  <c r="L171" i="95"/>
  <c r="M171" i="95"/>
  <c r="F53" i="81"/>
  <c r="F59" i="81"/>
  <c r="H115" i="96"/>
  <c r="K115" i="96" s="1"/>
  <c r="M115" i="95"/>
  <c r="L115" i="95"/>
  <c r="H156" i="96"/>
  <c r="K156" i="96" s="1"/>
  <c r="M156" i="95"/>
  <c r="L156" i="95"/>
  <c r="H217" i="96"/>
  <c r="K217" i="96" s="1"/>
  <c r="L217" i="95"/>
  <c r="M217" i="95"/>
  <c r="H147" i="101"/>
  <c r="K147" i="101" s="1"/>
  <c r="M147" i="100"/>
  <c r="L147" i="100"/>
  <c r="H208" i="96"/>
  <c r="K208" i="96" s="1"/>
  <c r="L208" i="95"/>
  <c r="M208" i="95"/>
  <c r="H105" i="96"/>
  <c r="K105" i="96" s="1"/>
  <c r="M105" i="95"/>
  <c r="L105" i="95"/>
  <c r="H130" i="101"/>
  <c r="K130" i="101" s="1"/>
  <c r="L130" i="100"/>
  <c r="M130" i="100"/>
  <c r="H100" i="99"/>
  <c r="K100" i="99" s="1"/>
  <c r="L100" i="98"/>
  <c r="M100" i="98"/>
  <c r="H178" i="101"/>
  <c r="K178" i="101" s="1"/>
  <c r="M178" i="100"/>
  <c r="L178" i="100"/>
  <c r="H235" i="96"/>
  <c r="K235" i="96" s="1"/>
  <c r="L235" i="95"/>
  <c r="M235" i="95"/>
  <c r="E106" i="98"/>
  <c r="E239" i="97"/>
  <c r="AB4" i="36"/>
  <c r="M219" i="95"/>
  <c r="L219" i="95"/>
  <c r="G219" i="96"/>
  <c r="G227" i="97"/>
  <c r="M227" i="96"/>
  <c r="L227" i="96"/>
  <c r="G141" i="101"/>
  <c r="M141" i="100"/>
  <c r="L141" i="100"/>
  <c r="G85" i="98"/>
  <c r="G215" i="100"/>
  <c r="G213" i="101"/>
  <c r="F36" i="97"/>
  <c r="F40" i="96"/>
  <c r="M223" i="96"/>
  <c r="G223" i="97"/>
  <c r="L223" i="96"/>
  <c r="G238" i="98"/>
  <c r="M238" i="97"/>
  <c r="L238" i="97"/>
  <c r="G83" i="97"/>
  <c r="G93" i="101"/>
  <c r="G226" i="96"/>
  <c r="M226" i="95"/>
  <c r="L226" i="95"/>
  <c r="G237" i="96"/>
  <c r="M237" i="95"/>
  <c r="L237" i="95"/>
  <c r="G221" i="96"/>
  <c r="M221" i="95"/>
  <c r="L221" i="95"/>
  <c r="M210" i="95"/>
  <c r="L210" i="95"/>
  <c r="G210" i="96"/>
  <c r="G235" i="98"/>
  <c r="G234" i="96"/>
  <c r="M234" i="95"/>
  <c r="L234" i="95"/>
  <c r="G106" i="98"/>
  <c r="M106" i="97"/>
  <c r="L106" i="97"/>
  <c r="G87" i="97"/>
  <c r="M87" i="96"/>
  <c r="L87" i="96"/>
  <c r="G220" i="100"/>
  <c r="L236" i="95"/>
  <c r="G236" i="96"/>
  <c r="M236" i="95"/>
  <c r="M233" i="95"/>
  <c r="L233" i="95"/>
  <c r="G233" i="96"/>
  <c r="M231" i="95"/>
  <c r="G231" i="96"/>
  <c r="L231" i="95"/>
  <c r="L224" i="95"/>
  <c r="G224" i="96"/>
  <c r="M224" i="95"/>
  <c r="AA4" i="36"/>
  <c r="M229" i="95"/>
  <c r="G229" i="96"/>
  <c r="L229" i="95"/>
  <c r="L185" i="101"/>
  <c r="M185" i="101"/>
  <c r="G218" i="97"/>
  <c r="M218" i="96"/>
  <c r="L218" i="96"/>
  <c r="G92" i="99"/>
  <c r="M92" i="98"/>
  <c r="L92" i="98"/>
  <c r="G216" i="97"/>
  <c r="L216" i="96"/>
  <c r="M216" i="96"/>
  <c r="M84" i="95"/>
  <c r="L84" i="95"/>
  <c r="G84" i="96"/>
  <c r="G88" i="97"/>
  <c r="G222" i="96"/>
  <c r="M222" i="95"/>
  <c r="L222" i="95"/>
  <c r="G217" i="98"/>
  <c r="G86" i="96"/>
  <c r="M86" i="95"/>
  <c r="L86" i="95"/>
  <c r="L212" i="95"/>
  <c r="G212" i="96"/>
  <c r="M212" i="95"/>
  <c r="G89" i="96"/>
  <c r="M89" i="95"/>
  <c r="L89" i="95"/>
  <c r="G232" i="101"/>
  <c r="G80" i="100" l="1"/>
  <c r="M80" i="99"/>
  <c r="L80" i="99"/>
  <c r="M178" i="101"/>
  <c r="L178" i="101"/>
  <c r="H208" i="97"/>
  <c r="K208" i="97" s="1"/>
  <c r="L208" i="96"/>
  <c r="M208" i="96"/>
  <c r="H115" i="97"/>
  <c r="K115" i="97" s="1"/>
  <c r="L115" i="96"/>
  <c r="M115" i="96"/>
  <c r="H204" i="97"/>
  <c r="K204" i="97" s="1"/>
  <c r="M204" i="96"/>
  <c r="L204" i="96"/>
  <c r="H101" i="97"/>
  <c r="K101" i="97" s="1"/>
  <c r="L101" i="96"/>
  <c r="M101" i="96"/>
  <c r="H135" i="97"/>
  <c r="K135" i="97" s="1"/>
  <c r="M135" i="96"/>
  <c r="L135" i="96"/>
  <c r="H146" i="97"/>
  <c r="K146" i="97" s="1"/>
  <c r="M146" i="96"/>
  <c r="L146" i="96"/>
  <c r="H104" i="100"/>
  <c r="K104" i="100" s="1"/>
  <c r="L104" i="99"/>
  <c r="M104" i="99"/>
  <c r="H180" i="97"/>
  <c r="K180" i="97" s="1"/>
  <c r="L180" i="96"/>
  <c r="M180" i="96"/>
  <c r="H239" i="83"/>
  <c r="Q2" i="36" s="1"/>
  <c r="K83" i="83"/>
  <c r="H163" i="97"/>
  <c r="K163" i="97" s="1"/>
  <c r="L163" i="96"/>
  <c r="M163" i="96"/>
  <c r="H114" i="97"/>
  <c r="K114" i="97" s="1"/>
  <c r="M114" i="96"/>
  <c r="L114" i="96"/>
  <c r="M132" i="101"/>
  <c r="L132" i="101"/>
  <c r="H199" i="97"/>
  <c r="K199" i="97" s="1"/>
  <c r="M199" i="96"/>
  <c r="L199" i="96"/>
  <c r="H165" i="97"/>
  <c r="K165" i="97" s="1"/>
  <c r="L165" i="96"/>
  <c r="M165" i="96"/>
  <c r="H123" i="100"/>
  <c r="K123" i="100" s="1"/>
  <c r="L123" i="99"/>
  <c r="M123" i="99"/>
  <c r="H196" i="97"/>
  <c r="K196" i="97" s="1"/>
  <c r="L196" i="96"/>
  <c r="M196" i="96"/>
  <c r="H195" i="97"/>
  <c r="K195" i="97" s="1"/>
  <c r="M195" i="96"/>
  <c r="L195" i="96"/>
  <c r="H113" i="100"/>
  <c r="K113" i="100" s="1"/>
  <c r="L113" i="99"/>
  <c r="M113" i="99"/>
  <c r="H154" i="100"/>
  <c r="K154" i="100" s="1"/>
  <c r="L154" i="99"/>
  <c r="M154" i="99"/>
  <c r="L181" i="101"/>
  <c r="M181" i="101"/>
  <c r="H126" i="100"/>
  <c r="K126" i="100" s="1"/>
  <c r="M126" i="99"/>
  <c r="L126" i="99"/>
  <c r="H103" i="97"/>
  <c r="K103" i="97" s="1"/>
  <c r="L103" i="96"/>
  <c r="M103" i="96"/>
  <c r="H144" i="99"/>
  <c r="K144" i="99" s="1"/>
  <c r="L144" i="98"/>
  <c r="M144" i="98"/>
  <c r="H177" i="97"/>
  <c r="K177" i="97" s="1"/>
  <c r="L177" i="96"/>
  <c r="M177" i="96"/>
  <c r="M128" i="101"/>
  <c r="L128" i="101"/>
  <c r="H136" i="97"/>
  <c r="K136" i="97" s="1"/>
  <c r="L136" i="96"/>
  <c r="M136" i="96"/>
  <c r="H215" i="97"/>
  <c r="K215" i="97" s="1"/>
  <c r="M215" i="96"/>
  <c r="L215" i="96"/>
  <c r="H232" i="100"/>
  <c r="K232" i="100" s="1"/>
  <c r="L232" i="99"/>
  <c r="M232" i="99"/>
  <c r="M111" i="101"/>
  <c r="L111" i="101"/>
  <c r="H200" i="97"/>
  <c r="K200" i="97" s="1"/>
  <c r="L200" i="96"/>
  <c r="M200" i="96"/>
  <c r="M152" i="101"/>
  <c r="L152" i="101"/>
  <c r="H162" i="97"/>
  <c r="K162" i="97" s="1"/>
  <c r="L162" i="96"/>
  <c r="M162" i="96"/>
  <c r="H235" i="97"/>
  <c r="K235" i="97" s="1"/>
  <c r="L235" i="96"/>
  <c r="M235" i="96"/>
  <c r="H105" i="97"/>
  <c r="K105" i="97" s="1"/>
  <c r="M105" i="96"/>
  <c r="L105" i="96"/>
  <c r="H156" i="97"/>
  <c r="K156" i="97" s="1"/>
  <c r="L156" i="96"/>
  <c r="M156" i="96"/>
  <c r="H171" i="97"/>
  <c r="K171" i="97" s="1"/>
  <c r="M171" i="96"/>
  <c r="L171" i="96"/>
  <c r="H187" i="100"/>
  <c r="K187" i="100" s="1"/>
  <c r="L187" i="99"/>
  <c r="M187" i="99"/>
  <c r="M102" i="101"/>
  <c r="L102" i="101"/>
  <c r="M166" i="101"/>
  <c r="L166" i="101"/>
  <c r="M107" i="101"/>
  <c r="L107" i="101"/>
  <c r="H175" i="97"/>
  <c r="K175" i="97" s="1"/>
  <c r="M175" i="96"/>
  <c r="L175" i="96"/>
  <c r="M122" i="101"/>
  <c r="L122" i="101"/>
  <c r="H118" i="97"/>
  <c r="K118" i="97" s="1"/>
  <c r="L118" i="96"/>
  <c r="M118" i="96"/>
  <c r="H207" i="97"/>
  <c r="K207" i="97" s="1"/>
  <c r="M207" i="96"/>
  <c r="L207" i="96"/>
  <c r="H88" i="96"/>
  <c r="K88" i="96" s="1"/>
  <c r="M88" i="95"/>
  <c r="L88" i="95"/>
  <c r="H129" i="100"/>
  <c r="K129" i="100" s="1"/>
  <c r="M129" i="99"/>
  <c r="L129" i="99"/>
  <c r="H157" i="100"/>
  <c r="K157" i="100" s="1"/>
  <c r="L157" i="99"/>
  <c r="M157" i="99"/>
  <c r="M127" i="101"/>
  <c r="L127" i="101"/>
  <c r="H110" i="97"/>
  <c r="K110" i="97" s="1"/>
  <c r="M110" i="96"/>
  <c r="L110" i="96"/>
  <c r="H150" i="97"/>
  <c r="K150" i="97" s="1"/>
  <c r="L150" i="96"/>
  <c r="M150" i="96"/>
  <c r="H179" i="100"/>
  <c r="K179" i="100" s="1"/>
  <c r="L179" i="99"/>
  <c r="M179" i="99"/>
  <c r="L125" i="101"/>
  <c r="M125" i="101"/>
  <c r="H211" i="97"/>
  <c r="K211" i="97" s="1"/>
  <c r="M211" i="96"/>
  <c r="L211" i="96"/>
  <c r="H131" i="97"/>
  <c r="K131" i="97" s="1"/>
  <c r="L131" i="96"/>
  <c r="M131" i="96"/>
  <c r="H112" i="98"/>
  <c r="K112" i="98" s="1"/>
  <c r="M112" i="97"/>
  <c r="L112" i="97"/>
  <c r="H138" i="97"/>
  <c r="K138" i="97" s="1"/>
  <c r="M138" i="96"/>
  <c r="L138" i="96"/>
  <c r="Q89" i="99"/>
  <c r="Q239" i="98"/>
  <c r="H120" i="100"/>
  <c r="K120" i="100" s="1"/>
  <c r="M120" i="99"/>
  <c r="L120" i="99"/>
  <c r="H139" i="99"/>
  <c r="K139" i="99" s="1"/>
  <c r="M139" i="98"/>
  <c r="L139" i="98"/>
  <c r="H121" i="97"/>
  <c r="K121" i="97" s="1"/>
  <c r="L121" i="96"/>
  <c r="M121" i="96"/>
  <c r="H119" i="97"/>
  <c r="K119" i="97" s="1"/>
  <c r="M119" i="96"/>
  <c r="L119" i="96"/>
  <c r="H183" i="97"/>
  <c r="K183" i="97" s="1"/>
  <c r="L183" i="96"/>
  <c r="M183" i="96"/>
  <c r="H194" i="97"/>
  <c r="K194" i="97" s="1"/>
  <c r="M194" i="96"/>
  <c r="L194" i="96"/>
  <c r="L130" i="101"/>
  <c r="M130" i="101"/>
  <c r="H217" i="97"/>
  <c r="K217" i="97" s="1"/>
  <c r="L217" i="96"/>
  <c r="M217" i="96"/>
  <c r="H203" i="97"/>
  <c r="K203" i="97" s="1"/>
  <c r="M203" i="96"/>
  <c r="L203" i="96"/>
  <c r="H124" i="97"/>
  <c r="K124" i="97" s="1"/>
  <c r="L124" i="96"/>
  <c r="M124" i="96"/>
  <c r="M159" i="101"/>
  <c r="L159" i="101"/>
  <c r="H168" i="97"/>
  <c r="K168" i="97" s="1"/>
  <c r="L168" i="96"/>
  <c r="M168" i="96"/>
  <c r="H184" i="100"/>
  <c r="K184" i="100" s="1"/>
  <c r="M184" i="99"/>
  <c r="L184" i="99"/>
  <c r="H93" i="98"/>
  <c r="K93" i="98" s="1"/>
  <c r="M93" i="97"/>
  <c r="L93" i="97"/>
  <c r="H134" i="101"/>
  <c r="K134" i="101" s="1"/>
  <c r="L134" i="100"/>
  <c r="M134" i="100"/>
  <c r="H161" i="97"/>
  <c r="K161" i="97" s="1"/>
  <c r="L161" i="96"/>
  <c r="M161" i="96"/>
  <c r="H109" i="100"/>
  <c r="K109" i="100" s="1"/>
  <c r="L109" i="99"/>
  <c r="M109" i="99"/>
  <c r="H97" i="97"/>
  <c r="K97" i="97" s="1"/>
  <c r="L97" i="96"/>
  <c r="M97" i="96"/>
  <c r="H172" i="100"/>
  <c r="K172" i="100" s="1"/>
  <c r="L172" i="99"/>
  <c r="M172" i="99"/>
  <c r="H170" i="97"/>
  <c r="K170" i="97" s="1"/>
  <c r="M170" i="96"/>
  <c r="L170" i="96"/>
  <c r="H214" i="98"/>
  <c r="K214" i="98" s="1"/>
  <c r="L214" i="97"/>
  <c r="M214" i="97"/>
  <c r="H148" i="98"/>
  <c r="K148" i="98" s="1"/>
  <c r="M148" i="97"/>
  <c r="L148" i="97"/>
  <c r="M174" i="101"/>
  <c r="L174" i="101"/>
  <c r="H164" i="100"/>
  <c r="K164" i="100" s="1"/>
  <c r="L164" i="99"/>
  <c r="M164" i="99"/>
  <c r="H160" i="97"/>
  <c r="K160" i="97" s="1"/>
  <c r="M160" i="96"/>
  <c r="L160" i="96"/>
  <c r="H173" i="97"/>
  <c r="K173" i="97" s="1"/>
  <c r="L173" i="96"/>
  <c r="M173" i="96"/>
  <c r="H197" i="97"/>
  <c r="K197" i="97" s="1"/>
  <c r="M197" i="96"/>
  <c r="L197" i="96"/>
  <c r="H142" i="99"/>
  <c r="K142" i="99" s="1"/>
  <c r="M142" i="98"/>
  <c r="L142" i="98"/>
  <c r="L117" i="101"/>
  <c r="M117" i="101"/>
  <c r="H95" i="99"/>
  <c r="K95" i="99" s="1"/>
  <c r="M95" i="98"/>
  <c r="L95" i="98"/>
  <c r="H149" i="100"/>
  <c r="K149" i="100" s="1"/>
  <c r="L149" i="99"/>
  <c r="M149" i="99"/>
  <c r="L98" i="101"/>
  <c r="M98" i="101"/>
  <c r="L169" i="101"/>
  <c r="M169" i="101"/>
  <c r="H91" i="99"/>
  <c r="K91" i="99" s="1"/>
  <c r="M91" i="98"/>
  <c r="L91" i="98"/>
  <c r="H213" i="97"/>
  <c r="K213" i="97" s="1"/>
  <c r="L213" i="96"/>
  <c r="M213" i="96"/>
  <c r="H100" i="100"/>
  <c r="K100" i="100" s="1"/>
  <c r="M100" i="99"/>
  <c r="L100" i="99"/>
  <c r="M147" i="101"/>
  <c r="L147" i="101"/>
  <c r="H205" i="97"/>
  <c r="K205" i="97" s="1"/>
  <c r="L205" i="96"/>
  <c r="M205" i="96"/>
  <c r="H189" i="97"/>
  <c r="K189" i="97" s="1"/>
  <c r="L189" i="96"/>
  <c r="M189" i="96"/>
  <c r="H193" i="97"/>
  <c r="K193" i="97" s="1"/>
  <c r="L193" i="96"/>
  <c r="M193" i="96"/>
  <c r="H228" i="97"/>
  <c r="K228" i="97" s="1"/>
  <c r="L228" i="96"/>
  <c r="M228" i="96"/>
  <c r="H99" i="97"/>
  <c r="K99" i="97" s="1"/>
  <c r="M99" i="96"/>
  <c r="L99" i="96"/>
  <c r="F42" i="82"/>
  <c r="L239" i="82"/>
  <c r="H151" i="97"/>
  <c r="K151" i="97" s="1"/>
  <c r="M151" i="96"/>
  <c r="L151" i="96"/>
  <c r="H143" i="97"/>
  <c r="K143" i="97" s="1"/>
  <c r="M143" i="96"/>
  <c r="L143" i="96"/>
  <c r="H140" i="101"/>
  <c r="K140" i="101" s="1"/>
  <c r="M140" i="100"/>
  <c r="L140" i="100"/>
  <c r="M155" i="101"/>
  <c r="L155" i="101"/>
  <c r="H176" i="100"/>
  <c r="K176" i="100" s="1"/>
  <c r="L176" i="99"/>
  <c r="M176" i="99"/>
  <c r="H230" i="97"/>
  <c r="K230" i="97" s="1"/>
  <c r="M230" i="96"/>
  <c r="L230" i="96"/>
  <c r="H167" i="100"/>
  <c r="K167" i="100" s="1"/>
  <c r="L167" i="99"/>
  <c r="M167" i="99"/>
  <c r="H220" i="99"/>
  <c r="K220" i="99" s="1"/>
  <c r="M220" i="98"/>
  <c r="L220" i="98"/>
  <c r="H116" i="97"/>
  <c r="K116" i="97" s="1"/>
  <c r="L116" i="96"/>
  <c r="M116" i="96"/>
  <c r="H96" i="100"/>
  <c r="K96" i="100" s="1"/>
  <c r="L96" i="99"/>
  <c r="M96" i="99"/>
  <c r="H186" i="97"/>
  <c r="K186" i="97" s="1"/>
  <c r="M186" i="96"/>
  <c r="L186" i="96"/>
  <c r="H182" i="97"/>
  <c r="K182" i="97" s="1"/>
  <c r="L182" i="96"/>
  <c r="M182" i="96"/>
  <c r="H225" i="97"/>
  <c r="K225" i="97" s="1"/>
  <c r="L225" i="96"/>
  <c r="M225" i="96"/>
  <c r="H137" i="97"/>
  <c r="K137" i="97" s="1"/>
  <c r="L137" i="96"/>
  <c r="M137" i="96"/>
  <c r="H133" i="100"/>
  <c r="K133" i="100" s="1"/>
  <c r="L133" i="99"/>
  <c r="M133" i="99"/>
  <c r="H158" i="97"/>
  <c r="K158" i="97" s="1"/>
  <c r="M158" i="96"/>
  <c r="L158" i="96"/>
  <c r="H108" i="97"/>
  <c r="K108" i="97" s="1"/>
  <c r="L108" i="96"/>
  <c r="M108" i="96"/>
  <c r="H188" i="97"/>
  <c r="K188" i="97" s="1"/>
  <c r="L188" i="96"/>
  <c r="M188" i="96"/>
  <c r="H153" i="97"/>
  <c r="K153" i="97" s="1"/>
  <c r="L153" i="96"/>
  <c r="M153" i="96"/>
  <c r="H191" i="97"/>
  <c r="K191" i="97" s="1"/>
  <c r="L191" i="96"/>
  <c r="M191" i="96"/>
  <c r="H145" i="97"/>
  <c r="K145" i="97" s="1"/>
  <c r="L145" i="96"/>
  <c r="M145" i="96"/>
  <c r="H94" i="99"/>
  <c r="K94" i="99" s="1"/>
  <c r="M94" i="98"/>
  <c r="L94" i="98"/>
  <c r="H85" i="97"/>
  <c r="K85" i="97" s="1"/>
  <c r="L85" i="96"/>
  <c r="M85" i="96"/>
  <c r="E106" i="99"/>
  <c r="E239" i="98"/>
  <c r="G217" i="99"/>
  <c r="G222" i="97"/>
  <c r="L222" i="96"/>
  <c r="M222" i="96"/>
  <c r="M84" i="96"/>
  <c r="L84" i="96"/>
  <c r="G84" i="97"/>
  <c r="G92" i="100"/>
  <c r="L92" i="99"/>
  <c r="M92" i="99"/>
  <c r="G224" i="97"/>
  <c r="L224" i="96"/>
  <c r="M224" i="96"/>
  <c r="G106" i="99"/>
  <c r="M106" i="98"/>
  <c r="L106" i="98"/>
  <c r="G221" i="97"/>
  <c r="L221" i="96"/>
  <c r="M221" i="96"/>
  <c r="G238" i="99"/>
  <c r="M238" i="98"/>
  <c r="L238" i="98"/>
  <c r="G85" i="99"/>
  <c r="G88" i="98"/>
  <c r="G216" i="98"/>
  <c r="M216" i="97"/>
  <c r="L216" i="97"/>
  <c r="G233" i="97"/>
  <c r="L233" i="96"/>
  <c r="M233" i="96"/>
  <c r="G236" i="97"/>
  <c r="L236" i="96"/>
  <c r="M236" i="96"/>
  <c r="M87" i="97"/>
  <c r="G87" i="98"/>
  <c r="L87" i="97"/>
  <c r="G83" i="98"/>
  <c r="F36" i="98"/>
  <c r="F40" i="97"/>
  <c r="G215" i="101"/>
  <c r="G89" i="97"/>
  <c r="L89" i="96"/>
  <c r="M89" i="96"/>
  <c r="G212" i="97"/>
  <c r="L212" i="96"/>
  <c r="M212" i="96"/>
  <c r="G86" i="97"/>
  <c r="M86" i="96"/>
  <c r="L86" i="96"/>
  <c r="G220" i="101"/>
  <c r="G235" i="99"/>
  <c r="G226" i="97"/>
  <c r="L226" i="96"/>
  <c r="M226" i="96"/>
  <c r="G223" i="98"/>
  <c r="L223" i="97"/>
  <c r="M223" i="97"/>
  <c r="G227" i="98"/>
  <c r="L227" i="97"/>
  <c r="M227" i="97"/>
  <c r="G218" i="98"/>
  <c r="L218" i="97"/>
  <c r="M218" i="97"/>
  <c r="G229" i="97"/>
  <c r="L229" i="96"/>
  <c r="M229" i="96"/>
  <c r="G231" i="97"/>
  <c r="M231" i="96"/>
  <c r="L231" i="96"/>
  <c r="G234" i="97"/>
  <c r="M234" i="96"/>
  <c r="L234" i="96"/>
  <c r="G210" i="97"/>
  <c r="L210" i="96"/>
  <c r="M210" i="96"/>
  <c r="G237" i="97"/>
  <c r="L237" i="96"/>
  <c r="M237" i="96"/>
  <c r="G239" i="96"/>
  <c r="M141" i="101"/>
  <c r="L141" i="101"/>
  <c r="G219" i="97"/>
  <c r="M219" i="96"/>
  <c r="L219" i="96"/>
  <c r="M80" i="100" l="1"/>
  <c r="L80" i="100"/>
  <c r="G80" i="101"/>
  <c r="H191" i="98"/>
  <c r="K191" i="98" s="1"/>
  <c r="M191" i="97"/>
  <c r="L191" i="97"/>
  <c r="H158" i="98"/>
  <c r="K158" i="98" s="1"/>
  <c r="M158" i="97"/>
  <c r="L158" i="97"/>
  <c r="H182" i="98"/>
  <c r="K182" i="98" s="1"/>
  <c r="L182" i="97"/>
  <c r="M182" i="97"/>
  <c r="H220" i="100"/>
  <c r="K220" i="100" s="1"/>
  <c r="L220" i="99"/>
  <c r="M220" i="99"/>
  <c r="H151" i="98"/>
  <c r="K151" i="98" s="1"/>
  <c r="M151" i="97"/>
  <c r="L151" i="97"/>
  <c r="H228" i="98"/>
  <c r="K228" i="98" s="1"/>
  <c r="L228" i="97"/>
  <c r="M228" i="97"/>
  <c r="H91" i="100"/>
  <c r="K91" i="100" s="1"/>
  <c r="L91" i="99"/>
  <c r="M91" i="99"/>
  <c r="H160" i="98"/>
  <c r="K160" i="98" s="1"/>
  <c r="M160" i="97"/>
  <c r="L160" i="97"/>
  <c r="H148" i="99"/>
  <c r="K148" i="99" s="1"/>
  <c r="M148" i="98"/>
  <c r="L148" i="98"/>
  <c r="H97" i="98"/>
  <c r="K97" i="98" s="1"/>
  <c r="L97" i="97"/>
  <c r="M97" i="97"/>
  <c r="H93" i="99"/>
  <c r="K93" i="99" s="1"/>
  <c r="L93" i="98"/>
  <c r="M93" i="98"/>
  <c r="H119" i="98"/>
  <c r="K119" i="98" s="1"/>
  <c r="M119" i="97"/>
  <c r="L119" i="97"/>
  <c r="H131" i="98"/>
  <c r="K131" i="98" s="1"/>
  <c r="M131" i="97"/>
  <c r="L131" i="97"/>
  <c r="H179" i="101"/>
  <c r="K179" i="101" s="1"/>
  <c r="L179" i="100"/>
  <c r="M179" i="100"/>
  <c r="H207" i="98"/>
  <c r="K207" i="98" s="1"/>
  <c r="L207" i="97"/>
  <c r="M207" i="97"/>
  <c r="H175" i="98"/>
  <c r="K175" i="98" s="1"/>
  <c r="M175" i="97"/>
  <c r="L175" i="97"/>
  <c r="H171" i="98"/>
  <c r="K171" i="98" s="1"/>
  <c r="M171" i="97"/>
  <c r="L171" i="97"/>
  <c r="H103" i="98"/>
  <c r="K103" i="98" s="1"/>
  <c r="L103" i="97"/>
  <c r="M103" i="97"/>
  <c r="H154" i="101"/>
  <c r="K154" i="101" s="1"/>
  <c r="L154" i="100"/>
  <c r="M154" i="100"/>
  <c r="H123" i="101"/>
  <c r="K123" i="101" s="1"/>
  <c r="M123" i="100"/>
  <c r="L123" i="100"/>
  <c r="H135" i="98"/>
  <c r="K135" i="98" s="1"/>
  <c r="M135" i="97"/>
  <c r="L135" i="97"/>
  <c r="H208" i="98"/>
  <c r="K208" i="98" s="1"/>
  <c r="M208" i="97"/>
  <c r="L208" i="97"/>
  <c r="H145" i="98"/>
  <c r="K145" i="98" s="1"/>
  <c r="L145" i="97"/>
  <c r="M145" i="97"/>
  <c r="H108" i="98"/>
  <c r="K108" i="98" s="1"/>
  <c r="M108" i="97"/>
  <c r="L108" i="97"/>
  <c r="H225" i="98"/>
  <c r="K225" i="98" s="1"/>
  <c r="L225" i="97"/>
  <c r="M225" i="97"/>
  <c r="H116" i="98"/>
  <c r="K116" i="98" s="1"/>
  <c r="M116" i="97"/>
  <c r="L116" i="97"/>
  <c r="H176" i="101"/>
  <c r="K176" i="101" s="1"/>
  <c r="M176" i="100"/>
  <c r="L176" i="100"/>
  <c r="H143" i="98"/>
  <c r="K143" i="98" s="1"/>
  <c r="M143" i="97"/>
  <c r="L143" i="97"/>
  <c r="H99" i="98"/>
  <c r="K99" i="98" s="1"/>
  <c r="M99" i="97"/>
  <c r="L99" i="97"/>
  <c r="H205" i="98"/>
  <c r="K205" i="98" s="1"/>
  <c r="L205" i="97"/>
  <c r="M205" i="97"/>
  <c r="H213" i="98"/>
  <c r="K213" i="98" s="1"/>
  <c r="L213" i="97"/>
  <c r="M213" i="97"/>
  <c r="H173" i="98"/>
  <c r="K173" i="98" s="1"/>
  <c r="L173" i="97"/>
  <c r="M173" i="97"/>
  <c r="H172" i="101"/>
  <c r="K172" i="101" s="1"/>
  <c r="M172" i="100"/>
  <c r="L172" i="100"/>
  <c r="M134" i="101"/>
  <c r="L134" i="101"/>
  <c r="H217" i="98"/>
  <c r="K217" i="98" s="1"/>
  <c r="M217" i="97"/>
  <c r="L217" i="97"/>
  <c r="H183" i="98"/>
  <c r="K183" i="98" s="1"/>
  <c r="L183" i="97"/>
  <c r="M183" i="97"/>
  <c r="H120" i="101"/>
  <c r="K120" i="101" s="1"/>
  <c r="L120" i="100"/>
  <c r="M120" i="100"/>
  <c r="H112" i="99"/>
  <c r="K112" i="99" s="1"/>
  <c r="M112" i="98"/>
  <c r="L112" i="98"/>
  <c r="H88" i="97"/>
  <c r="K88" i="97" s="1"/>
  <c r="M88" i="96"/>
  <c r="L88" i="96"/>
  <c r="H187" i="101"/>
  <c r="K187" i="101" s="1"/>
  <c r="M187" i="100"/>
  <c r="L187" i="100"/>
  <c r="H235" i="98"/>
  <c r="K235" i="98" s="1"/>
  <c r="M235" i="97"/>
  <c r="L235" i="97"/>
  <c r="H162" i="98"/>
  <c r="K162" i="98" s="1"/>
  <c r="L162" i="97"/>
  <c r="M162" i="97"/>
  <c r="H136" i="98"/>
  <c r="K136" i="98" s="1"/>
  <c r="M136" i="97"/>
  <c r="L136" i="97"/>
  <c r="H144" i="100"/>
  <c r="K144" i="100" s="1"/>
  <c r="L144" i="99"/>
  <c r="M144" i="99"/>
  <c r="H196" i="98"/>
  <c r="K196" i="98" s="1"/>
  <c r="L196" i="97"/>
  <c r="M196" i="97"/>
  <c r="H146" i="98"/>
  <c r="K146" i="98" s="1"/>
  <c r="L146" i="97"/>
  <c r="M146" i="97"/>
  <c r="H115" i="98"/>
  <c r="K115" i="98" s="1"/>
  <c r="L115" i="97"/>
  <c r="M115" i="97"/>
  <c r="H94" i="100"/>
  <c r="K94" i="100" s="1"/>
  <c r="L94" i="99"/>
  <c r="M94" i="99"/>
  <c r="H188" i="98"/>
  <c r="K188" i="98" s="1"/>
  <c r="L188" i="97"/>
  <c r="M188" i="97"/>
  <c r="H137" i="98"/>
  <c r="K137" i="98" s="1"/>
  <c r="L137" i="97"/>
  <c r="M137" i="97"/>
  <c r="H96" i="101"/>
  <c r="K96" i="101" s="1"/>
  <c r="L96" i="100"/>
  <c r="M96" i="100"/>
  <c r="H230" i="98"/>
  <c r="K230" i="98" s="1"/>
  <c r="M230" i="97"/>
  <c r="L230" i="97"/>
  <c r="L140" i="101"/>
  <c r="M140" i="101"/>
  <c r="F53" i="82"/>
  <c r="F59" i="82"/>
  <c r="H189" i="98"/>
  <c r="K189" i="98" s="1"/>
  <c r="L189" i="97"/>
  <c r="M189" i="97"/>
  <c r="H100" i="101"/>
  <c r="K100" i="101" s="1"/>
  <c r="L100" i="100"/>
  <c r="M100" i="100"/>
  <c r="H95" i="100"/>
  <c r="K95" i="100" s="1"/>
  <c r="L95" i="99"/>
  <c r="M95" i="99"/>
  <c r="H197" i="98"/>
  <c r="K197" i="98" s="1"/>
  <c r="L197" i="97"/>
  <c r="M197" i="97"/>
  <c r="H170" i="98"/>
  <c r="K170" i="98" s="1"/>
  <c r="L170" i="97"/>
  <c r="M170" i="97"/>
  <c r="H161" i="98"/>
  <c r="K161" i="98" s="1"/>
  <c r="L161" i="97"/>
  <c r="M161" i="97"/>
  <c r="H168" i="98"/>
  <c r="K168" i="98" s="1"/>
  <c r="M168" i="97"/>
  <c r="L168" i="97"/>
  <c r="H203" i="98"/>
  <c r="K203" i="98" s="1"/>
  <c r="M203" i="97"/>
  <c r="L203" i="97"/>
  <c r="H194" i="98"/>
  <c r="K194" i="98" s="1"/>
  <c r="M194" i="97"/>
  <c r="L194" i="97"/>
  <c r="H139" i="100"/>
  <c r="K139" i="100" s="1"/>
  <c r="L139" i="99"/>
  <c r="M139" i="99"/>
  <c r="H138" i="98"/>
  <c r="K138" i="98" s="1"/>
  <c r="L138" i="97"/>
  <c r="M138" i="97"/>
  <c r="H110" i="98"/>
  <c r="K110" i="98" s="1"/>
  <c r="L110" i="97"/>
  <c r="M110" i="97"/>
  <c r="H129" i="101"/>
  <c r="K129" i="101" s="1"/>
  <c r="M129" i="100"/>
  <c r="L129" i="100"/>
  <c r="H105" i="98"/>
  <c r="K105" i="98" s="1"/>
  <c r="L105" i="97"/>
  <c r="M105" i="97"/>
  <c r="H200" i="98"/>
  <c r="K200" i="98" s="1"/>
  <c r="L200" i="97"/>
  <c r="M200" i="97"/>
  <c r="H215" i="98"/>
  <c r="K215" i="98" s="1"/>
  <c r="M215" i="97"/>
  <c r="L215" i="97"/>
  <c r="H177" i="98"/>
  <c r="K177" i="98" s="1"/>
  <c r="L177" i="97"/>
  <c r="M177" i="97"/>
  <c r="H195" i="98"/>
  <c r="K195" i="98" s="1"/>
  <c r="M195" i="97"/>
  <c r="L195" i="97"/>
  <c r="H199" i="98"/>
  <c r="K199" i="98" s="1"/>
  <c r="M199" i="97"/>
  <c r="L199" i="97"/>
  <c r="H163" i="98"/>
  <c r="K163" i="98" s="1"/>
  <c r="M163" i="97"/>
  <c r="L163" i="97"/>
  <c r="H104" i="101"/>
  <c r="K104" i="101" s="1"/>
  <c r="M104" i="100"/>
  <c r="L104" i="100"/>
  <c r="H204" i="98"/>
  <c r="K204" i="98" s="1"/>
  <c r="L204" i="97"/>
  <c r="M204" i="97"/>
  <c r="H85" i="98"/>
  <c r="K85" i="98" s="1"/>
  <c r="L85" i="97"/>
  <c r="M85" i="97"/>
  <c r="H153" i="98"/>
  <c r="K153" i="98" s="1"/>
  <c r="M153" i="97"/>
  <c r="L153" i="97"/>
  <c r="H133" i="101"/>
  <c r="K133" i="101" s="1"/>
  <c r="M133" i="100"/>
  <c r="L133" i="100"/>
  <c r="H186" i="98"/>
  <c r="K186" i="98" s="1"/>
  <c r="L186" i="97"/>
  <c r="M186" i="97"/>
  <c r="H167" i="101"/>
  <c r="K167" i="101" s="1"/>
  <c r="L167" i="100"/>
  <c r="M167" i="100"/>
  <c r="H193" i="98"/>
  <c r="K193" i="98" s="1"/>
  <c r="L193" i="97"/>
  <c r="M193" i="97"/>
  <c r="H149" i="101"/>
  <c r="K149" i="101" s="1"/>
  <c r="M149" i="100"/>
  <c r="L149" i="100"/>
  <c r="H142" i="100"/>
  <c r="K142" i="100" s="1"/>
  <c r="L142" i="99"/>
  <c r="M142" i="99"/>
  <c r="H164" i="101"/>
  <c r="K164" i="101" s="1"/>
  <c r="M164" i="100"/>
  <c r="L164" i="100"/>
  <c r="H214" i="99"/>
  <c r="K214" i="99" s="1"/>
  <c r="M214" i="98"/>
  <c r="L214" i="98"/>
  <c r="H109" i="101"/>
  <c r="K109" i="101" s="1"/>
  <c r="M109" i="100"/>
  <c r="L109" i="100"/>
  <c r="H184" i="101"/>
  <c r="K184" i="101" s="1"/>
  <c r="L184" i="100"/>
  <c r="M184" i="100"/>
  <c r="H124" i="98"/>
  <c r="K124" i="98" s="1"/>
  <c r="L124" i="97"/>
  <c r="M124" i="97"/>
  <c r="H121" i="98"/>
  <c r="K121" i="98" s="1"/>
  <c r="L121" i="97"/>
  <c r="M121" i="97"/>
  <c r="Q89" i="100"/>
  <c r="Q239" i="99"/>
  <c r="H211" i="98"/>
  <c r="K211" i="98" s="1"/>
  <c r="M211" i="97"/>
  <c r="L211" i="97"/>
  <c r="H150" i="98"/>
  <c r="K150" i="98" s="1"/>
  <c r="L150" i="97"/>
  <c r="M150" i="97"/>
  <c r="H157" i="101"/>
  <c r="K157" i="101" s="1"/>
  <c r="M157" i="100"/>
  <c r="L157" i="100"/>
  <c r="H118" i="98"/>
  <c r="K118" i="98" s="1"/>
  <c r="M118" i="97"/>
  <c r="L118" i="97"/>
  <c r="H156" i="98"/>
  <c r="K156" i="98" s="1"/>
  <c r="L156" i="97"/>
  <c r="M156" i="97"/>
  <c r="H232" i="101"/>
  <c r="K232" i="101" s="1"/>
  <c r="L232" i="100"/>
  <c r="M232" i="100"/>
  <c r="H126" i="101"/>
  <c r="K126" i="101" s="1"/>
  <c r="L126" i="100"/>
  <c r="M126" i="100"/>
  <c r="H113" i="101"/>
  <c r="K113" i="101" s="1"/>
  <c r="M113" i="100"/>
  <c r="L113" i="100"/>
  <c r="H165" i="98"/>
  <c r="K165" i="98" s="1"/>
  <c r="L165" i="97"/>
  <c r="M165" i="97"/>
  <c r="H114" i="98"/>
  <c r="K114" i="98" s="1"/>
  <c r="M114" i="97"/>
  <c r="L114" i="97"/>
  <c r="H83" i="84"/>
  <c r="K239" i="83"/>
  <c r="M83" i="83"/>
  <c r="M239" i="83" s="1"/>
  <c r="L83" i="83"/>
  <c r="H180" i="98"/>
  <c r="K180" i="98" s="1"/>
  <c r="M180" i="97"/>
  <c r="L180" i="97"/>
  <c r="H101" i="98"/>
  <c r="K101" i="98" s="1"/>
  <c r="L101" i="97"/>
  <c r="M101" i="97"/>
  <c r="E106" i="100"/>
  <c r="E239" i="99"/>
  <c r="G219" i="98"/>
  <c r="M219" i="97"/>
  <c r="L219" i="97"/>
  <c r="G234" i="98"/>
  <c r="M234" i="97"/>
  <c r="L234" i="97"/>
  <c r="G227" i="99"/>
  <c r="L227" i="98"/>
  <c r="M227" i="98"/>
  <c r="G216" i="99"/>
  <c r="M216" i="98"/>
  <c r="L216" i="98"/>
  <c r="G92" i="101"/>
  <c r="L92" i="100"/>
  <c r="M92" i="100"/>
  <c r="G210" i="98"/>
  <c r="L210" i="97"/>
  <c r="M210" i="97"/>
  <c r="G218" i="99"/>
  <c r="M218" i="98"/>
  <c r="L218" i="98"/>
  <c r="G235" i="100"/>
  <c r="G89" i="98"/>
  <c r="M89" i="97"/>
  <c r="L89" i="97"/>
  <c r="G239" i="97"/>
  <c r="L233" i="97"/>
  <c r="G233" i="98"/>
  <c r="M233" i="97"/>
  <c r="G224" i="98"/>
  <c r="M224" i="97"/>
  <c r="L224" i="97"/>
  <c r="G84" i="98"/>
  <c r="M84" i="97"/>
  <c r="L84" i="97"/>
  <c r="G217" i="100"/>
  <c r="G237" i="98"/>
  <c r="L237" i="97"/>
  <c r="M237" i="97"/>
  <c r="L229" i="97"/>
  <c r="G229" i="98"/>
  <c r="M229" i="97"/>
  <c r="G226" i="98"/>
  <c r="M226" i="97"/>
  <c r="L226" i="97"/>
  <c r="G212" i="98"/>
  <c r="L212" i="97"/>
  <c r="M212" i="97"/>
  <c r="F36" i="99"/>
  <c r="F40" i="98"/>
  <c r="G87" i="99"/>
  <c r="M87" i="98"/>
  <c r="L87" i="98"/>
  <c r="G236" i="98"/>
  <c r="L236" i="97"/>
  <c r="M236" i="97"/>
  <c r="G85" i="100"/>
  <c r="L106" i="99"/>
  <c r="G106" i="100"/>
  <c r="M106" i="99"/>
  <c r="G222" i="98"/>
  <c r="M222" i="97"/>
  <c r="L222" i="97"/>
  <c r="AC4" i="36"/>
  <c r="G231" i="98"/>
  <c r="L231" i="97"/>
  <c r="M231" i="97"/>
  <c r="G223" i="99"/>
  <c r="M223" i="98"/>
  <c r="L223" i="98"/>
  <c r="G86" i="98"/>
  <c r="M86" i="97"/>
  <c r="L86" i="97"/>
  <c r="G83" i="99"/>
  <c r="G88" i="99"/>
  <c r="G238" i="100"/>
  <c r="M238" i="99"/>
  <c r="L238" i="99"/>
  <c r="G221" i="98"/>
  <c r="L221" i="97"/>
  <c r="M221" i="97"/>
  <c r="M80" i="101" l="1"/>
  <c r="L80" i="101"/>
  <c r="H165" i="99"/>
  <c r="K165" i="99" s="1"/>
  <c r="M165" i="98"/>
  <c r="L165" i="98"/>
  <c r="H156" i="99"/>
  <c r="K156" i="99" s="1"/>
  <c r="L156" i="98"/>
  <c r="M156" i="98"/>
  <c r="H211" i="99"/>
  <c r="K211" i="99" s="1"/>
  <c r="L211" i="98"/>
  <c r="M211" i="98"/>
  <c r="H124" i="99"/>
  <c r="K124" i="99" s="1"/>
  <c r="L124" i="98"/>
  <c r="M124" i="98"/>
  <c r="M164" i="101"/>
  <c r="L164" i="101"/>
  <c r="L167" i="101"/>
  <c r="M167" i="101"/>
  <c r="H85" i="99"/>
  <c r="K85" i="99" s="1"/>
  <c r="M85" i="98"/>
  <c r="L85" i="98"/>
  <c r="H204" i="99"/>
  <c r="K204" i="99" s="1"/>
  <c r="M204" i="98"/>
  <c r="L204" i="98"/>
  <c r="H195" i="99"/>
  <c r="K195" i="99" s="1"/>
  <c r="M195" i="98"/>
  <c r="L195" i="98"/>
  <c r="H105" i="99"/>
  <c r="K105" i="99" s="1"/>
  <c r="M105" i="98"/>
  <c r="L105" i="98"/>
  <c r="H139" i="101"/>
  <c r="K139" i="101" s="1"/>
  <c r="L139" i="100"/>
  <c r="M139" i="100"/>
  <c r="H161" i="99"/>
  <c r="K161" i="99" s="1"/>
  <c r="L161" i="98"/>
  <c r="M161" i="98"/>
  <c r="L100" i="101"/>
  <c r="M100" i="101"/>
  <c r="H137" i="99"/>
  <c r="K137" i="99" s="1"/>
  <c r="L137" i="98"/>
  <c r="M137" i="98"/>
  <c r="H196" i="99"/>
  <c r="K196" i="99" s="1"/>
  <c r="M196" i="98"/>
  <c r="L196" i="98"/>
  <c r="H235" i="99"/>
  <c r="K235" i="99" s="1"/>
  <c r="M235" i="98"/>
  <c r="L235" i="98"/>
  <c r="M120" i="101"/>
  <c r="L120" i="101"/>
  <c r="H205" i="99"/>
  <c r="K205" i="99" s="1"/>
  <c r="M205" i="98"/>
  <c r="L205" i="98"/>
  <c r="H116" i="99"/>
  <c r="K116" i="99" s="1"/>
  <c r="M116" i="98"/>
  <c r="L116" i="98"/>
  <c r="H208" i="99"/>
  <c r="K208" i="99" s="1"/>
  <c r="M208" i="98"/>
  <c r="L208" i="98"/>
  <c r="H103" i="99"/>
  <c r="K103" i="99" s="1"/>
  <c r="M103" i="98"/>
  <c r="L103" i="98"/>
  <c r="M179" i="101"/>
  <c r="L179" i="101"/>
  <c r="H97" i="99"/>
  <c r="K97" i="99" s="1"/>
  <c r="M97" i="98"/>
  <c r="L97" i="98"/>
  <c r="H228" i="99"/>
  <c r="K228" i="99" s="1"/>
  <c r="L228" i="98"/>
  <c r="M228" i="98"/>
  <c r="H158" i="99"/>
  <c r="K158" i="99" s="1"/>
  <c r="M158" i="98"/>
  <c r="L158" i="98"/>
  <c r="F42" i="83"/>
  <c r="L239" i="83"/>
  <c r="H114" i="99"/>
  <c r="K114" i="99" s="1"/>
  <c r="M114" i="98"/>
  <c r="L114" i="98"/>
  <c r="L232" i="101"/>
  <c r="M232" i="101"/>
  <c r="H150" i="99"/>
  <c r="K150" i="99" s="1"/>
  <c r="L150" i="98"/>
  <c r="M150" i="98"/>
  <c r="H121" i="99"/>
  <c r="K121" i="99" s="1"/>
  <c r="L121" i="98"/>
  <c r="M121" i="98"/>
  <c r="H214" i="100"/>
  <c r="K214" i="100" s="1"/>
  <c r="M214" i="99"/>
  <c r="L214" i="99"/>
  <c r="H193" i="99"/>
  <c r="K193" i="99" s="1"/>
  <c r="M193" i="98"/>
  <c r="L193" i="98"/>
  <c r="H153" i="99"/>
  <c r="K153" i="99" s="1"/>
  <c r="L153" i="98"/>
  <c r="M153" i="98"/>
  <c r="H199" i="99"/>
  <c r="K199" i="99" s="1"/>
  <c r="L199" i="98"/>
  <c r="M199" i="98"/>
  <c r="H200" i="99"/>
  <c r="K200" i="99" s="1"/>
  <c r="M200" i="98"/>
  <c r="L200" i="98"/>
  <c r="H138" i="99"/>
  <c r="K138" i="99" s="1"/>
  <c r="L138" i="98"/>
  <c r="M138" i="98"/>
  <c r="H168" i="99"/>
  <c r="K168" i="99" s="1"/>
  <c r="M168" i="98"/>
  <c r="L168" i="98"/>
  <c r="H95" i="101"/>
  <c r="K95" i="101" s="1"/>
  <c r="L95" i="100"/>
  <c r="M95" i="100"/>
  <c r="L96" i="101"/>
  <c r="M96" i="101"/>
  <c r="H146" i="99"/>
  <c r="K146" i="99" s="1"/>
  <c r="M146" i="98"/>
  <c r="L146" i="98"/>
  <c r="H162" i="99"/>
  <c r="K162" i="99" s="1"/>
  <c r="M162" i="98"/>
  <c r="L162" i="98"/>
  <c r="H112" i="100"/>
  <c r="K112" i="100" s="1"/>
  <c r="L112" i="99"/>
  <c r="M112" i="99"/>
  <c r="H213" i="99"/>
  <c r="K213" i="99" s="1"/>
  <c r="M213" i="98"/>
  <c r="L213" i="98"/>
  <c r="M176" i="101"/>
  <c r="L176" i="101"/>
  <c r="H145" i="99"/>
  <c r="K145" i="99" s="1"/>
  <c r="M145" i="98"/>
  <c r="L145" i="98"/>
  <c r="M154" i="101"/>
  <c r="L154" i="101"/>
  <c r="H207" i="99"/>
  <c r="K207" i="99" s="1"/>
  <c r="M207" i="98"/>
  <c r="L207" i="98"/>
  <c r="H93" i="100"/>
  <c r="K93" i="100" s="1"/>
  <c r="L93" i="99"/>
  <c r="M93" i="99"/>
  <c r="H91" i="101"/>
  <c r="K91" i="101" s="1"/>
  <c r="M91" i="100"/>
  <c r="L91" i="100"/>
  <c r="H182" i="99"/>
  <c r="K182" i="99" s="1"/>
  <c r="L182" i="98"/>
  <c r="M182" i="98"/>
  <c r="H180" i="99"/>
  <c r="K180" i="99" s="1"/>
  <c r="M180" i="98"/>
  <c r="L180" i="98"/>
  <c r="H239" i="84"/>
  <c r="R2" i="36" s="1"/>
  <c r="K83" i="84"/>
  <c r="M126" i="101"/>
  <c r="L126" i="101"/>
  <c r="L157" i="101"/>
  <c r="M157" i="101"/>
  <c r="Q89" i="101"/>
  <c r="Q239" i="101" s="1"/>
  <c r="Q239" i="100"/>
  <c r="M109" i="101"/>
  <c r="L109" i="101"/>
  <c r="M149" i="101"/>
  <c r="L149" i="101"/>
  <c r="M133" i="101"/>
  <c r="L133" i="101"/>
  <c r="H163" i="99"/>
  <c r="K163" i="99" s="1"/>
  <c r="L163" i="98"/>
  <c r="M163" i="98"/>
  <c r="H215" i="99"/>
  <c r="K215" i="99" s="1"/>
  <c r="M215" i="98"/>
  <c r="L215" i="98"/>
  <c r="H110" i="99"/>
  <c r="K110" i="99" s="1"/>
  <c r="M110" i="98"/>
  <c r="L110" i="98"/>
  <c r="H203" i="99"/>
  <c r="K203" i="99" s="1"/>
  <c r="M203" i="98"/>
  <c r="L203" i="98"/>
  <c r="H197" i="99"/>
  <c r="K197" i="99" s="1"/>
  <c r="M197" i="98"/>
  <c r="L197" i="98"/>
  <c r="H230" i="99"/>
  <c r="K230" i="99" s="1"/>
  <c r="M230" i="98"/>
  <c r="L230" i="98"/>
  <c r="H94" i="101"/>
  <c r="K94" i="101" s="1"/>
  <c r="L94" i="100"/>
  <c r="M94" i="100"/>
  <c r="H115" i="99"/>
  <c r="K115" i="99" s="1"/>
  <c r="L115" i="98"/>
  <c r="M115" i="98"/>
  <c r="H136" i="99"/>
  <c r="K136" i="99" s="1"/>
  <c r="L136" i="98"/>
  <c r="M136" i="98"/>
  <c r="H88" i="98"/>
  <c r="K88" i="98" s="1"/>
  <c r="M88" i="97"/>
  <c r="L88" i="97"/>
  <c r="H217" i="99"/>
  <c r="K217" i="99" s="1"/>
  <c r="L217" i="98"/>
  <c r="M217" i="98"/>
  <c r="H173" i="99"/>
  <c r="K173" i="99" s="1"/>
  <c r="M173" i="98"/>
  <c r="L173" i="98"/>
  <c r="H143" i="99"/>
  <c r="K143" i="99" s="1"/>
  <c r="M143" i="98"/>
  <c r="L143" i="98"/>
  <c r="H108" i="99"/>
  <c r="K108" i="99" s="1"/>
  <c r="M108" i="98"/>
  <c r="L108" i="98"/>
  <c r="M123" i="101"/>
  <c r="L123" i="101"/>
  <c r="H175" i="99"/>
  <c r="K175" i="99" s="1"/>
  <c r="L175" i="98"/>
  <c r="M175" i="98"/>
  <c r="H119" i="99"/>
  <c r="K119" i="99" s="1"/>
  <c r="M119" i="98"/>
  <c r="L119" i="98"/>
  <c r="H160" i="99"/>
  <c r="K160" i="99" s="1"/>
  <c r="M160" i="98"/>
  <c r="L160" i="98"/>
  <c r="H220" i="101"/>
  <c r="K220" i="101" s="1"/>
  <c r="M220" i="100"/>
  <c r="L220" i="100"/>
  <c r="H101" i="99"/>
  <c r="K101" i="99" s="1"/>
  <c r="M101" i="98"/>
  <c r="L101" i="98"/>
  <c r="M113" i="101"/>
  <c r="L113" i="101"/>
  <c r="H118" i="99"/>
  <c r="K118" i="99" s="1"/>
  <c r="M118" i="98"/>
  <c r="L118" i="98"/>
  <c r="M184" i="101"/>
  <c r="L184" i="101"/>
  <c r="H142" i="101"/>
  <c r="K142" i="101" s="1"/>
  <c r="M142" i="100"/>
  <c r="L142" i="100"/>
  <c r="H186" i="99"/>
  <c r="K186" i="99" s="1"/>
  <c r="L186" i="98"/>
  <c r="M186" i="98"/>
  <c r="L104" i="101"/>
  <c r="M104" i="101"/>
  <c r="H177" i="99"/>
  <c r="K177" i="99" s="1"/>
  <c r="L177" i="98"/>
  <c r="M177" i="98"/>
  <c r="M129" i="101"/>
  <c r="L129" i="101"/>
  <c r="H194" i="99"/>
  <c r="K194" i="99" s="1"/>
  <c r="M194" i="98"/>
  <c r="L194" i="98"/>
  <c r="H170" i="99"/>
  <c r="K170" i="99" s="1"/>
  <c r="M170" i="98"/>
  <c r="L170" i="98"/>
  <c r="H189" i="99"/>
  <c r="K189" i="99" s="1"/>
  <c r="M189" i="98"/>
  <c r="L189" i="98"/>
  <c r="H188" i="99"/>
  <c r="K188" i="99" s="1"/>
  <c r="M188" i="98"/>
  <c r="L188" i="98"/>
  <c r="H144" i="101"/>
  <c r="K144" i="101" s="1"/>
  <c r="M144" i="100"/>
  <c r="L144" i="100"/>
  <c r="M187" i="101"/>
  <c r="L187" i="101"/>
  <c r="H183" i="99"/>
  <c r="K183" i="99" s="1"/>
  <c r="L183" i="98"/>
  <c r="M183" i="98"/>
  <c r="L172" i="101"/>
  <c r="M172" i="101"/>
  <c r="H99" i="99"/>
  <c r="K99" i="99" s="1"/>
  <c r="L99" i="98"/>
  <c r="M99" i="98"/>
  <c r="H225" i="99"/>
  <c r="K225" i="99" s="1"/>
  <c r="L225" i="98"/>
  <c r="M225" i="98"/>
  <c r="H135" i="99"/>
  <c r="K135" i="99" s="1"/>
  <c r="M135" i="98"/>
  <c r="L135" i="98"/>
  <c r="H171" i="99"/>
  <c r="K171" i="99" s="1"/>
  <c r="M171" i="98"/>
  <c r="L171" i="98"/>
  <c r="H131" i="99"/>
  <c r="K131" i="99" s="1"/>
  <c r="M131" i="98"/>
  <c r="L131" i="98"/>
  <c r="H148" i="100"/>
  <c r="K148" i="100" s="1"/>
  <c r="L148" i="99"/>
  <c r="M148" i="99"/>
  <c r="H151" i="99"/>
  <c r="K151" i="99" s="1"/>
  <c r="M151" i="98"/>
  <c r="L151" i="98"/>
  <c r="H191" i="99"/>
  <c r="K191" i="99" s="1"/>
  <c r="L191" i="98"/>
  <c r="M191" i="98"/>
  <c r="E106" i="101"/>
  <c r="E239" i="101" s="1"/>
  <c r="E239" i="100"/>
  <c r="G221" i="99"/>
  <c r="M221" i="98"/>
  <c r="L221" i="98"/>
  <c r="G223" i="100"/>
  <c r="M223" i="99"/>
  <c r="L223" i="99"/>
  <c r="G222" i="99"/>
  <c r="M222" i="98"/>
  <c r="L222" i="98"/>
  <c r="G87" i="100"/>
  <c r="M87" i="99"/>
  <c r="L87" i="99"/>
  <c r="G224" i="99"/>
  <c r="M224" i="98"/>
  <c r="L224" i="98"/>
  <c r="AD4" i="36"/>
  <c r="G210" i="99"/>
  <c r="M210" i="98"/>
  <c r="L210" i="98"/>
  <c r="G234" i="99"/>
  <c r="M234" i="98"/>
  <c r="L234" i="98"/>
  <c r="G88" i="100"/>
  <c r="G239" i="98"/>
  <c r="G86" i="99"/>
  <c r="M86" i="98"/>
  <c r="L86" i="98"/>
  <c r="G236" i="99"/>
  <c r="M236" i="98"/>
  <c r="L236" i="98"/>
  <c r="G226" i="99"/>
  <c r="M226" i="98"/>
  <c r="L226" i="98"/>
  <c r="M84" i="98"/>
  <c r="L84" i="98"/>
  <c r="G84" i="99"/>
  <c r="G239" i="99" s="1"/>
  <c r="G218" i="100"/>
  <c r="L218" i="99"/>
  <c r="M218" i="99"/>
  <c r="G227" i="100"/>
  <c r="M227" i="99"/>
  <c r="L227" i="99"/>
  <c r="G83" i="100"/>
  <c r="G106" i="101"/>
  <c r="M106" i="100"/>
  <c r="L106" i="100"/>
  <c r="G85" i="101"/>
  <c r="M212" i="98"/>
  <c r="L212" i="98"/>
  <c r="G212" i="99"/>
  <c r="G217" i="101"/>
  <c r="L233" i="98"/>
  <c r="G233" i="99"/>
  <c r="M233" i="98"/>
  <c r="G235" i="101"/>
  <c r="G216" i="100"/>
  <c r="L216" i="99"/>
  <c r="M216" i="99"/>
  <c r="G238" i="101"/>
  <c r="M238" i="100"/>
  <c r="L238" i="100"/>
  <c r="G231" i="99"/>
  <c r="M231" i="98"/>
  <c r="L231" i="98"/>
  <c r="F36" i="100"/>
  <c r="F40" i="99"/>
  <c r="G229" i="99"/>
  <c r="M229" i="98"/>
  <c r="L229" i="98"/>
  <c r="G237" i="99"/>
  <c r="M237" i="98"/>
  <c r="L237" i="98"/>
  <c r="G89" i="99"/>
  <c r="M89" i="98"/>
  <c r="L89" i="98"/>
  <c r="M92" i="101"/>
  <c r="L92" i="101"/>
  <c r="G219" i="99"/>
  <c r="M219" i="98"/>
  <c r="L219" i="98"/>
  <c r="H148" i="101" l="1"/>
  <c r="K148" i="101" s="1"/>
  <c r="L148" i="100"/>
  <c r="M148" i="100"/>
  <c r="H225" i="100"/>
  <c r="K225" i="100" s="1"/>
  <c r="M225" i="99"/>
  <c r="L225" i="99"/>
  <c r="H183" i="100"/>
  <c r="K183" i="100" s="1"/>
  <c r="M183" i="99"/>
  <c r="L183" i="99"/>
  <c r="H188" i="100"/>
  <c r="K188" i="100" s="1"/>
  <c r="M188" i="99"/>
  <c r="L188" i="99"/>
  <c r="H101" i="100"/>
  <c r="K101" i="100" s="1"/>
  <c r="L101" i="99"/>
  <c r="M101" i="99"/>
  <c r="H175" i="100"/>
  <c r="K175" i="100" s="1"/>
  <c r="M175" i="99"/>
  <c r="L175" i="99"/>
  <c r="H143" i="100"/>
  <c r="K143" i="100" s="1"/>
  <c r="M143" i="99"/>
  <c r="L143" i="99"/>
  <c r="H136" i="100"/>
  <c r="K136" i="100" s="1"/>
  <c r="M136" i="99"/>
  <c r="L136" i="99"/>
  <c r="H197" i="100"/>
  <c r="K197" i="100" s="1"/>
  <c r="M197" i="99"/>
  <c r="L197" i="99"/>
  <c r="H163" i="100"/>
  <c r="K163" i="100" s="1"/>
  <c r="M163" i="99"/>
  <c r="L163" i="99"/>
  <c r="H182" i="100"/>
  <c r="K182" i="100" s="1"/>
  <c r="M182" i="99"/>
  <c r="L182" i="99"/>
  <c r="H146" i="100"/>
  <c r="K146" i="100" s="1"/>
  <c r="L146" i="99"/>
  <c r="M146" i="99"/>
  <c r="H168" i="100"/>
  <c r="K168" i="100" s="1"/>
  <c r="L168" i="99"/>
  <c r="M168" i="99"/>
  <c r="H153" i="100"/>
  <c r="K153" i="100" s="1"/>
  <c r="L153" i="99"/>
  <c r="M153" i="99"/>
  <c r="H150" i="100"/>
  <c r="K150" i="100" s="1"/>
  <c r="M150" i="99"/>
  <c r="L150" i="99"/>
  <c r="H116" i="100"/>
  <c r="K116" i="100" s="1"/>
  <c r="L116" i="99"/>
  <c r="M116" i="99"/>
  <c r="H235" i="100"/>
  <c r="K235" i="100" s="1"/>
  <c r="L235" i="99"/>
  <c r="M235" i="99"/>
  <c r="H195" i="100"/>
  <c r="K195" i="100" s="1"/>
  <c r="L195" i="99"/>
  <c r="M195" i="99"/>
  <c r="H211" i="100"/>
  <c r="K211" i="100" s="1"/>
  <c r="M211" i="99"/>
  <c r="L211" i="99"/>
  <c r="H151" i="100"/>
  <c r="K151" i="100" s="1"/>
  <c r="L151" i="99"/>
  <c r="M151" i="99"/>
  <c r="H135" i="100"/>
  <c r="K135" i="100" s="1"/>
  <c r="M135" i="99"/>
  <c r="L135" i="99"/>
  <c r="M144" i="101"/>
  <c r="L144" i="101"/>
  <c r="H194" i="100"/>
  <c r="K194" i="100" s="1"/>
  <c r="L194" i="99"/>
  <c r="M194" i="99"/>
  <c r="H119" i="100"/>
  <c r="K119" i="100" s="1"/>
  <c r="M119" i="99"/>
  <c r="L119" i="99"/>
  <c r="H108" i="100"/>
  <c r="K108" i="100" s="1"/>
  <c r="L108" i="99"/>
  <c r="M108" i="99"/>
  <c r="H88" i="99"/>
  <c r="K88" i="99" s="1"/>
  <c r="L88" i="98"/>
  <c r="M88" i="98"/>
  <c r="H230" i="100"/>
  <c r="K230" i="100" s="1"/>
  <c r="M230" i="99"/>
  <c r="L230" i="99"/>
  <c r="H215" i="100"/>
  <c r="K215" i="100" s="1"/>
  <c r="M215" i="99"/>
  <c r="L215" i="99"/>
  <c r="H83" i="85"/>
  <c r="K239" i="84"/>
  <c r="L83" i="84"/>
  <c r="M83" i="84"/>
  <c r="M239" i="84" s="1"/>
  <c r="H180" i="100"/>
  <c r="K180" i="100" s="1"/>
  <c r="L180" i="99"/>
  <c r="M180" i="99"/>
  <c r="H207" i="100"/>
  <c r="K207" i="100" s="1"/>
  <c r="M207" i="99"/>
  <c r="L207" i="99"/>
  <c r="H162" i="100"/>
  <c r="K162" i="100" s="1"/>
  <c r="L162" i="99"/>
  <c r="M162" i="99"/>
  <c r="M95" i="101"/>
  <c r="L95" i="101"/>
  <c r="H199" i="100"/>
  <c r="K199" i="100" s="1"/>
  <c r="M199" i="99"/>
  <c r="L199" i="99"/>
  <c r="H121" i="100"/>
  <c r="K121" i="100" s="1"/>
  <c r="L121" i="99"/>
  <c r="M121" i="99"/>
  <c r="H114" i="100"/>
  <c r="K114" i="100" s="1"/>
  <c r="L114" i="99"/>
  <c r="M114" i="99"/>
  <c r="H97" i="100"/>
  <c r="K97" i="100" s="1"/>
  <c r="L97" i="99"/>
  <c r="M97" i="99"/>
  <c r="H208" i="100"/>
  <c r="K208" i="100" s="1"/>
  <c r="L208" i="99"/>
  <c r="M208" i="99"/>
  <c r="H105" i="100"/>
  <c r="K105" i="100" s="1"/>
  <c r="L105" i="99"/>
  <c r="M105" i="99"/>
  <c r="H124" i="100"/>
  <c r="K124" i="100" s="1"/>
  <c r="M124" i="99"/>
  <c r="L124" i="99"/>
  <c r="H191" i="100"/>
  <c r="K191" i="100" s="1"/>
  <c r="M191" i="99"/>
  <c r="L191" i="99"/>
  <c r="H171" i="100"/>
  <c r="K171" i="100" s="1"/>
  <c r="L171" i="99"/>
  <c r="M171" i="99"/>
  <c r="H170" i="100"/>
  <c r="K170" i="100" s="1"/>
  <c r="M170" i="99"/>
  <c r="L170" i="99"/>
  <c r="H177" i="100"/>
  <c r="K177" i="100" s="1"/>
  <c r="L177" i="99"/>
  <c r="M177" i="99"/>
  <c r="M142" i="101"/>
  <c r="L142" i="101"/>
  <c r="H160" i="100"/>
  <c r="K160" i="100" s="1"/>
  <c r="L160" i="99"/>
  <c r="M160" i="99"/>
  <c r="H217" i="100"/>
  <c r="K217" i="100" s="1"/>
  <c r="M217" i="99"/>
  <c r="L217" i="99"/>
  <c r="L94" i="101"/>
  <c r="M94" i="101"/>
  <c r="H110" i="100"/>
  <c r="K110" i="100" s="1"/>
  <c r="L110" i="99"/>
  <c r="M110" i="99"/>
  <c r="H93" i="101"/>
  <c r="K93" i="101" s="1"/>
  <c r="M93" i="100"/>
  <c r="L93" i="100"/>
  <c r="H145" i="100"/>
  <c r="K145" i="100" s="1"/>
  <c r="L145" i="99"/>
  <c r="M145" i="99"/>
  <c r="H112" i="101"/>
  <c r="K112" i="101" s="1"/>
  <c r="M112" i="100"/>
  <c r="L112" i="100"/>
  <c r="H200" i="100"/>
  <c r="K200" i="100" s="1"/>
  <c r="L200" i="99"/>
  <c r="M200" i="99"/>
  <c r="H214" i="101"/>
  <c r="K214" i="101" s="1"/>
  <c r="L214" i="100"/>
  <c r="M214" i="100"/>
  <c r="H228" i="100"/>
  <c r="K228" i="100" s="1"/>
  <c r="M228" i="99"/>
  <c r="L228" i="99"/>
  <c r="H103" i="100"/>
  <c r="K103" i="100" s="1"/>
  <c r="M103" i="99"/>
  <c r="L103" i="99"/>
  <c r="H137" i="100"/>
  <c r="K137" i="100" s="1"/>
  <c r="L137" i="99"/>
  <c r="M137" i="99"/>
  <c r="L139" i="101"/>
  <c r="M139" i="101"/>
  <c r="H85" i="100"/>
  <c r="K85" i="100" s="1"/>
  <c r="L85" i="99"/>
  <c r="M85" i="99"/>
  <c r="H165" i="100"/>
  <c r="K165" i="100" s="1"/>
  <c r="L165" i="99"/>
  <c r="M165" i="99"/>
  <c r="H131" i="100"/>
  <c r="K131" i="100" s="1"/>
  <c r="M131" i="99"/>
  <c r="L131" i="99"/>
  <c r="H99" i="100"/>
  <c r="K99" i="100" s="1"/>
  <c r="M99" i="99"/>
  <c r="L99" i="99"/>
  <c r="H189" i="100"/>
  <c r="K189" i="100" s="1"/>
  <c r="L189" i="99"/>
  <c r="M189" i="99"/>
  <c r="H186" i="100"/>
  <c r="K186" i="100" s="1"/>
  <c r="L186" i="99"/>
  <c r="M186" i="99"/>
  <c r="H118" i="100"/>
  <c r="K118" i="100" s="1"/>
  <c r="L118" i="99"/>
  <c r="M118" i="99"/>
  <c r="M220" i="101"/>
  <c r="L220" i="101"/>
  <c r="H173" i="100"/>
  <c r="K173" i="100" s="1"/>
  <c r="M173" i="99"/>
  <c r="L173" i="99"/>
  <c r="H115" i="100"/>
  <c r="K115" i="100" s="1"/>
  <c r="M115" i="99"/>
  <c r="L115" i="99"/>
  <c r="H203" i="100"/>
  <c r="K203" i="100" s="1"/>
  <c r="M203" i="99"/>
  <c r="L203" i="99"/>
  <c r="L91" i="101"/>
  <c r="M91" i="101"/>
  <c r="H213" i="100"/>
  <c r="K213" i="100" s="1"/>
  <c r="L213" i="99"/>
  <c r="M213" i="99"/>
  <c r="H138" i="100"/>
  <c r="K138" i="100" s="1"/>
  <c r="M138" i="99"/>
  <c r="L138" i="99"/>
  <c r="H193" i="100"/>
  <c r="K193" i="100" s="1"/>
  <c r="L193" i="99"/>
  <c r="M193" i="99"/>
  <c r="F53" i="83"/>
  <c r="F59" i="83"/>
  <c r="H158" i="100"/>
  <c r="K158" i="100" s="1"/>
  <c r="M158" i="99"/>
  <c r="L158" i="99"/>
  <c r="H205" i="100"/>
  <c r="K205" i="100" s="1"/>
  <c r="L205" i="99"/>
  <c r="M205" i="99"/>
  <c r="H196" i="100"/>
  <c r="K196" i="100" s="1"/>
  <c r="L196" i="99"/>
  <c r="M196" i="99"/>
  <c r="H161" i="100"/>
  <c r="K161" i="100" s="1"/>
  <c r="L161" i="99"/>
  <c r="M161" i="99"/>
  <c r="H204" i="100"/>
  <c r="K204" i="100" s="1"/>
  <c r="M204" i="99"/>
  <c r="L204" i="99"/>
  <c r="H156" i="100"/>
  <c r="K156" i="100" s="1"/>
  <c r="L156" i="99"/>
  <c r="M156" i="99"/>
  <c r="AF4" i="36"/>
  <c r="G229" i="100"/>
  <c r="L229" i="99"/>
  <c r="M229" i="99"/>
  <c r="G216" i="101"/>
  <c r="L216" i="100"/>
  <c r="M216" i="100"/>
  <c r="G218" i="101"/>
  <c r="M218" i="100"/>
  <c r="L218" i="100"/>
  <c r="G86" i="100"/>
  <c r="L86" i="99"/>
  <c r="M86" i="99"/>
  <c r="G88" i="101"/>
  <c r="G223" i="101"/>
  <c r="M223" i="100"/>
  <c r="L223" i="100"/>
  <c r="G233" i="100"/>
  <c r="L233" i="99"/>
  <c r="M233" i="99"/>
  <c r="G227" i="101"/>
  <c r="M227" i="100"/>
  <c r="L227" i="100"/>
  <c r="G84" i="100"/>
  <c r="M84" i="99"/>
  <c r="L84" i="99"/>
  <c r="G236" i="100"/>
  <c r="L236" i="99"/>
  <c r="M236" i="99"/>
  <c r="AE4" i="36"/>
  <c r="G222" i="100"/>
  <c r="M222" i="99"/>
  <c r="L222" i="99"/>
  <c r="M238" i="101"/>
  <c r="L238" i="101"/>
  <c r="G89" i="100"/>
  <c r="L89" i="99"/>
  <c r="M89" i="99"/>
  <c r="F36" i="101"/>
  <c r="F40" i="100"/>
  <c r="G212" i="100"/>
  <c r="L212" i="99"/>
  <c r="M212" i="99"/>
  <c r="M106" i="101"/>
  <c r="L106" i="101"/>
  <c r="G83" i="101"/>
  <c r="G239" i="100"/>
  <c r="G226" i="100"/>
  <c r="L226" i="99"/>
  <c r="M226" i="99"/>
  <c r="G210" i="100"/>
  <c r="L210" i="99"/>
  <c r="M210" i="99"/>
  <c r="G87" i="101"/>
  <c r="L87" i="100"/>
  <c r="M87" i="100"/>
  <c r="G219" i="100"/>
  <c r="M219" i="99"/>
  <c r="L219" i="99"/>
  <c r="G237" i="100"/>
  <c r="L237" i="99"/>
  <c r="M237" i="99"/>
  <c r="G231" i="100"/>
  <c r="M231" i="99"/>
  <c r="L231" i="99"/>
  <c r="G234" i="100"/>
  <c r="L234" i="99"/>
  <c r="M234" i="99"/>
  <c r="G224" i="100"/>
  <c r="L224" i="99"/>
  <c r="M224" i="99"/>
  <c r="G221" i="100"/>
  <c r="L221" i="99"/>
  <c r="M221" i="99"/>
  <c r="H196" i="101" l="1"/>
  <c r="K196" i="101" s="1"/>
  <c r="L196" i="100"/>
  <c r="M196" i="100"/>
  <c r="H173" i="101"/>
  <c r="K173" i="101" s="1"/>
  <c r="M173" i="100"/>
  <c r="L173" i="100"/>
  <c r="H186" i="101"/>
  <c r="K186" i="101" s="1"/>
  <c r="M186" i="100"/>
  <c r="L186" i="100"/>
  <c r="H165" i="101"/>
  <c r="K165" i="101" s="1"/>
  <c r="M165" i="100"/>
  <c r="L165" i="100"/>
  <c r="H137" i="101"/>
  <c r="K137" i="101" s="1"/>
  <c r="M137" i="100"/>
  <c r="L137" i="100"/>
  <c r="H200" i="101"/>
  <c r="K200" i="101" s="1"/>
  <c r="L200" i="100"/>
  <c r="M200" i="100"/>
  <c r="H110" i="101"/>
  <c r="K110" i="101" s="1"/>
  <c r="M110" i="100"/>
  <c r="L110" i="100"/>
  <c r="H160" i="101"/>
  <c r="K160" i="101" s="1"/>
  <c r="L160" i="100"/>
  <c r="M160" i="100"/>
  <c r="H170" i="101"/>
  <c r="K170" i="101" s="1"/>
  <c r="M170" i="100"/>
  <c r="L170" i="100"/>
  <c r="H105" i="101"/>
  <c r="K105" i="101" s="1"/>
  <c r="M105" i="100"/>
  <c r="L105" i="100"/>
  <c r="H121" i="101"/>
  <c r="K121" i="101" s="1"/>
  <c r="M121" i="100"/>
  <c r="L121" i="100"/>
  <c r="H162" i="101"/>
  <c r="K162" i="101" s="1"/>
  <c r="L162" i="100"/>
  <c r="M162" i="100"/>
  <c r="H230" i="101"/>
  <c r="K230" i="101" s="1"/>
  <c r="L230" i="100"/>
  <c r="M230" i="100"/>
  <c r="H194" i="101"/>
  <c r="K194" i="101" s="1"/>
  <c r="L194" i="100"/>
  <c r="M194" i="100"/>
  <c r="H151" i="101"/>
  <c r="K151" i="101" s="1"/>
  <c r="M151" i="100"/>
  <c r="L151" i="100"/>
  <c r="H195" i="101"/>
  <c r="K195" i="101" s="1"/>
  <c r="L195" i="100"/>
  <c r="M195" i="100"/>
  <c r="H153" i="101"/>
  <c r="K153" i="101" s="1"/>
  <c r="M153" i="100"/>
  <c r="L153" i="100"/>
  <c r="H163" i="101"/>
  <c r="K163" i="101" s="1"/>
  <c r="M163" i="100"/>
  <c r="L163" i="100"/>
  <c r="H175" i="101"/>
  <c r="K175" i="101" s="1"/>
  <c r="M175" i="100"/>
  <c r="L175" i="100"/>
  <c r="H225" i="101"/>
  <c r="K225" i="101" s="1"/>
  <c r="M225" i="100"/>
  <c r="L225" i="100"/>
  <c r="H161" i="101"/>
  <c r="K161" i="101" s="1"/>
  <c r="M161" i="100"/>
  <c r="L161" i="100"/>
  <c r="H213" i="101"/>
  <c r="K213" i="101" s="1"/>
  <c r="M213" i="100"/>
  <c r="L213" i="100"/>
  <c r="H115" i="101"/>
  <c r="K115" i="101" s="1"/>
  <c r="M115" i="100"/>
  <c r="L115" i="100"/>
  <c r="H118" i="101"/>
  <c r="K118" i="101" s="1"/>
  <c r="L118" i="100"/>
  <c r="M118" i="100"/>
  <c r="H131" i="101"/>
  <c r="K131" i="101" s="1"/>
  <c r="M131" i="100"/>
  <c r="L131" i="100"/>
  <c r="M214" i="101"/>
  <c r="L214" i="101"/>
  <c r="L93" i="101"/>
  <c r="M93" i="101"/>
  <c r="H217" i="101"/>
  <c r="K217" i="101" s="1"/>
  <c r="L217" i="100"/>
  <c r="M217" i="100"/>
  <c r="H177" i="101"/>
  <c r="K177" i="101" s="1"/>
  <c r="M177" i="100"/>
  <c r="L177" i="100"/>
  <c r="H124" i="101"/>
  <c r="K124" i="101" s="1"/>
  <c r="L124" i="100"/>
  <c r="M124" i="100"/>
  <c r="H114" i="101"/>
  <c r="K114" i="101" s="1"/>
  <c r="L114" i="100"/>
  <c r="M114" i="100"/>
  <c r="F42" i="84"/>
  <c r="L239" i="84"/>
  <c r="H215" i="101"/>
  <c r="K215" i="101" s="1"/>
  <c r="L215" i="100"/>
  <c r="M215" i="100"/>
  <c r="H119" i="101"/>
  <c r="K119" i="101" s="1"/>
  <c r="L119" i="100"/>
  <c r="M119" i="100"/>
  <c r="H135" i="101"/>
  <c r="K135" i="101" s="1"/>
  <c r="L135" i="100"/>
  <c r="M135" i="100"/>
  <c r="H211" i="101"/>
  <c r="K211" i="101" s="1"/>
  <c r="M211" i="100"/>
  <c r="L211" i="100"/>
  <c r="H150" i="101"/>
  <c r="K150" i="101" s="1"/>
  <c r="M150" i="100"/>
  <c r="L150" i="100"/>
  <c r="H182" i="101"/>
  <c r="K182" i="101" s="1"/>
  <c r="L182" i="100"/>
  <c r="M182" i="100"/>
  <c r="H143" i="101"/>
  <c r="K143" i="101" s="1"/>
  <c r="M143" i="100"/>
  <c r="L143" i="100"/>
  <c r="H183" i="101"/>
  <c r="K183" i="101" s="1"/>
  <c r="M183" i="100"/>
  <c r="L183" i="100"/>
  <c r="H204" i="101"/>
  <c r="K204" i="101" s="1"/>
  <c r="M204" i="100"/>
  <c r="L204" i="100"/>
  <c r="H158" i="101"/>
  <c r="K158" i="101" s="1"/>
  <c r="L158" i="100"/>
  <c r="M158" i="100"/>
  <c r="H138" i="101"/>
  <c r="K138" i="101" s="1"/>
  <c r="L138" i="100"/>
  <c r="M138" i="100"/>
  <c r="H203" i="101"/>
  <c r="K203" i="101" s="1"/>
  <c r="M203" i="100"/>
  <c r="L203" i="100"/>
  <c r="H99" i="101"/>
  <c r="K99" i="101" s="1"/>
  <c r="M99" i="100"/>
  <c r="L99" i="100"/>
  <c r="H228" i="101"/>
  <c r="K228" i="101" s="1"/>
  <c r="M228" i="100"/>
  <c r="L228" i="100"/>
  <c r="H145" i="101"/>
  <c r="K145" i="101" s="1"/>
  <c r="M145" i="100"/>
  <c r="L145" i="100"/>
  <c r="H191" i="101"/>
  <c r="K191" i="101" s="1"/>
  <c r="M191" i="100"/>
  <c r="L191" i="100"/>
  <c r="H97" i="101"/>
  <c r="K97" i="101" s="1"/>
  <c r="M97" i="100"/>
  <c r="L97" i="100"/>
  <c r="H180" i="101"/>
  <c r="K180" i="101" s="1"/>
  <c r="L180" i="100"/>
  <c r="M180" i="100"/>
  <c r="H239" i="85"/>
  <c r="S2" i="36" s="1"/>
  <c r="K83" i="85"/>
  <c r="H108" i="101"/>
  <c r="K108" i="101" s="1"/>
  <c r="L108" i="100"/>
  <c r="M108" i="100"/>
  <c r="H116" i="101"/>
  <c r="K116" i="101" s="1"/>
  <c r="L116" i="100"/>
  <c r="M116" i="100"/>
  <c r="H146" i="101"/>
  <c r="K146" i="101" s="1"/>
  <c r="L146" i="100"/>
  <c r="M146" i="100"/>
  <c r="H136" i="101"/>
  <c r="K136" i="101" s="1"/>
  <c r="L136" i="100"/>
  <c r="M136" i="100"/>
  <c r="H188" i="101"/>
  <c r="K188" i="101" s="1"/>
  <c r="L188" i="100"/>
  <c r="M188" i="100"/>
  <c r="H156" i="101"/>
  <c r="K156" i="101" s="1"/>
  <c r="L156" i="100"/>
  <c r="M156" i="100"/>
  <c r="H205" i="101"/>
  <c r="K205" i="101" s="1"/>
  <c r="M205" i="100"/>
  <c r="L205" i="100"/>
  <c r="H193" i="101"/>
  <c r="K193" i="101" s="1"/>
  <c r="M193" i="100"/>
  <c r="L193" i="100"/>
  <c r="H189" i="101"/>
  <c r="K189" i="101" s="1"/>
  <c r="M189" i="100"/>
  <c r="L189" i="100"/>
  <c r="H85" i="101"/>
  <c r="K85" i="101" s="1"/>
  <c r="M85" i="100"/>
  <c r="L85" i="100"/>
  <c r="H103" i="101"/>
  <c r="K103" i="101" s="1"/>
  <c r="M103" i="100"/>
  <c r="L103" i="100"/>
  <c r="L112" i="101"/>
  <c r="M112" i="101"/>
  <c r="H171" i="101"/>
  <c r="K171" i="101" s="1"/>
  <c r="M171" i="100"/>
  <c r="L171" i="100"/>
  <c r="H208" i="101"/>
  <c r="K208" i="101" s="1"/>
  <c r="L208" i="100"/>
  <c r="M208" i="100"/>
  <c r="H199" i="101"/>
  <c r="K199" i="101" s="1"/>
  <c r="L199" i="100"/>
  <c r="M199" i="100"/>
  <c r="H207" i="101"/>
  <c r="K207" i="101" s="1"/>
  <c r="L207" i="100"/>
  <c r="M207" i="100"/>
  <c r="H88" i="100"/>
  <c r="K88" i="100" s="1"/>
  <c r="M88" i="99"/>
  <c r="L88" i="99"/>
  <c r="H235" i="101"/>
  <c r="K235" i="101" s="1"/>
  <c r="M235" i="100"/>
  <c r="L235" i="100"/>
  <c r="H168" i="101"/>
  <c r="K168" i="101" s="1"/>
  <c r="L168" i="100"/>
  <c r="M168" i="100"/>
  <c r="H197" i="101"/>
  <c r="K197" i="101" s="1"/>
  <c r="M197" i="100"/>
  <c r="L197" i="100"/>
  <c r="H101" i="101"/>
  <c r="K101" i="101" s="1"/>
  <c r="M101" i="100"/>
  <c r="L101" i="100"/>
  <c r="L148" i="101"/>
  <c r="M148" i="101"/>
  <c r="G231" i="101"/>
  <c r="M231" i="100"/>
  <c r="L231" i="100"/>
  <c r="G210" i="101"/>
  <c r="L210" i="100"/>
  <c r="M210" i="100"/>
  <c r="G212" i="101"/>
  <c r="L212" i="100"/>
  <c r="M212" i="100"/>
  <c r="G86" i="101"/>
  <c r="L86" i="100"/>
  <c r="M86" i="100"/>
  <c r="AG4" i="36"/>
  <c r="G89" i="101"/>
  <c r="M89" i="100"/>
  <c r="L89" i="100"/>
  <c r="L227" i="101"/>
  <c r="M227" i="101"/>
  <c r="G229" i="101"/>
  <c r="M229" i="100"/>
  <c r="L229" i="100"/>
  <c r="G234" i="101"/>
  <c r="M234" i="100"/>
  <c r="L234" i="100"/>
  <c r="G224" i="101"/>
  <c r="L224" i="100"/>
  <c r="M224" i="100"/>
  <c r="G219" i="101"/>
  <c r="M219" i="100"/>
  <c r="L219" i="100"/>
  <c r="F23" i="1"/>
  <c r="F24" i="1" s="1"/>
  <c r="F40" i="101"/>
  <c r="F59" i="101" s="1"/>
  <c r="G222" i="101"/>
  <c r="L222" i="100"/>
  <c r="M222" i="100"/>
  <c r="G84" i="101"/>
  <c r="M84" i="100"/>
  <c r="L84" i="100"/>
  <c r="L223" i="101"/>
  <c r="M223" i="101"/>
  <c r="M216" i="101"/>
  <c r="L216" i="101"/>
  <c r="M87" i="101"/>
  <c r="L87" i="101"/>
  <c r="G221" i="101"/>
  <c r="M221" i="100"/>
  <c r="L221" i="100"/>
  <c r="G237" i="101"/>
  <c r="M237" i="100"/>
  <c r="L237" i="100"/>
  <c r="G226" i="101"/>
  <c r="L226" i="100"/>
  <c r="M226" i="100"/>
  <c r="G239" i="101"/>
  <c r="G236" i="101"/>
  <c r="L236" i="100"/>
  <c r="M236" i="100"/>
  <c r="G233" i="101"/>
  <c r="M233" i="100"/>
  <c r="L233" i="100"/>
  <c r="L218" i="101"/>
  <c r="M218" i="101"/>
  <c r="M207" i="101" l="1"/>
  <c r="L207" i="101"/>
  <c r="M146" i="101"/>
  <c r="L146" i="101"/>
  <c r="L145" i="101"/>
  <c r="M145" i="101"/>
  <c r="M138" i="101"/>
  <c r="L138" i="101"/>
  <c r="L143" i="101"/>
  <c r="M143" i="101"/>
  <c r="M135" i="101"/>
  <c r="L135" i="101"/>
  <c r="F53" i="84"/>
  <c r="F59" i="84"/>
  <c r="L217" i="101"/>
  <c r="M217" i="101"/>
  <c r="M213" i="101"/>
  <c r="L213" i="101"/>
  <c r="M163" i="101"/>
  <c r="L163" i="101"/>
  <c r="M194" i="101"/>
  <c r="L194" i="101"/>
  <c r="M105" i="101"/>
  <c r="L105" i="101"/>
  <c r="L200" i="101"/>
  <c r="M200" i="101"/>
  <c r="L173" i="101"/>
  <c r="M173" i="101"/>
  <c r="L197" i="101"/>
  <c r="M197" i="101"/>
  <c r="L189" i="101"/>
  <c r="M189" i="101"/>
  <c r="M101" i="101"/>
  <c r="L101" i="101"/>
  <c r="H88" i="101"/>
  <c r="K88" i="101" s="1"/>
  <c r="M88" i="100"/>
  <c r="L88" i="100"/>
  <c r="M171" i="101"/>
  <c r="L171" i="101"/>
  <c r="M85" i="101"/>
  <c r="L85" i="101"/>
  <c r="M156" i="101"/>
  <c r="L156" i="101"/>
  <c r="M136" i="101"/>
  <c r="L136" i="101"/>
  <c r="L191" i="101"/>
  <c r="M191" i="101"/>
  <c r="L203" i="101"/>
  <c r="M203" i="101"/>
  <c r="L183" i="101"/>
  <c r="M183" i="101"/>
  <c r="L211" i="101"/>
  <c r="M211" i="101"/>
  <c r="M177" i="101"/>
  <c r="L177" i="101"/>
  <c r="M115" i="101"/>
  <c r="L115" i="101"/>
  <c r="L175" i="101"/>
  <c r="M175" i="101"/>
  <c r="L151" i="101"/>
  <c r="M151" i="101"/>
  <c r="M121" i="101"/>
  <c r="L121" i="101"/>
  <c r="L110" i="101"/>
  <c r="M110" i="101"/>
  <c r="L186" i="101"/>
  <c r="M186" i="101"/>
  <c r="L235" i="101"/>
  <c r="M235" i="101"/>
  <c r="L208" i="101"/>
  <c r="M208" i="101"/>
  <c r="M103" i="101"/>
  <c r="L103" i="101"/>
  <c r="L205" i="101"/>
  <c r="M205" i="101"/>
  <c r="M188" i="101"/>
  <c r="L188" i="101"/>
  <c r="M108" i="101"/>
  <c r="L108" i="101"/>
  <c r="L97" i="101"/>
  <c r="M97" i="101"/>
  <c r="M99" i="101"/>
  <c r="L99" i="101"/>
  <c r="M204" i="101"/>
  <c r="L204" i="101"/>
  <c r="M150" i="101"/>
  <c r="L150" i="101"/>
  <c r="L215" i="101"/>
  <c r="M215" i="101"/>
  <c r="M124" i="101"/>
  <c r="L124" i="101"/>
  <c r="M118" i="101"/>
  <c r="L118" i="101"/>
  <c r="L225" i="101"/>
  <c r="M225" i="101"/>
  <c r="L195" i="101"/>
  <c r="M195" i="101"/>
  <c r="M162" i="101"/>
  <c r="L162" i="101"/>
  <c r="M160" i="101"/>
  <c r="L160" i="101"/>
  <c r="M165" i="101"/>
  <c r="L165" i="101"/>
  <c r="M168" i="101"/>
  <c r="L168" i="101"/>
  <c r="L199" i="101"/>
  <c r="M199" i="101"/>
  <c r="L193" i="101"/>
  <c r="M193" i="101"/>
  <c r="M116" i="101"/>
  <c r="L116" i="101"/>
  <c r="H83" i="86"/>
  <c r="K239" i="85"/>
  <c r="L83" i="85"/>
  <c r="M83" i="85"/>
  <c r="M239" i="85" s="1"/>
  <c r="M180" i="101"/>
  <c r="L180" i="101"/>
  <c r="L228" i="101"/>
  <c r="M228" i="101"/>
  <c r="L158" i="101"/>
  <c r="M158" i="101"/>
  <c r="M182" i="101"/>
  <c r="L182" i="101"/>
  <c r="M119" i="101"/>
  <c r="L119" i="101"/>
  <c r="L114" i="101"/>
  <c r="M114" i="101"/>
  <c r="M131" i="101"/>
  <c r="L131" i="101"/>
  <c r="M161" i="101"/>
  <c r="L161" i="101"/>
  <c r="L153" i="101"/>
  <c r="M153" i="101"/>
  <c r="L230" i="101"/>
  <c r="M230" i="101"/>
  <c r="L170" i="101"/>
  <c r="M170" i="101"/>
  <c r="L137" i="101"/>
  <c r="M137" i="101"/>
  <c r="L196" i="101"/>
  <c r="M196" i="101"/>
  <c r="L233" i="101"/>
  <c r="M233" i="101"/>
  <c r="M237" i="101"/>
  <c r="L237" i="101"/>
  <c r="M84" i="101"/>
  <c r="L84" i="101"/>
  <c r="M224" i="101"/>
  <c r="L224" i="101"/>
  <c r="M210" i="101"/>
  <c r="L210" i="101"/>
  <c r="AH4" i="36"/>
  <c r="L219" i="101"/>
  <c r="M219" i="101"/>
  <c r="L89" i="101"/>
  <c r="M89" i="101"/>
  <c r="L212" i="101"/>
  <c r="M212" i="101"/>
  <c r="L229" i="101"/>
  <c r="M229" i="101"/>
  <c r="M86" i="101"/>
  <c r="L86" i="101"/>
  <c r="M226" i="101"/>
  <c r="L226" i="101"/>
  <c r="L236" i="101"/>
  <c r="M236" i="101"/>
  <c r="L221" i="101"/>
  <c r="M221" i="101"/>
  <c r="M222" i="101"/>
  <c r="L222" i="101"/>
  <c r="L234" i="101"/>
  <c r="M234" i="101"/>
  <c r="L231" i="101"/>
  <c r="M231" i="101"/>
  <c r="F42" i="85" l="1"/>
  <c r="L239" i="85"/>
  <c r="M88" i="101"/>
  <c r="L88" i="101"/>
  <c r="H239" i="86"/>
  <c r="T2" i="36" s="1"/>
  <c r="K83" i="86"/>
  <c r="H83" i="87" l="1"/>
  <c r="K239" i="86"/>
  <c r="L83" i="86"/>
  <c r="M83" i="86"/>
  <c r="M239" i="86" s="1"/>
  <c r="F53" i="85"/>
  <c r="F59" i="85"/>
  <c r="F42" i="86" l="1"/>
  <c r="L239" i="86"/>
  <c r="H239" i="87"/>
  <c r="U2" i="36" s="1"/>
  <c r="K83" i="87"/>
  <c r="F53" i="86" l="1"/>
  <c r="F59" i="86"/>
  <c r="H83" i="88"/>
  <c r="K239" i="87"/>
  <c r="L83" i="87"/>
  <c r="M83" i="87"/>
  <c r="M239" i="87" s="1"/>
  <c r="F42" i="87" l="1"/>
  <c r="L239" i="87"/>
  <c r="H239" i="88"/>
  <c r="V2" i="36" s="1"/>
  <c r="K83" i="88"/>
  <c r="H83" i="90" l="1"/>
  <c r="K239" i="88"/>
  <c r="M83" i="88"/>
  <c r="M239" i="88" s="1"/>
  <c r="L83" i="88"/>
  <c r="F53" i="87"/>
  <c r="F59" i="87"/>
  <c r="F42" i="88" l="1"/>
  <c r="L239" i="88"/>
  <c r="H239" i="90"/>
  <c r="W2" i="36" s="1"/>
  <c r="K83" i="90"/>
  <c r="F53" i="88" l="1"/>
  <c r="F59" i="88"/>
  <c r="H83" i="91"/>
  <c r="K239" i="90"/>
  <c r="M83" i="90"/>
  <c r="M239" i="90" s="1"/>
  <c r="L83" i="90"/>
  <c r="F42" i="90" l="1"/>
  <c r="L239" i="90"/>
  <c r="H239" i="91"/>
  <c r="X2" i="36" s="1"/>
  <c r="K83" i="91"/>
  <c r="H83" i="92" l="1"/>
  <c r="K239" i="91"/>
  <c r="L83" i="91"/>
  <c r="M83" i="91"/>
  <c r="M239" i="91" s="1"/>
  <c r="F53" i="90"/>
  <c r="F59" i="90"/>
  <c r="F42" i="91" l="1"/>
  <c r="L239" i="91"/>
  <c r="H239" i="92"/>
  <c r="Y2" i="36" s="1"/>
  <c r="K83" i="92"/>
  <c r="H83" i="93" l="1"/>
  <c r="K239" i="92"/>
  <c r="L83" i="92"/>
  <c r="M83" i="92"/>
  <c r="M239" i="92" s="1"/>
  <c r="F53" i="91"/>
  <c r="F59" i="91"/>
  <c r="F42" i="92" l="1"/>
  <c r="L239" i="92"/>
  <c r="H239" i="93"/>
  <c r="Z2" i="36" s="1"/>
  <c r="K83" i="93"/>
  <c r="K239" i="93" l="1"/>
  <c r="H83" i="94"/>
  <c r="L83" i="93"/>
  <c r="M83" i="93"/>
  <c r="M239" i="93" s="1"/>
  <c r="F53" i="92"/>
  <c r="F59" i="92"/>
  <c r="H239" i="94" l="1"/>
  <c r="AA2" i="36" s="1"/>
  <c r="K83" i="94"/>
  <c r="F42" i="93"/>
  <c r="L239" i="93"/>
  <c r="F53" i="93" l="1"/>
  <c r="F59" i="93"/>
  <c r="K239" i="94"/>
  <c r="H83" i="95"/>
  <c r="M83" i="94"/>
  <c r="M239" i="94" s="1"/>
  <c r="L83" i="94"/>
  <c r="H239" i="95" l="1"/>
  <c r="AB2" i="36" s="1"/>
  <c r="K83" i="95"/>
  <c r="F42" i="94"/>
  <c r="L239" i="94"/>
  <c r="F53" i="94" l="1"/>
  <c r="F59" i="94"/>
  <c r="K239" i="95"/>
  <c r="H83" i="96"/>
  <c r="L83" i="95"/>
  <c r="M83" i="95"/>
  <c r="M239" i="95" s="1"/>
  <c r="H239" i="96" l="1"/>
  <c r="AC2" i="36" s="1"/>
  <c r="K83" i="96"/>
  <c r="F42" i="95"/>
  <c r="L239" i="95"/>
  <c r="F53" i="95" l="1"/>
  <c r="F59" i="95"/>
  <c r="H83" i="97"/>
  <c r="K239" i="96"/>
  <c r="M83" i="96"/>
  <c r="M239" i="96" s="1"/>
  <c r="L83" i="96"/>
  <c r="F42" i="96" l="1"/>
  <c r="L239" i="96"/>
  <c r="H239" i="97"/>
  <c r="AD2" i="36" s="1"/>
  <c r="K83" i="97"/>
  <c r="H83" i="98" l="1"/>
  <c r="K239" i="97"/>
  <c r="M83" i="97"/>
  <c r="M239" i="97" s="1"/>
  <c r="L83" i="97"/>
  <c r="F53" i="96"/>
  <c r="F59" i="96"/>
  <c r="F42" i="97" l="1"/>
  <c r="L239" i="97"/>
  <c r="H239" i="98"/>
  <c r="AE2" i="36" s="1"/>
  <c r="K83" i="98"/>
  <c r="H83" i="99" l="1"/>
  <c r="K239" i="98"/>
  <c r="L83" i="98"/>
  <c r="M83" i="98"/>
  <c r="M239" i="98" s="1"/>
  <c r="F53" i="97"/>
  <c r="F59" i="97"/>
  <c r="F42" i="98" l="1"/>
  <c r="L239" i="98"/>
  <c r="H239" i="99"/>
  <c r="AF2" i="36" s="1"/>
  <c r="K83" i="99"/>
  <c r="H83" i="100" l="1"/>
  <c r="K239" i="99"/>
  <c r="M83" i="99"/>
  <c r="M239" i="99" s="1"/>
  <c r="L83" i="99"/>
  <c r="F53" i="98"/>
  <c r="F59" i="98"/>
  <c r="F42" i="99" l="1"/>
  <c r="L239" i="99"/>
  <c r="H239" i="100"/>
  <c r="AG2" i="36" s="1"/>
  <c r="K83" i="100"/>
  <c r="F53" i="99" l="1"/>
  <c r="F59" i="99"/>
  <c r="H83" i="101"/>
  <c r="K239" i="100"/>
  <c r="L83" i="100"/>
  <c r="M83" i="100"/>
  <c r="M239" i="100" s="1"/>
  <c r="F42" i="100" l="1"/>
  <c r="L239" i="100"/>
  <c r="H239" i="101"/>
  <c r="AH2" i="36" s="1"/>
  <c r="K83" i="101"/>
  <c r="K239" i="101" l="1"/>
  <c r="L83" i="101"/>
  <c r="M83" i="101"/>
  <c r="M239" i="101" s="1"/>
  <c r="F53" i="100"/>
  <c r="F59" i="100"/>
  <c r="F42" i="101" l="1"/>
  <c r="L239" i="101"/>
  <c r="F26" i="1" l="1"/>
  <c r="F53" i="101"/>
  <c r="F28" i="1" l="1"/>
  <c r="F30" i="1"/>
</calcChain>
</file>

<file path=xl/comments1.xml><?xml version="1.0" encoding="utf-8"?>
<comments xmlns="http://schemas.openxmlformats.org/spreadsheetml/2006/main">
  <authors>
    <author>Mary Dupaix</author>
  </authors>
  <commentList>
    <comment ref="C17" authorId="0" shapeId="0">
      <text>
        <r>
          <rPr>
            <sz val="9"/>
            <color indexed="81"/>
            <rFont val="Tahoma"/>
            <family val="2"/>
          </rPr>
          <t>Enter the U of U Project Number</t>
        </r>
      </text>
    </comment>
    <comment ref="F22" authorId="0" shapeId="0">
      <text>
        <r>
          <rPr>
            <sz val="9"/>
            <color indexed="81"/>
            <rFont val="Tahoma"/>
            <family val="2"/>
          </rPr>
          <t>Enter the original contract amount here. This number will populate on all the pay applications</t>
        </r>
      </text>
    </comment>
  </commentList>
</comments>
</file>

<file path=xl/comments10.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11.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12.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13.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14.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15.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16.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17.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18.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19.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2.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20.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21.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22.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23.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24.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25.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26.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27.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28.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29.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3.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30.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31.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32.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33.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4.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5.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6.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7.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8.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comments9.xml><?xml version="1.0" encoding="utf-8"?>
<comments xmlns="http://schemas.openxmlformats.org/spreadsheetml/2006/main">
  <authors>
    <author>Mary Dupaix</author>
  </authors>
  <commentList>
    <comment ref="C19" authorId="0" shapeId="0">
      <text>
        <r>
          <rPr>
            <sz val="9"/>
            <color indexed="81"/>
            <rFont val="Tahoma"/>
            <family val="2"/>
          </rPr>
          <t>Enter the beginning date of the period for which you are seeking payment</t>
        </r>
      </text>
    </comment>
    <comment ref="C21" authorId="0" shapeId="0">
      <text>
        <r>
          <rPr>
            <sz val="9"/>
            <color indexed="81"/>
            <rFont val="Tahoma"/>
            <family val="2"/>
          </rPr>
          <t>Enter the ending date of the period for which you are seeking payment</t>
        </r>
      </text>
    </comment>
    <comment ref="C24" authorId="0" shapeId="0">
      <text>
        <r>
          <rPr>
            <sz val="9"/>
            <color indexed="81"/>
            <rFont val="Tahoma"/>
            <family val="2"/>
          </rPr>
          <t>Enter the U of U Project Number</t>
        </r>
      </text>
    </comment>
  </commentList>
</comments>
</file>

<file path=xl/sharedStrings.xml><?xml version="1.0" encoding="utf-8"?>
<sst xmlns="http://schemas.openxmlformats.org/spreadsheetml/2006/main" count="13819" uniqueCount="566">
  <si>
    <t>Project Summary Sheet</t>
  </si>
  <si>
    <t>PROJECT INFORMATION</t>
  </si>
  <si>
    <t>The University of Utah</t>
  </si>
  <si>
    <t>Planning, Design, &amp; Construction</t>
  </si>
  <si>
    <t>1795 E South Campus Drive Room 201</t>
  </si>
  <si>
    <t>Salt Lake City UT 84112-9403</t>
  </si>
  <si>
    <t>Attention:</t>
  </si>
  <si>
    <t>To:</t>
  </si>
  <si>
    <t>From:</t>
  </si>
  <si>
    <t>Project #:</t>
  </si>
  <si>
    <t>Project Name:</t>
  </si>
  <si>
    <t>Contract #:</t>
  </si>
  <si>
    <t>INSTRUCTIONS</t>
  </si>
  <si>
    <t>PROJECT FINANCES</t>
  </si>
  <si>
    <t>Original Contract Amount</t>
  </si>
  <si>
    <t>Total Change Orders &amp; CCDs</t>
  </si>
  <si>
    <t>Adjusted Contract Sum</t>
  </si>
  <si>
    <t>Total Completed &amp; Stored</t>
  </si>
  <si>
    <t>Total Retainage held</t>
  </si>
  <si>
    <t>Total Earned Less Retainage</t>
  </si>
  <si>
    <t>Balance to Complete Project (including retainage)</t>
  </si>
  <si>
    <t>Number of Pay Apps Completed</t>
  </si>
  <si>
    <t>GRAPH</t>
  </si>
  <si>
    <t>CONTRACTOR'S CERTIFICATE FOR PAYMENT</t>
  </si>
  <si>
    <t>I (</t>
  </si>
  <si>
    <t>GENERAL INFORMATION</t>
  </si>
  <si>
    <t>Contractor/Affiant</t>
  </si>
  <si>
    <t>Title</t>
  </si>
  <si>
    <t>Period From:</t>
  </si>
  <si>
    <t>Period To:</t>
  </si>
  <si>
    <t>CONTRACTOR'S APPLICATION FOR PAYMENT</t>
  </si>
  <si>
    <t>A/E'S CERTIFICATE FOR PAYMENT</t>
  </si>
  <si>
    <t>1.</t>
  </si>
  <si>
    <t>Original contract amount</t>
  </si>
  <si>
    <t>2.</t>
  </si>
  <si>
    <t>Net change by approved change orders/CCDs to date</t>
  </si>
  <si>
    <t>Adjusted Contract sum (item 1 + 2)</t>
  </si>
  <si>
    <t>Total completed and stored to date</t>
  </si>
  <si>
    <t>Work completed and stored this period</t>
  </si>
  <si>
    <t>Retainage</t>
  </si>
  <si>
    <t>a.  Retainage from previous application</t>
  </si>
  <si>
    <t>b.  Retainage this application</t>
  </si>
  <si>
    <t>c.  Total Retainage (7a + 7b)</t>
  </si>
  <si>
    <t>Total earned less retainage (item 5 - 7c)</t>
  </si>
  <si>
    <t>Prior certificates for payment billed</t>
  </si>
  <si>
    <t>Current payment due contractor</t>
  </si>
  <si>
    <t>Architect/Engineer</t>
  </si>
  <si>
    <t>Date</t>
  </si>
  <si>
    <t>Amount Certified</t>
  </si>
  <si>
    <t>3.</t>
  </si>
  <si>
    <t>4.</t>
  </si>
  <si>
    <t>5.</t>
  </si>
  <si>
    <t>6.</t>
  </si>
  <si>
    <t>7.</t>
  </si>
  <si>
    <t>8.</t>
  </si>
  <si>
    <t>9.</t>
  </si>
  <si>
    <t>10.</t>
  </si>
  <si>
    <t>11.</t>
  </si>
  <si>
    <t>SCHEDULE OF VALUES</t>
  </si>
  <si>
    <t>Contract Number:</t>
  </si>
  <si>
    <t>Project Number:</t>
  </si>
  <si>
    <t>a</t>
  </si>
  <si>
    <t>b</t>
  </si>
  <si>
    <t>c</t>
  </si>
  <si>
    <t>d</t>
  </si>
  <si>
    <t>e</t>
  </si>
  <si>
    <t>f</t>
  </si>
  <si>
    <t>g</t>
  </si>
  <si>
    <t>i</t>
  </si>
  <si>
    <t>j</t>
  </si>
  <si>
    <t>k</t>
  </si>
  <si>
    <t>l</t>
  </si>
  <si>
    <t>m</t>
  </si>
  <si>
    <t>CSI Spec Heading</t>
  </si>
  <si>
    <t>Description</t>
  </si>
  <si>
    <t>General Construction</t>
  </si>
  <si>
    <t>Other Small Construction</t>
  </si>
  <si>
    <t>CON-00-000000</t>
  </si>
  <si>
    <t>CON-00-001000</t>
  </si>
  <si>
    <t>General Remodeling</t>
  </si>
  <si>
    <t>CON-00-002000</t>
  </si>
  <si>
    <t>Bonds</t>
  </si>
  <si>
    <t>CON-01-013000</t>
  </si>
  <si>
    <t>CON-01-014000</t>
  </si>
  <si>
    <t>CON-01-015000</t>
  </si>
  <si>
    <t>CON-02-022000</t>
  </si>
  <si>
    <t>Assessment</t>
  </si>
  <si>
    <t>CON-02-024000</t>
  </si>
  <si>
    <t>Demolition &amp; Structure Moving</t>
  </si>
  <si>
    <t>CON-03-033000</t>
  </si>
  <si>
    <t>Cast-In-Place Concrete</t>
  </si>
  <si>
    <t>CON-03-038000</t>
  </si>
  <si>
    <t>Concrete Cutting &amp; Boring</t>
  </si>
  <si>
    <t>CON-04-040000</t>
  </si>
  <si>
    <t>CON-05-051000</t>
  </si>
  <si>
    <t>Structural Metal Framing</t>
  </si>
  <si>
    <t>CON-05-054000</t>
  </si>
  <si>
    <t>Cold-Formed Metal Framing</t>
  </si>
  <si>
    <t>CON-06-061000</t>
  </si>
  <si>
    <t>Rough Carpentry</t>
  </si>
  <si>
    <t>CON-06-062000</t>
  </si>
  <si>
    <t>Finish Carpentry</t>
  </si>
  <si>
    <t>CON-06-064000</t>
  </si>
  <si>
    <t>Architectural Woodwork</t>
  </si>
  <si>
    <t>CON-07-071000</t>
  </si>
  <si>
    <t>Damp-proofing &amp; Waterproofing</t>
  </si>
  <si>
    <t>CON-07-073000</t>
  </si>
  <si>
    <t>Steep Slope Roofing</t>
  </si>
  <si>
    <t>CON-07-075000</t>
  </si>
  <si>
    <t>Membrane Roofing</t>
  </si>
  <si>
    <t>CON-07-076000</t>
  </si>
  <si>
    <t>Flashing &amp; Sheet Metal</t>
  </si>
  <si>
    <t>CON-08-081000</t>
  </si>
  <si>
    <t>Doors &amp; Frames</t>
  </si>
  <si>
    <t>CON-08-084000</t>
  </si>
  <si>
    <t>Entrances, Storefronts, &amp; Curtain Walls</t>
  </si>
  <si>
    <t>CON-08-085000</t>
  </si>
  <si>
    <t>Windows</t>
  </si>
  <si>
    <t>CON-08-087000</t>
  </si>
  <si>
    <t>Hardware</t>
  </si>
  <si>
    <t>CON-09-092000</t>
  </si>
  <si>
    <t>Plaster &amp; Gypsum Board</t>
  </si>
  <si>
    <t>CON-09-095000</t>
  </si>
  <si>
    <t>Ceilings</t>
  </si>
  <si>
    <t>CON-09-096000</t>
  </si>
  <si>
    <t>Flooring</t>
  </si>
  <si>
    <t>CON-09-097000</t>
  </si>
  <si>
    <t>Wall Finishes</t>
  </si>
  <si>
    <t>CON-09-099000</t>
  </si>
  <si>
    <t>Painting &amp; Coating</t>
  </si>
  <si>
    <t>CON-12-123000</t>
  </si>
  <si>
    <t>Casework</t>
  </si>
  <si>
    <t>CON-21-211000</t>
  </si>
  <si>
    <t>Water Based Fire Suppression Systems</t>
  </si>
  <si>
    <t>CON-22-221000</t>
  </si>
  <si>
    <t>Plumbing Piping &amp; Pumps</t>
  </si>
  <si>
    <t>CON-22-224000</t>
  </si>
  <si>
    <t>Plumbing Fixtures</t>
  </si>
  <si>
    <t>CON-22-226000</t>
  </si>
  <si>
    <t>Gas &amp; Vacuum Systems For Lab &amp; Healthcare Facilities</t>
  </si>
  <si>
    <t>CON-23-232000</t>
  </si>
  <si>
    <t>HVAC Piping &amp; Pumps</t>
  </si>
  <si>
    <t>CON-23-233000</t>
  </si>
  <si>
    <t>HVAC Air Distribution</t>
  </si>
  <si>
    <t>CON-23-237000</t>
  </si>
  <si>
    <t>Central HVAC Equipment</t>
  </si>
  <si>
    <t>CON-25-255000</t>
  </si>
  <si>
    <t>Integrated Automation Facility Controls</t>
  </si>
  <si>
    <t>CON-26-261000</t>
  </si>
  <si>
    <t>Medium Voltage Electrical Distribution</t>
  </si>
  <si>
    <t>CON-26-265000</t>
  </si>
  <si>
    <t>Lighting</t>
  </si>
  <si>
    <t>CON-27-272000</t>
  </si>
  <si>
    <t>Data Communications</t>
  </si>
  <si>
    <t>CON-27-273000</t>
  </si>
  <si>
    <t>Voice Communications</t>
  </si>
  <si>
    <t>CON-27-274000</t>
  </si>
  <si>
    <t>Audio-Video Communications</t>
  </si>
  <si>
    <t>CON-28-281000</t>
  </si>
  <si>
    <t>Electronic Access Control &amp; Intrusion Detection</t>
  </si>
  <si>
    <t>CON-31-311000</t>
  </si>
  <si>
    <t>Site Clearing</t>
  </si>
  <si>
    <t>CON-31-312000</t>
  </si>
  <si>
    <t>Earth Moving</t>
  </si>
  <si>
    <t>CON-32-321000</t>
  </si>
  <si>
    <t xml:space="preserve">Bases, Ballasts &amp; Paving           </t>
  </si>
  <si>
    <t>CON-32-323000</t>
  </si>
  <si>
    <t xml:space="preserve">Site Improvements                     </t>
  </si>
  <si>
    <t>CON-32-328000</t>
  </si>
  <si>
    <t xml:space="preserve">Irrigation                                    </t>
  </si>
  <si>
    <t>CON-32-329000</t>
  </si>
  <si>
    <t xml:space="preserve">Planting                                      </t>
  </si>
  <si>
    <t xml:space="preserve">Utilities                                      </t>
  </si>
  <si>
    <t>CON-33-331000</t>
  </si>
  <si>
    <t xml:space="preserve">Water Utilities                            </t>
  </si>
  <si>
    <t>CON-33-333000</t>
  </si>
  <si>
    <t xml:space="preserve">Sanitary Sewer Utilities             </t>
  </si>
  <si>
    <t>CON-33-334000</t>
  </si>
  <si>
    <t xml:space="preserve">Storm Drain Utilities                  </t>
  </si>
  <si>
    <t>CON-33-336000</t>
  </si>
  <si>
    <t xml:space="preserve">Hydronic &amp; Steam Energy Utilities                                       </t>
  </si>
  <si>
    <t>CON-33-337000</t>
  </si>
  <si>
    <t xml:space="preserve">Electrical Utilities                      </t>
  </si>
  <si>
    <t>CON-33-338000</t>
  </si>
  <si>
    <t xml:space="preserve">Communications Utilities          </t>
  </si>
  <si>
    <t>Grand Totals</t>
  </si>
  <si>
    <t>CON-12-120000</t>
  </si>
  <si>
    <t>Furnishings</t>
  </si>
  <si>
    <t>CON-13-130000</t>
  </si>
  <si>
    <t>Special Construction</t>
  </si>
  <si>
    <t>CON-14-140000</t>
  </si>
  <si>
    <t>Conveying Equipment</t>
  </si>
  <si>
    <t>CON-21-210000</t>
  </si>
  <si>
    <t>Fire Suppression</t>
  </si>
  <si>
    <t>CON-22-220000</t>
  </si>
  <si>
    <t>Plumbing</t>
  </si>
  <si>
    <t>CON-23-230000</t>
  </si>
  <si>
    <t>Heating, Ventilating, &amp; Air-Conditioning (HVAC)</t>
  </si>
  <si>
    <t>CON-25-250000</t>
  </si>
  <si>
    <t>Integrated Automation</t>
  </si>
  <si>
    <t>CON-26-260000</t>
  </si>
  <si>
    <t>Electrical</t>
  </si>
  <si>
    <t>CON-27-270000</t>
  </si>
  <si>
    <t>Communications</t>
  </si>
  <si>
    <t>CON-28-280000</t>
  </si>
  <si>
    <t>Electronic Safety &amp; Security</t>
  </si>
  <si>
    <t>CON-31-310000</t>
  </si>
  <si>
    <t>Earthwork</t>
  </si>
  <si>
    <t>CON-33-330000</t>
  </si>
  <si>
    <t>CON-10-100000</t>
  </si>
  <si>
    <t>Specialties</t>
  </si>
  <si>
    <t>CON-11-110000</t>
  </si>
  <si>
    <t>Equipment</t>
  </si>
  <si>
    <t>CON-09-090000</t>
  </si>
  <si>
    <t>Finishes</t>
  </si>
  <si>
    <t>CON-08-080000</t>
  </si>
  <si>
    <t>Openings</t>
  </si>
  <si>
    <t>CON-07-070000</t>
  </si>
  <si>
    <t>Thermal &amp; Moisture Protection</t>
  </si>
  <si>
    <t>CON-06-060000</t>
  </si>
  <si>
    <t>Wood, Plastics, &amp; Composites</t>
  </si>
  <si>
    <t>Masonry</t>
  </si>
  <si>
    <t>CON-05-050000</t>
  </si>
  <si>
    <t>Metals</t>
  </si>
  <si>
    <t>CON-03-030000</t>
  </si>
  <si>
    <t>Concrete</t>
  </si>
  <si>
    <t>CON-02-020000</t>
  </si>
  <si>
    <t>Existing Conditions</t>
  </si>
  <si>
    <t>CON-01-010000</t>
  </si>
  <si>
    <t>4.  Contractor will promptly and fully pay all Subcontractors and suppliers whose work is reflected in this approved Application;</t>
  </si>
  <si>
    <t>5.  The Contractor will diligently pursue obtaining any payment waivers from subcontractors or suppliers as requested by the University of Utah; and</t>
  </si>
  <si>
    <t>University Project Manager</t>
  </si>
  <si>
    <t xml:space="preserve">In accordance with the Contract Documents and the A/E Agreement, based on on-site observations and the data comprising this application, A/E certifies that, to the best of the A/E's knowledge, information and belief, the Work has progressed as indicated, the quality of the Work is in accordance with the Contract Documents, and the Contractor is entitled to payment in the amount certified.  If the amount certified differs from the amount applied for, attach a detailed explanation with a copy to the contractor.  </t>
  </si>
  <si>
    <t>This application is not negotiable or assignable.  The Amount Approved is payable only to the Contractor named herein.  Issuance, payment and acceptance of payment are subject to the rights, terms and obligation of Contract Documents.</t>
  </si>
  <si>
    <t>Revised Contract</t>
  </si>
  <si>
    <t>Change Orders/CCDs this Period</t>
  </si>
  <si>
    <t>Work Completed from Prior Application</t>
  </si>
  <si>
    <t>Balance to Finish</t>
  </si>
  <si>
    <t>Retention Held this Period</t>
  </si>
  <si>
    <t>Retainage Balance</t>
  </si>
  <si>
    <t>2.  Contractor has fully paid all Subcontractors and suppliers covered whose work is reflected in prior Applications, except as described in an attachment to this Application.  Any such attachment shall describe the amount and the detailed reason(s) for nonpayment.</t>
  </si>
  <si>
    <t>3.  The Current payment Due in this Application is in fact due to the Contractor under the Contract Documents;</t>
  </si>
  <si>
    <t>6.  If any facts discovered after payment under this Application indicate that there has been an overpayment, Contractor will promptly return such overpaid amount to the University.</t>
  </si>
  <si>
    <t>Application and Certificate for Payment</t>
  </si>
  <si>
    <t>Net change by approved change orders/CCDs this period</t>
  </si>
  <si>
    <t>Work Completed  and Stored this Period</t>
  </si>
  <si>
    <t>Total Completed and Stored (F+G)</t>
  </si>
  <si>
    <t>Percentage Completed (H/E)</t>
  </si>
  <si>
    <t>h</t>
  </si>
  <si>
    <t>) after being duly sworn, do depose and say that:</t>
  </si>
  <si>
    <t>Adjusted Contract  Sum</t>
  </si>
  <si>
    <t>Work Previously Completed</t>
  </si>
  <si>
    <t>Work Completed &amp; Stored This Period</t>
  </si>
  <si>
    <t xml:space="preserve">This single payment application file is designed to be used throughout the duration of the entire U of U project. Along the bottom of this Excel workbook, you'll find tabs for each payment application (32). These tabs are linked together and information input on one sheet is referenced in another. As the project progresses, each tab will build on the last to provide accurate information. </t>
  </si>
  <si>
    <t>The light gray fields allow/require a manual entry from you. Some of the fields have a small red triangle that will provide additional information if you hover over the box with your mouse.  All the other required fields will be calculated using a series of formulas.</t>
  </si>
  <si>
    <t>Pay App Complete</t>
  </si>
  <si>
    <t>Administrative Requirements (Supervision &amp; Coordination)</t>
  </si>
  <si>
    <t>CON-01-013200</t>
  </si>
  <si>
    <t>Progress Documentation &amp; BIM</t>
  </si>
  <si>
    <t>CON-01-013300</t>
  </si>
  <si>
    <t>Sustainable Design Reporting</t>
  </si>
  <si>
    <t>CON-01-013500</t>
  </si>
  <si>
    <t>Phasing Requirements</t>
  </si>
  <si>
    <t>CON-01-013533</t>
  </si>
  <si>
    <t>Infection &amp; Dust Control</t>
  </si>
  <si>
    <t>CON-01-013546</t>
  </si>
  <si>
    <t>Indoor Air Quality Procedures</t>
  </si>
  <si>
    <t>Quality Requirements</t>
  </si>
  <si>
    <t>Temporary Construction (General Conditions)</t>
  </si>
  <si>
    <t>General Requirements</t>
  </si>
  <si>
    <t>CON-01-015113</t>
  </si>
  <si>
    <t>Temporary Electricity</t>
  </si>
  <si>
    <t>CON-01-015219</t>
  </si>
  <si>
    <t>Sanitary Facilities</t>
  </si>
  <si>
    <t>CON-01-015416</t>
  </si>
  <si>
    <t>Temporary Hoist &amp; Rigging</t>
  </si>
  <si>
    <t>CON-01-015423</t>
  </si>
  <si>
    <t>Temporary Scaffolding &amp; Platforms</t>
  </si>
  <si>
    <t>CON-01-015433</t>
  </si>
  <si>
    <t>Temporary Equipment (Small Tools)</t>
  </si>
  <si>
    <t>Offsite Parking</t>
  </si>
  <si>
    <t>CON-01-015519</t>
  </si>
  <si>
    <t>CON-01-015526</t>
  </si>
  <si>
    <t>Traffic Control</t>
  </si>
  <si>
    <t>CON-01-015600</t>
  </si>
  <si>
    <t>Temporary Barriers &amp; Enclosures</t>
  </si>
  <si>
    <t>Execution &amp; Closeout Requirements</t>
  </si>
  <si>
    <t>Progress Cleaning</t>
  </si>
  <si>
    <t>Construction Waste Management &amp; Disposal</t>
  </si>
  <si>
    <t>Final Cleaning</t>
  </si>
  <si>
    <t>Starting &amp; Adjusting</t>
  </si>
  <si>
    <t>Closeout Submittals</t>
  </si>
  <si>
    <t>CON-01-017000</t>
  </si>
  <si>
    <t>CON-01-017413</t>
  </si>
  <si>
    <t>CON-01-017419</t>
  </si>
  <si>
    <t>CON-01-017423</t>
  </si>
  <si>
    <t>CON-01-017500</t>
  </si>
  <si>
    <t>CON-01-017800</t>
  </si>
  <si>
    <t>CON-02-025000</t>
  </si>
  <si>
    <t>Site or Facility Remediation</t>
  </si>
  <si>
    <t>CON-03-032100</t>
  </si>
  <si>
    <t>Concrete Reinforcing</t>
  </si>
  <si>
    <t>CON-03-034000</t>
  </si>
  <si>
    <t>Precast Concrete</t>
  </si>
  <si>
    <t>CON-03-036000</t>
  </si>
  <si>
    <t>Grouting</t>
  </si>
  <si>
    <t>CON-04-042000</t>
  </si>
  <si>
    <t>Unit Masonry</t>
  </si>
  <si>
    <t>Stone Assemblies</t>
  </si>
  <si>
    <t>Manufactured Masonry</t>
  </si>
  <si>
    <t>CON-05-052000</t>
  </si>
  <si>
    <t>Metal Joists</t>
  </si>
  <si>
    <t>CON-05-053000</t>
  </si>
  <si>
    <t>Metal Decking</t>
  </si>
  <si>
    <t>CON-05-055000</t>
  </si>
  <si>
    <t>Metal Fabrications</t>
  </si>
  <si>
    <t>CON-05-057000</t>
  </si>
  <si>
    <t>Decorative Steel</t>
  </si>
  <si>
    <t>CON-07-072000</t>
  </si>
  <si>
    <t>Thermal Protection</t>
  </si>
  <si>
    <t>CON-07-074000</t>
  </si>
  <si>
    <t>Siding Panels</t>
  </si>
  <si>
    <t>CON-07-077000</t>
  </si>
  <si>
    <t>Roof &amp; Wall Specialties</t>
  </si>
  <si>
    <t>Fire &amp; Smoke Protection</t>
  </si>
  <si>
    <t>CON-07-079000</t>
  </si>
  <si>
    <t>Joint Protection</t>
  </si>
  <si>
    <t>CON-07-078000</t>
  </si>
  <si>
    <t>CON-08-083000</t>
  </si>
  <si>
    <t>Specialty Doors &amp; Frames</t>
  </si>
  <si>
    <t>CON-08-086000</t>
  </si>
  <si>
    <t>Skylights</t>
  </si>
  <si>
    <t>CON-08-088000</t>
  </si>
  <si>
    <t>Glazing</t>
  </si>
  <si>
    <t>Louvers &amp; Vents</t>
  </si>
  <si>
    <t>CON-08-089000</t>
  </si>
  <si>
    <t>CON-09-093000</t>
  </si>
  <si>
    <t>Tiling</t>
  </si>
  <si>
    <t>Acoustic Treatment</t>
  </si>
  <si>
    <t>CON-09-098000</t>
  </si>
  <si>
    <t>CON-11-111000</t>
  </si>
  <si>
    <t>Vehicle &amp; Pedestrian Equipment</t>
  </si>
  <si>
    <t>Security, Detention, &amp; Banking Equipment</t>
  </si>
  <si>
    <t>Commercial Equipment</t>
  </si>
  <si>
    <t>Foodservice Equipment</t>
  </si>
  <si>
    <t>Educational &amp; Scientific Equipment</t>
  </si>
  <si>
    <t>Entertainment Equipment</t>
  </si>
  <si>
    <t>Athletic &amp; Recreational Equipment</t>
  </si>
  <si>
    <t>Healthcare Equipment</t>
  </si>
  <si>
    <t>Collection &amp; Disposal Equipment</t>
  </si>
  <si>
    <t>Other Equipment</t>
  </si>
  <si>
    <t>CON-11-111500</t>
  </si>
  <si>
    <t>CON-11-112000</t>
  </si>
  <si>
    <t>CON-11-114000</t>
  </si>
  <si>
    <t>CON-11-115000</t>
  </si>
  <si>
    <t>CON-11-116000</t>
  </si>
  <si>
    <t>CON-11-116500</t>
  </si>
  <si>
    <t>CON-11-117000</t>
  </si>
  <si>
    <t>CON-11-118000</t>
  </si>
  <si>
    <t>CON-11-119000</t>
  </si>
  <si>
    <t>Window Treatments</t>
  </si>
  <si>
    <t>CON-12-122000</t>
  </si>
  <si>
    <t>CON-12-124000</t>
  </si>
  <si>
    <t>CON-12-125000</t>
  </si>
  <si>
    <t>CON-12-126000</t>
  </si>
  <si>
    <t>CON-12-129000</t>
  </si>
  <si>
    <t>Furnishings &amp; Accessories</t>
  </si>
  <si>
    <t>Furniture</t>
  </si>
  <si>
    <t>Multiple Seating</t>
  </si>
  <si>
    <t>Other Furnishings</t>
  </si>
  <si>
    <t>Elevators</t>
  </si>
  <si>
    <t>CON-14-142000</t>
  </si>
  <si>
    <t>CON-14-148000</t>
  </si>
  <si>
    <t>Scaffolding</t>
  </si>
  <si>
    <t>CON-14-149000</t>
  </si>
  <si>
    <t>Other Conveying Equipment</t>
  </si>
  <si>
    <t>CON-21-213000</t>
  </si>
  <si>
    <t>Fire Pumps</t>
  </si>
  <si>
    <t>Plumbing Equipment</t>
  </si>
  <si>
    <t>CON-22-227000</t>
  </si>
  <si>
    <t>CON-23-235000</t>
  </si>
  <si>
    <t>Central Heating Equipment</t>
  </si>
  <si>
    <t>CON-23-236000</t>
  </si>
  <si>
    <t>Central Cooling Equipment</t>
  </si>
  <si>
    <t>CON-23-238000</t>
  </si>
  <si>
    <t>Decentralized HVAC Equipment</t>
  </si>
  <si>
    <t>CON-26-262000</t>
  </si>
  <si>
    <t>Low-Voltage Electrical Distribution</t>
  </si>
  <si>
    <t>CON-26-266000</t>
  </si>
  <si>
    <t>Electrical Connections</t>
  </si>
  <si>
    <t>CON-27-271000</t>
  </si>
  <si>
    <t>Structured Cabling</t>
  </si>
  <si>
    <t>Distributed Communications and Monitoring Systems</t>
  </si>
  <si>
    <t>CON-27-275000</t>
  </si>
  <si>
    <t>CON-31-314000</t>
  </si>
  <si>
    <t>Shoring &amp; Underpinning</t>
  </si>
  <si>
    <t>CON-31-317000</t>
  </si>
  <si>
    <t>Tunneling</t>
  </si>
  <si>
    <t>CON-32-320000</t>
  </si>
  <si>
    <t>Exterior Improvements</t>
  </si>
  <si>
    <t>CON-32-327000</t>
  </si>
  <si>
    <t>Wetlands</t>
  </si>
  <si>
    <t>CON-33-335000</t>
  </si>
  <si>
    <t xml:space="preserve">Fuel Distribution Utilities                  </t>
  </si>
  <si>
    <t>CON-48-480000</t>
  </si>
  <si>
    <t>Electrical Power Generation</t>
  </si>
  <si>
    <t>CON-00-008100</t>
  </si>
  <si>
    <t>Contractor's Fee</t>
  </si>
  <si>
    <t>CON-00-007316</t>
  </si>
  <si>
    <t>General Liability Insurance</t>
  </si>
  <si>
    <t>CON-00-007318</t>
  </si>
  <si>
    <t>CON-00-007321</t>
  </si>
  <si>
    <t>Subguard Insurance</t>
  </si>
  <si>
    <t>CON-01-017100</t>
  </si>
  <si>
    <t>Preconstruction</t>
  </si>
  <si>
    <t>1.  I have conducted a diligent investigation in accordance with customary practices in the industry of the subject Work covered by this Application and Certification for Payment and, to the best of my knowledge, such work is in accordance with the Contract Documents;</t>
  </si>
  <si>
    <t>Retainage Summary</t>
  </si>
  <si>
    <t>Retainage Total Transfers In</t>
  </si>
  <si>
    <t>Previous Retainage Pay Out</t>
  </si>
  <si>
    <t>This app Retainage Pay Out</t>
  </si>
  <si>
    <t>This App Net Retainage</t>
  </si>
  <si>
    <t>Net Retainage</t>
  </si>
  <si>
    <t>Contractor makes the application for payment based on the information in this form, including the Schedule of Values below</t>
  </si>
  <si>
    <t>Retention Released this Period     (negative #)</t>
  </si>
  <si>
    <t>Retention Released Prior Period     (negative #)</t>
  </si>
  <si>
    <t>n</t>
  </si>
  <si>
    <t>Retention Previously Released     (negative #)</t>
  </si>
  <si>
    <t>SOFT-89-890000</t>
  </si>
  <si>
    <t>SWPPP</t>
  </si>
  <si>
    <t>Jones - Geo Foam Engineering (10-0220-S)</t>
  </si>
  <si>
    <t>Irrigation/Landscaping</t>
  </si>
  <si>
    <t>Asphalt Paving</t>
  </si>
  <si>
    <t>Fencing &amp; Tree Removal</t>
  </si>
  <si>
    <t>Final Clean Up</t>
  </si>
  <si>
    <t>Americom Direct Boring</t>
  </si>
  <si>
    <t>Geothermal Borefield</t>
  </si>
  <si>
    <t>Excavation/Backfill</t>
  </si>
  <si>
    <t>Building Controls (CON)</t>
  </si>
  <si>
    <t>Solar Energy Systems</t>
  </si>
  <si>
    <t>Expansion Control</t>
  </si>
  <si>
    <t>QA/QA for mechanical</t>
  </si>
  <si>
    <t>HVAC and plumbing</t>
  </si>
  <si>
    <t>Plumbing System/Equip</t>
  </si>
  <si>
    <t>Reallocated Funds Applied to Team Furmanite (10-15</t>
  </si>
  <si>
    <t>Furmanite &amp; Hot Tapping</t>
  </si>
  <si>
    <t>Fire Protection Equipment</t>
  </si>
  <si>
    <t>Fireproofing</t>
  </si>
  <si>
    <t>Cranes &amp; Hoisting</t>
  </si>
  <si>
    <t>Clean Rooms (CON)</t>
  </si>
  <si>
    <t>Misc Special Construction</t>
  </si>
  <si>
    <t>SOFT-85-855000</t>
  </si>
  <si>
    <t>Residental Equipment</t>
  </si>
  <si>
    <t>Site furnishings, interior bike racks and interior</t>
  </si>
  <si>
    <t>Fixed seating and lecture hall furnishings</t>
  </si>
  <si>
    <t>Residental Equipment (CON)</t>
  </si>
  <si>
    <t>Window Equipment</t>
  </si>
  <si>
    <t>Misc Equipment</t>
  </si>
  <si>
    <t>Clean Rooms</t>
  </si>
  <si>
    <t>Mechanical Underground Scope</t>
  </si>
  <si>
    <t>Partitions</t>
  </si>
  <si>
    <t>Misc Specialties</t>
  </si>
  <si>
    <t>Carpeting</t>
  </si>
  <si>
    <t>Special Doors</t>
  </si>
  <si>
    <t>Caulking &amp; Sealants</t>
  </si>
  <si>
    <t>Fountains</t>
  </si>
  <si>
    <t>Painting</t>
  </si>
  <si>
    <t>Wall Coverings</t>
  </si>
  <si>
    <t>Tile</t>
  </si>
  <si>
    <t>Acoustical Ceiling</t>
  </si>
  <si>
    <t>Gypsum Drywall</t>
  </si>
  <si>
    <t>Entrances &amp; Storefront</t>
  </si>
  <si>
    <t>Overhead Doors &amp; Grilles</t>
  </si>
  <si>
    <t>Install Doors &amp; Frames</t>
  </si>
  <si>
    <t>Roofing/Roof Insulation</t>
  </si>
  <si>
    <t>Waterproof/Dampproof</t>
  </si>
  <si>
    <t>Insulation</t>
  </si>
  <si>
    <t>Millwork</t>
  </si>
  <si>
    <t>Carpentry</t>
  </si>
  <si>
    <t>Structrual Steel</t>
  </si>
  <si>
    <t>Reinforcing Steel</t>
  </si>
  <si>
    <t>Ornamental Metal - Interior</t>
  </si>
  <si>
    <t>Ornamental Metal</t>
  </si>
  <si>
    <t>Concrete Work</t>
  </si>
  <si>
    <t>Site Concrete</t>
  </si>
  <si>
    <t>Building Conrete</t>
  </si>
  <si>
    <t>Demolition</t>
  </si>
  <si>
    <t>Contractors Fee</t>
  </si>
  <si>
    <t>General Management</t>
  </si>
  <si>
    <t>Contingency -  Contractor</t>
  </si>
  <si>
    <t>General Conditions</t>
  </si>
  <si>
    <t>CON-01-012000</t>
  </si>
  <si>
    <t>Sub Default Insurance</t>
  </si>
  <si>
    <t>GL Insurance</t>
  </si>
  <si>
    <t>CON-01-011000</t>
  </si>
  <si>
    <t>P&amp;P Bond</t>
  </si>
  <si>
    <t>SOFT-89-891000</t>
  </si>
  <si>
    <t>Building Controls</t>
  </si>
  <si>
    <t>Shoring &amp; Bracing</t>
  </si>
  <si>
    <t>SOFT-96-963000</t>
  </si>
  <si>
    <t>Signage/ID Devices</t>
  </si>
  <si>
    <t>SOFT-88-882000</t>
  </si>
  <si>
    <t>Contingency</t>
  </si>
  <si>
    <t>Steel openings</t>
  </si>
  <si>
    <t>Shades</t>
  </si>
  <si>
    <t>ADA hardware</t>
  </si>
  <si>
    <t>Steel</t>
  </si>
  <si>
    <t>Blinds</t>
  </si>
  <si>
    <t>Door Hardware</t>
  </si>
  <si>
    <t>Signage</t>
  </si>
  <si>
    <t>Roller Shade</t>
  </si>
  <si>
    <t>Doors and hardware</t>
  </si>
  <si>
    <t>Misc Metal</t>
  </si>
  <si>
    <t>Excavation</t>
  </si>
  <si>
    <t>Eyebrow</t>
  </si>
  <si>
    <t>Handrail</t>
  </si>
  <si>
    <t>Sitework</t>
  </si>
  <si>
    <t>Lab equipment</t>
  </si>
  <si>
    <t>Okland Concrete</t>
  </si>
  <si>
    <t>Canopy</t>
  </si>
  <si>
    <t>Stewart Specialty Services - Added Stained Accent</t>
  </si>
  <si>
    <t>.5% Payment and Performance Bond</t>
  </si>
  <si>
    <t>.72% GL Insurance</t>
  </si>
  <si>
    <t>.75% Subcontractor Default Insurance</t>
  </si>
  <si>
    <t>Landscape</t>
  </si>
  <si>
    <t>Utilities</t>
  </si>
  <si>
    <t>Asphalt</t>
  </si>
  <si>
    <t>Appliances</t>
  </si>
  <si>
    <t>Okland Self Perform</t>
  </si>
  <si>
    <t>Window Blinds</t>
  </si>
  <si>
    <t>Misc Steel</t>
  </si>
  <si>
    <t>Jones Additional footing drain (10-0220)</t>
  </si>
  <si>
    <t>MSS</t>
  </si>
  <si>
    <t>Concrete Polish</t>
  </si>
  <si>
    <t>Clean Room</t>
  </si>
  <si>
    <t>Winter Conditions</t>
  </si>
  <si>
    <t>Census addition</t>
  </si>
  <si>
    <t>Rubbish removal</t>
  </si>
  <si>
    <t>Stone</t>
  </si>
  <si>
    <t>Added general conditions and staffing due to delay</t>
  </si>
  <si>
    <t>Contractor Contingency</t>
  </si>
  <si>
    <t>Census Data room in CRI</t>
  </si>
  <si>
    <t>South portion of CRI buildout for NCVS</t>
  </si>
  <si>
    <t>Modify Advising Area</t>
  </si>
  <si>
    <t>Signage/ID Devices (CON)</t>
  </si>
  <si>
    <t>Survey and Layout</t>
  </si>
  <si>
    <t>SWPPP (CON)</t>
  </si>
  <si>
    <t>Pre-Construction</t>
  </si>
  <si>
    <t>Flagpoles</t>
  </si>
  <si>
    <t>Saw Cutting/Coring</t>
  </si>
  <si>
    <t>Bid Package 2 - Approved Budgets</t>
  </si>
  <si>
    <t>Bid Package 1- Approved Budgets</t>
  </si>
  <si>
    <t>Totals</t>
  </si>
  <si>
    <t>Scheduled Value</t>
  </si>
  <si>
    <t>Breakdown</t>
  </si>
  <si>
    <t>WBS Code</t>
  </si>
  <si>
    <t>WBS Item</t>
  </si>
  <si>
    <t>Line Item No.</t>
  </si>
  <si>
    <t>Enter a negative numeric value using these formats only: -123456.99 or -123456,99.</t>
  </si>
  <si>
    <t>Do not enter symbols, such as currency or digit grouping, in the numeric fields.</t>
  </si>
  <si>
    <t>Note: To add breakdowns for a line insert rows below the line. Enter breakdown name under breakdown column.</t>
  </si>
  <si>
    <t>Column: Breakdown</t>
  </si>
  <si>
    <t>Start by filling in the light gray fields to the left (including the "Original Cotract Amount"). Once those are complete, click on the "Pay App 1" tab at the bottom of the sheet, fill in the 'Period from' and 'Period To' fields, then start your first Schedule of Values.</t>
  </si>
  <si>
    <t>CON-00-008300</t>
  </si>
  <si>
    <t>Contractor's Contingency</t>
  </si>
  <si>
    <t>Pre-Const</t>
  </si>
  <si>
    <t>Balance to complete project, including retainage (item 4 - 5 + 7c - Retainage Released)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</si>
</sst>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43" formatCode="_(* #,##0.00_);_(* \(#,##0.00\);_(* &quot;-&quot;??_);_(@_)"/>
    <numFmt numFmtId="164" formatCode="m/d/yyyy;@"/>
  </numFmts>
  <fonts count="19" x14ac:knownFonts="1">
    <font>
      <sz val="11"/>
      <color theme="1"/>
      <name val="Calibri"/>
      <family val="2"/>
      <scheme val="minor"/>
    </font>
    <font>
      <sz val="11"/>
      <color theme="1"/>
      <name val="Calibri"/>
      <family val="2"/>
      <scheme val="minor"/>
    </font>
    <font>
      <sz val="11"/>
      <color theme="0"/>
      <name val="Calibri"/>
      <family val="2"/>
      <scheme val="minor"/>
    </font>
    <font>
      <sz val="9"/>
      <color theme="1"/>
      <name val="Calibri"/>
      <family val="2"/>
      <scheme val="minor"/>
    </font>
    <font>
      <sz val="10"/>
      <color theme="1"/>
      <name val="Calibri"/>
      <family val="2"/>
      <scheme val="minor"/>
    </font>
    <font>
      <sz val="9"/>
      <color indexed="81"/>
      <name val="Tahoma"/>
      <family val="2"/>
    </font>
    <font>
      <b/>
      <sz val="11"/>
      <color theme="0"/>
      <name val="Calibri"/>
      <family val="2"/>
      <scheme val="minor"/>
    </font>
    <font>
      <sz val="12"/>
      <color theme="1"/>
      <name val="Calibri"/>
      <family val="2"/>
      <scheme val="minor"/>
    </font>
    <font>
      <sz val="12"/>
      <color theme="0"/>
      <name val="Calibri"/>
      <family val="2"/>
      <scheme val="minor"/>
    </font>
    <font>
      <b/>
      <sz val="12"/>
      <color theme="1"/>
      <name val="Calibri"/>
      <family val="2"/>
      <scheme val="minor"/>
    </font>
    <font>
      <sz val="12"/>
      <name val="Calibri"/>
      <family val="2"/>
      <scheme val="minor"/>
    </font>
    <font>
      <b/>
      <sz val="12"/>
      <color theme="0"/>
      <name val="Calibri"/>
      <family val="2"/>
      <scheme val="minor"/>
    </font>
    <font>
      <b/>
      <sz val="9"/>
      <color theme="0"/>
      <name val="Calibri"/>
      <family val="2"/>
      <scheme val="minor"/>
    </font>
    <font>
      <b/>
      <sz val="12"/>
      <name val="Calibri"/>
      <family val="2"/>
      <scheme val="minor"/>
    </font>
    <font>
      <sz val="14"/>
      <color theme="1"/>
      <name val="Calibri"/>
      <family val="2"/>
      <scheme val="minor"/>
    </font>
    <font>
      <sz val="16"/>
      <color theme="0"/>
      <name val="Calibri"/>
      <family val="2"/>
      <scheme val="minor"/>
    </font>
    <font>
      <b/>
      <sz val="16"/>
      <color theme="0"/>
      <name val="Calibri"/>
      <family val="2"/>
      <scheme val="minor"/>
    </font>
    <font>
      <b/>
      <sz val="14"/>
      <color theme="1"/>
      <name val="Calibri"/>
      <family val="2"/>
      <scheme val="minor"/>
    </font>
    <font>
      <b/>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AC0000"/>
        <bgColor indexed="64"/>
      </patternFill>
    </fill>
    <fill>
      <patternFill patternType="solid">
        <fgColor theme="0" tint="-0.34998626667073579"/>
        <bgColor indexed="64"/>
      </patternFill>
    </fill>
    <fill>
      <patternFill patternType="solid">
        <fgColor rgb="FF9A9A9A"/>
      </patternFill>
    </fill>
    <fill>
      <patternFill patternType="solid">
        <fgColor theme="2" tint="-0.249977111117893"/>
        <bgColor indexed="64"/>
      </patternFill>
    </fill>
    <fill>
      <patternFill patternType="solid">
        <fgColor theme="1" tint="4.9989318521683403E-2"/>
        <bgColor indexed="64"/>
      </patternFill>
    </fill>
    <fill>
      <patternFill patternType="solid">
        <fgColor theme="5" tint="0.39997558519241921"/>
        <bgColor indexed="64"/>
      </patternFill>
    </fill>
  </fills>
  <borders count="3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theme="0"/>
      </top>
      <bottom/>
      <diagonal/>
    </border>
    <border>
      <left/>
      <right style="thin">
        <color theme="0"/>
      </right>
      <top/>
      <bottom/>
      <diagonal/>
    </border>
    <border>
      <left/>
      <right style="thin">
        <color theme="0"/>
      </right>
      <top style="thin">
        <color theme="0"/>
      </top>
      <bottom/>
      <diagonal/>
    </border>
    <border>
      <left style="thin">
        <color indexed="64"/>
      </left>
      <right style="thin">
        <color indexed="64"/>
      </right>
      <top style="thin">
        <color indexed="64"/>
      </top>
      <bottom style="thin">
        <color theme="0" tint="-0.249977111117893"/>
      </bottom>
      <diagonal/>
    </border>
    <border>
      <left/>
      <right style="thin">
        <color indexed="64"/>
      </right>
      <top style="thin">
        <color indexed="64"/>
      </top>
      <bottom style="thin">
        <color theme="0" tint="-0.249977111117893"/>
      </bottom>
      <diagonal/>
    </border>
    <border>
      <left style="thin">
        <color indexed="64"/>
      </left>
      <right/>
      <top style="thin">
        <color indexed="64"/>
      </top>
      <bottom style="thin">
        <color theme="0" tint="-0.249977111117893"/>
      </bottom>
      <diagonal/>
    </border>
    <border>
      <left style="thin">
        <color indexed="64"/>
      </left>
      <right/>
      <top style="thin">
        <color indexed="64"/>
      </top>
      <bottom style="thin">
        <color indexed="64"/>
      </bottom>
      <diagonal/>
    </border>
    <border>
      <left style="thin">
        <color indexed="64"/>
      </left>
      <right style="thin">
        <color indexed="64"/>
      </right>
      <top style="thin">
        <color theme="0" tint="-0.249977111117893"/>
      </top>
      <bottom style="thin">
        <color theme="0" tint="-0.249977111117893"/>
      </bottom>
      <diagonal/>
    </border>
    <border>
      <left/>
      <right style="thin">
        <color indexed="64"/>
      </right>
      <top style="thin">
        <color theme="0" tint="-0.249977111117893"/>
      </top>
      <bottom style="thin">
        <color theme="0" tint="-0.249977111117893"/>
      </bottom>
      <diagonal/>
    </border>
    <border>
      <left style="thin">
        <color indexed="64"/>
      </left>
      <right/>
      <top style="thin">
        <color theme="0" tint="-0.249977111117893"/>
      </top>
      <bottom style="thin">
        <color theme="0" tint="-0.249977111117893"/>
      </bottom>
      <diagonal/>
    </border>
    <border>
      <left style="thin">
        <color indexed="64"/>
      </left>
      <right style="thin">
        <color indexed="64"/>
      </right>
      <top/>
      <bottom style="thin">
        <color theme="0" tint="-0.249977111117893"/>
      </bottom>
      <diagonal/>
    </border>
    <border>
      <left/>
      <right style="thin">
        <color indexed="64"/>
      </right>
      <top/>
      <bottom style="thin">
        <color theme="0" tint="-0.249977111117893"/>
      </bottom>
      <diagonal/>
    </border>
    <border>
      <left style="thin">
        <color indexed="64"/>
      </left>
      <right/>
      <top/>
      <bottom style="thin">
        <color theme="0" tint="-0.249977111117893"/>
      </bottom>
      <diagonal/>
    </border>
    <border>
      <left/>
      <right style="thin">
        <color indexed="64"/>
      </right>
      <top style="thin">
        <color indexed="64"/>
      </top>
      <bottom style="thin">
        <color indexed="64"/>
      </bottom>
      <diagonal/>
    </border>
    <border>
      <left/>
      <right/>
      <top/>
      <bottom style="thin">
        <color theme="0"/>
      </bottom>
      <diagonal/>
    </border>
    <border>
      <left style="thin">
        <color indexed="64"/>
      </left>
      <right style="thin">
        <color indexed="64"/>
      </right>
      <top style="thin">
        <color theme="0" tint="-0.249977111117893"/>
      </top>
      <bottom/>
      <diagonal/>
    </border>
    <border>
      <left style="thin">
        <color indexed="64"/>
      </left>
      <right style="thin">
        <color indexed="64"/>
      </right>
      <top style="thin">
        <color indexed="64"/>
      </top>
      <bottom style="thin">
        <color theme="0" tint="-0.14999847407452621"/>
      </bottom>
      <diagonal/>
    </border>
    <border>
      <left style="thin">
        <color indexed="64"/>
      </left>
      <right/>
      <top style="thin">
        <color indexed="64"/>
      </top>
      <bottom style="thin">
        <color theme="0" tint="-0.14999847407452621"/>
      </bottom>
      <diagonal/>
    </border>
    <border>
      <left/>
      <right style="thin">
        <color indexed="64"/>
      </right>
      <top style="thin">
        <color indexed="64"/>
      </top>
      <bottom style="thin">
        <color theme="0" tint="-0.14999847407452621"/>
      </bottom>
      <diagonal/>
    </border>
    <border>
      <left style="thin">
        <color indexed="64"/>
      </left>
      <right/>
      <top style="thin">
        <color theme="0" tint="-0.14999847407452621"/>
      </top>
      <bottom style="thin">
        <color theme="0" tint="-0.14999847407452621"/>
      </bottom>
      <diagonal/>
    </border>
    <border>
      <left/>
      <right style="thin">
        <color indexed="64"/>
      </right>
      <top style="thin">
        <color theme="0" tint="-0.14999847407452621"/>
      </top>
      <bottom style="thin">
        <color theme="0" tint="-0.14999847407452621"/>
      </bottom>
      <diagonal/>
    </border>
    <border>
      <left/>
      <right/>
      <top style="thin">
        <color indexed="64"/>
      </top>
      <bottom style="double">
        <color indexed="64"/>
      </bottom>
      <diagonal/>
    </border>
    <border>
      <left/>
      <right/>
      <top/>
      <bottom style="double">
        <color indexed="64"/>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200">
    <xf numFmtId="0" fontId="0" fillId="0" borderId="0" xfId="0"/>
    <xf numFmtId="0" fontId="0" fillId="0" borderId="0" xfId="0" applyFill="1"/>
    <xf numFmtId="0" fontId="0" fillId="4" borderId="0" xfId="0" applyFill="1"/>
    <xf numFmtId="0" fontId="2" fillId="5" borderId="0" xfId="0" applyFont="1" applyFill="1"/>
    <xf numFmtId="0" fontId="0" fillId="0" borderId="7" xfId="0" applyBorder="1"/>
    <xf numFmtId="0" fontId="0" fillId="0" borderId="0" xfId="0" applyBorder="1"/>
    <xf numFmtId="44" fontId="0" fillId="0" borderId="0" xfId="1" applyFont="1" applyFill="1" applyAlignment="1">
      <alignment vertical="top"/>
    </xf>
    <xf numFmtId="0" fontId="0" fillId="0" borderId="4" xfId="0" applyBorder="1"/>
    <xf numFmtId="0" fontId="3" fillId="0" borderId="0" xfId="0" applyFont="1" applyBorder="1"/>
    <xf numFmtId="0" fontId="0" fillId="0" borderId="6" xfId="0" applyBorder="1"/>
    <xf numFmtId="0" fontId="3" fillId="0" borderId="7" xfId="0" applyFont="1" applyBorder="1"/>
    <xf numFmtId="43" fontId="0" fillId="0" borderId="0" xfId="2" applyFont="1"/>
    <xf numFmtId="0" fontId="0" fillId="0" borderId="0" xfId="0" applyFont="1"/>
    <xf numFmtId="0" fontId="7" fillId="0" borderId="0" xfId="0" applyFont="1"/>
    <xf numFmtId="0" fontId="7" fillId="0" borderId="0" xfId="0" applyFont="1" applyFill="1" applyAlignment="1">
      <alignment vertical="top"/>
    </xf>
    <xf numFmtId="0" fontId="7" fillId="0" borderId="0" xfId="0" applyFont="1" applyFill="1"/>
    <xf numFmtId="0" fontId="7" fillId="0" borderId="7" xfId="0" applyFont="1" applyBorder="1"/>
    <xf numFmtId="0" fontId="7" fillId="0" borderId="0" xfId="0" applyFont="1" applyFill="1" applyAlignment="1"/>
    <xf numFmtId="0" fontId="7" fillId="0" borderId="0" xfId="0" applyFont="1" applyAlignment="1">
      <alignment vertical="top"/>
    </xf>
    <xf numFmtId="0" fontId="7" fillId="3" borderId="0" xfId="0" applyFont="1" applyFill="1"/>
    <xf numFmtId="0" fontId="7" fillId="0" borderId="0" xfId="0" applyFont="1" applyBorder="1"/>
    <xf numFmtId="49" fontId="7" fillId="0" borderId="0" xfId="0" applyNumberFormat="1" applyFont="1" applyAlignment="1">
      <alignment horizontal="right"/>
    </xf>
    <xf numFmtId="43" fontId="7" fillId="0" borderId="0" xfId="2" applyFont="1"/>
    <xf numFmtId="43" fontId="7" fillId="0" borderId="7" xfId="2" applyFont="1" applyBorder="1"/>
    <xf numFmtId="43" fontId="7" fillId="0" borderId="0" xfId="2" applyFont="1" applyBorder="1"/>
    <xf numFmtId="0" fontId="0" fillId="0" borderId="0" xfId="0" applyFont="1" applyAlignment="1">
      <alignment horizontal="left"/>
    </xf>
    <xf numFmtId="0" fontId="0" fillId="5" borderId="0" xfId="0" applyFont="1" applyFill="1"/>
    <xf numFmtId="0" fontId="0" fillId="0" borderId="0" xfId="0" applyNumberFormat="1" applyFont="1"/>
    <xf numFmtId="0" fontId="7" fillId="0" borderId="0" xfId="0" applyFont="1" applyBorder="1" applyAlignment="1">
      <alignment vertical="top"/>
    </xf>
    <xf numFmtId="0" fontId="0" fillId="0" borderId="0" xfId="0" applyFill="1" applyBorder="1"/>
    <xf numFmtId="0" fontId="8" fillId="8" borderId="0" xfId="0" applyFont="1" applyFill="1"/>
    <xf numFmtId="0" fontId="11" fillId="8" borderId="0" xfId="0" applyFont="1" applyFill="1"/>
    <xf numFmtId="0" fontId="6" fillId="8" borderId="0" xfId="0" applyFont="1" applyFill="1"/>
    <xf numFmtId="0" fontId="11" fillId="0" borderId="0" xfId="0" applyFont="1" applyFill="1"/>
    <xf numFmtId="0" fontId="8" fillId="0" borderId="0" xfId="0" applyFont="1" applyFill="1"/>
    <xf numFmtId="0" fontId="6" fillId="0" borderId="0" xfId="0" applyFont="1" applyFill="1"/>
    <xf numFmtId="0" fontId="11" fillId="4" borderId="0" xfId="0" applyFont="1" applyFill="1"/>
    <xf numFmtId="0" fontId="6" fillId="8" borderId="1" xfId="0" applyFont="1" applyFill="1" applyBorder="1"/>
    <xf numFmtId="0" fontId="6" fillId="8" borderId="2" xfId="0" applyFont="1" applyFill="1" applyBorder="1"/>
    <xf numFmtId="14" fontId="7" fillId="0" borderId="0" xfId="0" applyNumberFormat="1" applyFont="1" applyBorder="1" applyAlignment="1">
      <alignment horizontal="left"/>
    </xf>
    <xf numFmtId="0" fontId="7" fillId="0" borderId="0" xfId="0" applyFont="1" applyBorder="1" applyAlignment="1">
      <alignment horizontal="left"/>
    </xf>
    <xf numFmtId="0" fontId="6" fillId="8" borderId="0" xfId="0" applyFont="1" applyFill="1" applyAlignment="1">
      <alignment horizontal="center" vertical="center"/>
    </xf>
    <xf numFmtId="0" fontId="12" fillId="8" borderId="0" xfId="0" applyFont="1" applyFill="1" applyBorder="1" applyAlignment="1">
      <alignment horizontal="center" vertical="center"/>
    </xf>
    <xf numFmtId="0" fontId="10" fillId="0" borderId="9" xfId="0" applyFont="1" applyFill="1" applyBorder="1" applyAlignment="1" applyProtection="1"/>
    <xf numFmtId="0" fontId="7" fillId="0" borderId="9" xfId="0" applyFont="1" applyBorder="1" applyAlignment="1">
      <alignment horizontal="center" vertical="center" wrapText="1"/>
    </xf>
    <xf numFmtId="0" fontId="7" fillId="0" borderId="9" xfId="0" applyFont="1" applyFill="1" applyBorder="1" applyAlignment="1">
      <alignment horizontal="center" vertical="center" wrapText="1"/>
    </xf>
    <xf numFmtId="0" fontId="14" fillId="0" borderId="0" xfId="0" applyFont="1"/>
    <xf numFmtId="0" fontId="7" fillId="0" borderId="0" xfId="0" applyFont="1" applyFill="1" applyBorder="1" applyAlignment="1">
      <alignment vertical="top"/>
    </xf>
    <xf numFmtId="0" fontId="14" fillId="0" borderId="0" xfId="0" applyFont="1" applyAlignment="1">
      <alignment horizontal="left" vertical="top"/>
    </xf>
    <xf numFmtId="0" fontId="14" fillId="0" borderId="0" xfId="0" applyFont="1" applyAlignment="1">
      <alignment horizontal="left" vertical="top" wrapText="1"/>
    </xf>
    <xf numFmtId="0" fontId="15" fillId="4" borderId="0" xfId="0" applyFont="1" applyFill="1" applyAlignment="1">
      <alignment horizontal="right" vertical="top"/>
    </xf>
    <xf numFmtId="0" fontId="16" fillId="4" borderId="0" xfId="0" applyFont="1" applyFill="1" applyAlignment="1">
      <alignment vertical="top"/>
    </xf>
    <xf numFmtId="43" fontId="7" fillId="0" borderId="13" xfId="2" applyFont="1" applyBorder="1"/>
    <xf numFmtId="43" fontId="7" fillId="0" borderId="13" xfId="0" applyNumberFormat="1" applyFont="1" applyBorder="1"/>
    <xf numFmtId="43" fontId="7" fillId="0" borderId="17" xfId="2" applyFont="1" applyBorder="1"/>
    <xf numFmtId="43" fontId="7" fillId="0" borderId="17" xfId="0" applyNumberFormat="1" applyFont="1" applyBorder="1"/>
    <xf numFmtId="10" fontId="7" fillId="0" borderId="17" xfId="3" applyNumberFormat="1" applyFont="1" applyBorder="1"/>
    <xf numFmtId="43" fontId="7" fillId="0" borderId="20" xfId="2" applyFont="1" applyBorder="1"/>
    <xf numFmtId="0" fontId="7" fillId="0" borderId="16" xfId="0" applyFont="1" applyBorder="1" applyAlignment="1"/>
    <xf numFmtId="43" fontId="7" fillId="9" borderId="9" xfId="2" applyFont="1" applyFill="1" applyBorder="1"/>
    <xf numFmtId="43" fontId="0" fillId="0" borderId="0" xfId="0" applyNumberFormat="1"/>
    <xf numFmtId="0" fontId="7" fillId="0" borderId="9" xfId="0" applyFont="1" applyBorder="1" applyAlignment="1">
      <alignment horizontal="center" vertical="center" wrapText="1"/>
    </xf>
    <xf numFmtId="0" fontId="14" fillId="0" borderId="0" xfId="0" applyFont="1" applyAlignment="1">
      <alignment horizontal="left" vertical="top" wrapText="1"/>
    </xf>
    <xf numFmtId="43" fontId="0" fillId="3" borderId="0" xfId="2" applyFont="1" applyFill="1" applyAlignment="1" applyProtection="1">
      <alignment vertical="top"/>
      <protection locked="0"/>
    </xf>
    <xf numFmtId="0" fontId="0" fillId="0" borderId="0" xfId="0" applyFill="1" applyBorder="1" applyAlignment="1">
      <alignment vertical="top" wrapText="1"/>
    </xf>
    <xf numFmtId="0" fontId="11" fillId="0" borderId="0" xfId="0" applyFont="1" applyFill="1" applyBorder="1" applyAlignment="1">
      <alignment vertical="top"/>
    </xf>
    <xf numFmtId="0" fontId="11" fillId="0" borderId="0" xfId="0" applyFont="1" applyFill="1" applyBorder="1" applyAlignment="1">
      <alignment horizontal="center" vertical="top"/>
    </xf>
    <xf numFmtId="43" fontId="7" fillId="0" borderId="0" xfId="2" applyFont="1" applyBorder="1" applyAlignment="1"/>
    <xf numFmtId="164" fontId="7" fillId="0" borderId="0" xfId="0" applyNumberFormat="1" applyFont="1" applyBorder="1" applyAlignment="1">
      <alignment horizontal="left"/>
    </xf>
    <xf numFmtId="43" fontId="7" fillId="0" borderId="17" xfId="2" applyNumberFormat="1" applyFont="1" applyBorder="1"/>
    <xf numFmtId="10" fontId="7" fillId="0" borderId="13" xfId="3" applyNumberFormat="1" applyFont="1" applyBorder="1"/>
    <xf numFmtId="43" fontId="7" fillId="0" borderId="13" xfId="2" applyNumberFormat="1" applyFont="1" applyBorder="1"/>
    <xf numFmtId="43" fontId="7" fillId="3" borderId="13" xfId="2" applyFont="1" applyFill="1" applyBorder="1" applyProtection="1">
      <protection locked="0"/>
    </xf>
    <xf numFmtId="43" fontId="7" fillId="3" borderId="17" xfId="2" applyFont="1" applyFill="1" applyBorder="1" applyProtection="1">
      <protection locked="0"/>
    </xf>
    <xf numFmtId="43" fontId="7" fillId="3" borderId="20" xfId="2" applyFont="1" applyFill="1" applyBorder="1" applyProtection="1">
      <protection locked="0"/>
    </xf>
    <xf numFmtId="43" fontId="7" fillId="3" borderId="14" xfId="2" applyFont="1" applyFill="1" applyBorder="1" applyProtection="1">
      <protection locked="0"/>
    </xf>
    <xf numFmtId="43" fontId="7" fillId="3" borderId="18" xfId="2" applyFont="1" applyFill="1" applyBorder="1" applyProtection="1">
      <protection locked="0"/>
    </xf>
    <xf numFmtId="14" fontId="7" fillId="3" borderId="7" xfId="0" applyNumberFormat="1" applyFont="1" applyFill="1" applyBorder="1" applyProtection="1">
      <protection locked="0"/>
    </xf>
    <xf numFmtId="164" fontId="14" fillId="2" borderId="12" xfId="0" applyNumberFormat="1" applyFont="1" applyFill="1" applyBorder="1" applyAlignment="1" applyProtection="1">
      <alignment horizontal="left"/>
      <protection locked="0"/>
    </xf>
    <xf numFmtId="0" fontId="14" fillId="3" borderId="0" xfId="0" applyFont="1" applyFill="1" applyAlignment="1">
      <alignment vertical="top"/>
    </xf>
    <xf numFmtId="0" fontId="14" fillId="3" borderId="0" xfId="0" applyFont="1" applyFill="1" applyAlignment="1">
      <alignment horizontal="left"/>
    </xf>
    <xf numFmtId="0" fontId="14" fillId="3" borderId="10" xfId="0" applyFont="1" applyFill="1" applyBorder="1" applyAlignment="1">
      <alignment vertical="top"/>
    </xf>
    <xf numFmtId="14" fontId="14" fillId="2" borderId="11" xfId="0" applyNumberFormat="1" applyFont="1" applyFill="1" applyBorder="1" applyAlignment="1" applyProtection="1">
      <alignment horizontal="left"/>
      <protection locked="0"/>
    </xf>
    <xf numFmtId="0" fontId="14" fillId="0" borderId="0" xfId="0" applyFont="1" applyAlignment="1">
      <alignment horizontal="left"/>
    </xf>
    <xf numFmtId="14" fontId="14" fillId="0" borderId="11" xfId="0" applyNumberFormat="1" applyFont="1" applyFill="1" applyBorder="1" applyAlignment="1">
      <alignment horizontal="left"/>
    </xf>
    <xf numFmtId="0" fontId="18" fillId="0" borderId="0" xfId="0" applyFont="1" applyAlignment="1">
      <alignment horizontal="left"/>
    </xf>
    <xf numFmtId="0" fontId="10" fillId="0" borderId="9" xfId="0" applyFont="1" applyFill="1" applyBorder="1" applyAlignment="1" applyProtection="1"/>
    <xf numFmtId="0" fontId="14" fillId="0" borderId="0" xfId="0" applyFont="1" applyAlignment="1">
      <alignment horizontal="left"/>
    </xf>
    <xf numFmtId="0" fontId="14" fillId="0" borderId="0" xfId="0" applyFont="1" applyFill="1" applyAlignment="1">
      <alignment horizontal="left"/>
    </xf>
    <xf numFmtId="0" fontId="14" fillId="0" borderId="10" xfId="0" applyFont="1" applyFill="1" applyBorder="1" applyAlignment="1">
      <alignment vertical="top"/>
    </xf>
    <xf numFmtId="43" fontId="7" fillId="0" borderId="18" xfId="2" applyFont="1" applyBorder="1"/>
    <xf numFmtId="43" fontId="7" fillId="3" borderId="25" xfId="2" applyFont="1" applyFill="1" applyBorder="1" applyProtection="1">
      <protection locked="0"/>
    </xf>
    <xf numFmtId="0" fontId="10" fillId="0" borderId="9" xfId="0" applyFont="1" applyFill="1" applyBorder="1" applyAlignment="1" applyProtection="1"/>
    <xf numFmtId="0" fontId="7" fillId="0" borderId="0" xfId="0" applyFont="1" applyBorder="1" applyAlignment="1">
      <alignment horizontal="left"/>
    </xf>
    <xf numFmtId="0" fontId="6" fillId="8" borderId="0" xfId="0" applyFont="1" applyFill="1" applyAlignment="1">
      <alignment horizontal="center" vertical="center"/>
    </xf>
    <xf numFmtId="0" fontId="7" fillId="0" borderId="9" xfId="0" applyFont="1" applyBorder="1" applyAlignment="1">
      <alignment horizontal="center" vertical="center" wrapText="1"/>
    </xf>
    <xf numFmtId="0" fontId="14" fillId="0" borderId="0" xfId="0" applyFont="1" applyAlignment="1">
      <alignment horizontal="left" vertical="top" wrapText="1"/>
    </xf>
    <xf numFmtId="0" fontId="14" fillId="0" borderId="0" xfId="0" applyFont="1" applyAlignment="1">
      <alignment horizontal="left" vertical="top"/>
    </xf>
    <xf numFmtId="0" fontId="14" fillId="0" borderId="0" xfId="0" applyFont="1" applyAlignment="1">
      <alignment horizontal="left"/>
    </xf>
    <xf numFmtId="14" fontId="14" fillId="0" borderId="11" xfId="0" applyNumberFormat="1" applyFont="1" applyFill="1" applyBorder="1" applyAlignment="1" applyProtection="1">
      <alignment horizontal="left"/>
    </xf>
    <xf numFmtId="43" fontId="7" fillId="0" borderId="13" xfId="2" applyFont="1" applyFill="1" applyBorder="1" applyProtection="1"/>
    <xf numFmtId="43" fontId="7" fillId="0" borderId="17" xfId="2" applyFont="1" applyFill="1" applyBorder="1" applyProtection="1"/>
    <xf numFmtId="43" fontId="7" fillId="0" borderId="19" xfId="2" applyFont="1" applyBorder="1"/>
    <xf numFmtId="43" fontId="7" fillId="3" borderId="26" xfId="2" applyFont="1" applyFill="1" applyBorder="1" applyProtection="1">
      <protection locked="0"/>
    </xf>
    <xf numFmtId="43" fontId="7" fillId="3" borderId="29" xfId="2" applyFont="1" applyFill="1" applyBorder="1" applyProtection="1">
      <protection locked="0"/>
    </xf>
    <xf numFmtId="0" fontId="7" fillId="0" borderId="0" xfId="0" applyFont="1" applyBorder="1" applyAlignment="1">
      <alignment horizontal="left"/>
    </xf>
    <xf numFmtId="0" fontId="14" fillId="0" borderId="0" xfId="0" applyFont="1" applyAlignment="1">
      <alignment horizontal="left" vertical="top" wrapText="1"/>
    </xf>
    <xf numFmtId="0" fontId="14" fillId="0" borderId="0" xfId="0" applyFont="1" applyAlignment="1">
      <alignment horizontal="left" vertical="top"/>
    </xf>
    <xf numFmtId="0" fontId="18" fillId="0" borderId="0" xfId="0" applyFont="1"/>
    <xf numFmtId="43" fontId="7" fillId="0" borderId="31" xfId="2" applyFont="1" applyBorder="1"/>
    <xf numFmtId="0" fontId="7" fillId="3" borderId="0" xfId="0" applyFont="1" applyFill="1" applyBorder="1" applyAlignment="1" applyProtection="1">
      <alignment horizontal="left"/>
      <protection locked="0"/>
    </xf>
    <xf numFmtId="43" fontId="7" fillId="9" borderId="9" xfId="2" applyFont="1" applyFill="1" applyBorder="1" applyProtection="1"/>
    <xf numFmtId="0" fontId="6" fillId="8" borderId="0" xfId="0" applyFont="1" applyFill="1" applyAlignment="1" applyProtection="1">
      <alignment horizontal="center" vertical="center"/>
    </xf>
    <xf numFmtId="0" fontId="7" fillId="0" borderId="9" xfId="0" applyFont="1" applyBorder="1" applyAlignment="1" applyProtection="1">
      <alignment horizontal="center" vertical="center" wrapText="1"/>
    </xf>
    <xf numFmtId="0" fontId="10" fillId="0" borderId="9" xfId="0" applyFont="1" applyFill="1" applyBorder="1" applyAlignment="1" applyProtection="1"/>
    <xf numFmtId="0" fontId="7" fillId="0" borderId="0" xfId="0" applyFont="1" applyBorder="1" applyAlignment="1">
      <alignment horizontal="left"/>
    </xf>
    <xf numFmtId="0" fontId="6" fillId="8" borderId="0" xfId="0" applyFont="1" applyFill="1" applyAlignment="1">
      <alignment horizontal="center" vertical="center"/>
    </xf>
    <xf numFmtId="0" fontId="7" fillId="0" borderId="9" xfId="0" applyFont="1" applyBorder="1" applyAlignment="1">
      <alignment horizontal="center" vertical="center" wrapText="1"/>
    </xf>
    <xf numFmtId="0" fontId="14" fillId="0" borderId="0" xfId="0" applyFont="1" applyAlignment="1">
      <alignment horizontal="left" vertical="top" wrapText="1"/>
    </xf>
    <xf numFmtId="0" fontId="14" fillId="0" borderId="0" xfId="0" applyFont="1" applyAlignment="1">
      <alignment horizontal="left" vertical="top"/>
    </xf>
    <xf numFmtId="10" fontId="7" fillId="0" borderId="25" xfId="3" applyNumberFormat="1" applyFont="1" applyBorder="1"/>
    <xf numFmtId="10" fontId="7" fillId="9" borderId="9" xfId="3" applyNumberFormat="1" applyFont="1" applyFill="1" applyBorder="1"/>
    <xf numFmtId="43" fontId="0" fillId="0" borderId="0" xfId="0" quotePrefix="1" applyNumberFormat="1"/>
    <xf numFmtId="0" fontId="10" fillId="0" borderId="9" xfId="0" applyFont="1" applyFill="1" applyBorder="1" applyAlignment="1" applyProtection="1"/>
    <xf numFmtId="0" fontId="7" fillId="0" borderId="9" xfId="0" applyFont="1" applyBorder="1" applyAlignment="1">
      <alignment horizontal="center" vertical="center" wrapText="1"/>
    </xf>
    <xf numFmtId="0" fontId="6" fillId="8" borderId="0" xfId="0" applyFont="1" applyFill="1" applyAlignment="1">
      <alignment horizontal="center" vertical="center"/>
    </xf>
    <xf numFmtId="0" fontId="14" fillId="0" borderId="0" xfId="0" applyFont="1" applyAlignment="1">
      <alignment horizontal="left" vertical="top" wrapText="1"/>
    </xf>
    <xf numFmtId="0" fontId="14" fillId="0" borderId="0" xfId="0" applyFont="1" applyAlignment="1">
      <alignment horizontal="left" vertical="top"/>
    </xf>
    <xf numFmtId="0" fontId="7" fillId="0" borderId="0" xfId="0" applyFont="1" applyBorder="1" applyAlignment="1">
      <alignment horizontal="left"/>
    </xf>
    <xf numFmtId="0" fontId="13" fillId="5" borderId="9" xfId="0" applyFont="1" applyFill="1" applyBorder="1" applyAlignment="1" applyProtection="1"/>
    <xf numFmtId="0" fontId="10" fillId="0" borderId="9" xfId="0" applyFont="1" applyFill="1" applyBorder="1" applyAlignment="1" applyProtection="1"/>
    <xf numFmtId="0" fontId="7" fillId="0" borderId="0" xfId="0" applyFont="1" applyBorder="1" applyAlignment="1">
      <alignment horizontal="left"/>
    </xf>
    <xf numFmtId="0" fontId="6" fillId="8" borderId="0" xfId="0" applyFont="1" applyFill="1" applyAlignment="1">
      <alignment horizontal="center" vertical="center"/>
    </xf>
    <xf numFmtId="0" fontId="7" fillId="0" borderId="9" xfId="0" applyFont="1" applyBorder="1" applyAlignment="1">
      <alignment horizontal="center" vertical="center" wrapText="1"/>
    </xf>
    <xf numFmtId="0" fontId="14" fillId="0" borderId="0" xfId="0" applyFont="1" applyAlignment="1">
      <alignment horizontal="left" vertical="top" wrapText="1"/>
    </xf>
    <xf numFmtId="0" fontId="14" fillId="0" borderId="0" xfId="0" applyFont="1" applyAlignment="1">
      <alignment horizontal="left" vertical="top"/>
    </xf>
    <xf numFmtId="0" fontId="7" fillId="0" borderId="16" xfId="0" applyFont="1" applyFill="1" applyBorder="1" applyAlignment="1"/>
    <xf numFmtId="0" fontId="13" fillId="5" borderId="16" xfId="0" applyFont="1" applyFill="1" applyBorder="1" applyAlignment="1" applyProtection="1"/>
    <xf numFmtId="43" fontId="7" fillId="0" borderId="32" xfId="2" applyFont="1" applyBorder="1"/>
    <xf numFmtId="0" fontId="9" fillId="0" borderId="7" xfId="0" applyFont="1" applyBorder="1" applyAlignment="1">
      <alignment horizontal="center" vertical="top"/>
    </xf>
    <xf numFmtId="0" fontId="4" fillId="0" borderId="4" xfId="0" applyFont="1" applyBorder="1" applyAlignment="1">
      <alignment horizontal="left" vertical="top" wrapText="1"/>
    </xf>
    <xf numFmtId="0" fontId="4" fillId="0" borderId="0" xfId="0" applyFont="1" applyBorder="1" applyAlignment="1">
      <alignment horizontal="left" vertical="top" wrapText="1"/>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1" xfId="0" applyFont="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0" fillId="3" borderId="0" xfId="0" applyFont="1" applyFill="1" applyAlignment="1" applyProtection="1">
      <alignment horizontal="left"/>
      <protection locked="0"/>
    </xf>
    <xf numFmtId="0" fontId="0" fillId="3" borderId="10" xfId="0" applyFont="1" applyFill="1" applyBorder="1" applyAlignment="1" applyProtection="1">
      <alignment horizontal="left"/>
      <protection locked="0"/>
    </xf>
    <xf numFmtId="0" fontId="0" fillId="3" borderId="24" xfId="0" applyFont="1" applyFill="1" applyBorder="1" applyAlignment="1" applyProtection="1">
      <alignment horizontal="left"/>
      <protection locked="0"/>
    </xf>
    <xf numFmtId="0" fontId="0" fillId="0" borderId="0" xfId="0" applyFont="1" applyAlignment="1">
      <alignment horizontal="left"/>
    </xf>
    <xf numFmtId="0" fontId="10" fillId="0" borderId="9" xfId="0" applyFont="1" applyFill="1" applyBorder="1" applyAlignment="1" applyProtection="1">
      <alignment horizontal="left"/>
    </xf>
    <xf numFmtId="0" fontId="10" fillId="0" borderId="9" xfId="0" applyFont="1" applyFill="1" applyBorder="1" applyAlignment="1" applyProtection="1"/>
    <xf numFmtId="0" fontId="10" fillId="0" borderId="16" xfId="0" applyFont="1" applyFill="1" applyBorder="1" applyAlignment="1" applyProtection="1"/>
    <xf numFmtId="0" fontId="13" fillId="6" borderId="9" xfId="0" applyFont="1" applyFill="1" applyBorder="1" applyAlignment="1" applyProtection="1">
      <alignment horizontal="left"/>
    </xf>
    <xf numFmtId="0" fontId="13" fillId="6" borderId="16" xfId="0" applyFont="1" applyFill="1" applyBorder="1" applyAlignment="1" applyProtection="1">
      <alignment horizontal="left"/>
    </xf>
    <xf numFmtId="0" fontId="10" fillId="0" borderId="16" xfId="0" applyFont="1" applyFill="1" applyBorder="1" applyAlignment="1" applyProtection="1">
      <alignment horizontal="left"/>
    </xf>
    <xf numFmtId="0" fontId="13" fillId="6" borderId="9" xfId="0" applyFont="1" applyFill="1" applyBorder="1" applyAlignment="1" applyProtection="1"/>
    <xf numFmtId="0" fontId="13" fillId="6" borderId="16" xfId="0" applyFont="1" applyFill="1" applyBorder="1" applyAlignment="1" applyProtection="1"/>
    <xf numFmtId="43" fontId="7" fillId="0" borderId="19" xfId="2" applyFont="1" applyBorder="1" applyAlignment="1"/>
    <xf numFmtId="43" fontId="7" fillId="0" borderId="18" xfId="2" applyFont="1" applyBorder="1" applyAlignment="1"/>
    <xf numFmtId="0" fontId="13" fillId="6" borderId="23" xfId="0" applyFont="1" applyFill="1" applyBorder="1" applyAlignment="1" applyProtection="1"/>
    <xf numFmtId="0" fontId="14" fillId="2" borderId="7" xfId="0" applyFont="1" applyFill="1" applyBorder="1" applyAlignment="1" applyProtection="1">
      <alignment horizontal="center"/>
      <protection locked="0"/>
    </xf>
    <xf numFmtId="0" fontId="17" fillId="0" borderId="0" xfId="0" applyFont="1" applyAlignment="1">
      <alignment horizontal="left"/>
    </xf>
    <xf numFmtId="0" fontId="7" fillId="3" borderId="7" xfId="0" applyFont="1" applyFill="1" applyBorder="1" applyAlignment="1" applyProtection="1">
      <alignment horizontal="left"/>
      <protection locked="0"/>
    </xf>
    <xf numFmtId="43" fontId="7" fillId="3" borderId="7" xfId="2" applyFont="1" applyFill="1" applyBorder="1" applyAlignment="1" applyProtection="1">
      <alignment horizontal="right"/>
      <protection locked="0"/>
    </xf>
    <xf numFmtId="0" fontId="7" fillId="0" borderId="0" xfId="0" applyFont="1" applyBorder="1" applyAlignment="1">
      <alignment horizontal="left"/>
    </xf>
    <xf numFmtId="0" fontId="6" fillId="8" borderId="0" xfId="0" applyFont="1" applyFill="1" applyAlignment="1">
      <alignment horizontal="center" vertical="center"/>
    </xf>
    <xf numFmtId="0" fontId="7" fillId="0" borderId="9" xfId="0" applyFont="1" applyBorder="1" applyAlignment="1">
      <alignment horizontal="center" vertical="center" wrapText="1"/>
    </xf>
    <xf numFmtId="0" fontId="13" fillId="5" borderId="9" xfId="0" applyFont="1" applyFill="1" applyBorder="1" applyAlignment="1" applyProtection="1"/>
    <xf numFmtId="0" fontId="10" fillId="0" borderId="23" xfId="0" applyFont="1" applyFill="1" applyBorder="1" applyAlignment="1" applyProtection="1"/>
    <xf numFmtId="0" fontId="7" fillId="0" borderId="0" xfId="0" applyFont="1" applyBorder="1" applyAlignment="1">
      <alignment horizontal="center"/>
    </xf>
    <xf numFmtId="0" fontId="3" fillId="0" borderId="7" xfId="0" applyFont="1" applyBorder="1" applyAlignment="1">
      <alignment horizontal="left"/>
    </xf>
    <xf numFmtId="0" fontId="7" fillId="0" borderId="0" xfId="0" applyFont="1" applyBorder="1" applyAlignment="1">
      <alignment horizontal="left" vertical="top"/>
    </xf>
    <xf numFmtId="0" fontId="9" fillId="0" borderId="4" xfId="0" applyFont="1" applyBorder="1" applyAlignment="1">
      <alignment horizontal="left"/>
    </xf>
    <xf numFmtId="0" fontId="9" fillId="0" borderId="0" xfId="0" applyFont="1" applyBorder="1" applyAlignment="1">
      <alignment horizontal="left"/>
    </xf>
    <xf numFmtId="43" fontId="7" fillId="0" borderId="19" xfId="2" applyFont="1" applyBorder="1" applyAlignment="1">
      <alignment horizontal="left"/>
    </xf>
    <xf numFmtId="43" fontId="7" fillId="0" borderId="18" xfId="2" applyFont="1" applyBorder="1" applyAlignment="1">
      <alignment horizontal="left"/>
    </xf>
    <xf numFmtId="43" fontId="7" fillId="9" borderId="16" xfId="2" applyFont="1" applyFill="1" applyBorder="1" applyAlignment="1">
      <alignment horizontal="center"/>
    </xf>
    <xf numFmtId="43" fontId="7" fillId="9" borderId="23" xfId="2" applyFont="1" applyFill="1" applyBorder="1" applyAlignment="1">
      <alignment horizontal="center"/>
    </xf>
    <xf numFmtId="43" fontId="7" fillId="0" borderId="22" xfId="2" applyFont="1" applyBorder="1" applyAlignment="1">
      <alignment horizontal="left"/>
    </xf>
    <xf numFmtId="43" fontId="7" fillId="0" borderId="21" xfId="2" applyFont="1" applyBorder="1" applyAlignment="1">
      <alignment horizontal="left"/>
    </xf>
    <xf numFmtId="0" fontId="13" fillId="7" borderId="0" xfId="0" applyFont="1" applyFill="1" applyBorder="1" applyAlignment="1" applyProtection="1">
      <alignment horizontal="left"/>
    </xf>
    <xf numFmtId="0" fontId="13" fillId="6" borderId="23" xfId="0" applyFont="1" applyFill="1" applyBorder="1" applyAlignment="1" applyProtection="1">
      <alignment horizontal="left"/>
    </xf>
    <xf numFmtId="0" fontId="13" fillId="5" borderId="9" xfId="0" applyFont="1" applyFill="1" applyBorder="1" applyAlignment="1" applyProtection="1">
      <alignment horizontal="left"/>
    </xf>
    <xf numFmtId="0" fontId="13" fillId="5" borderId="16" xfId="0" applyFont="1" applyFill="1" applyBorder="1" applyAlignment="1" applyProtection="1">
      <alignment horizontal="left"/>
    </xf>
    <xf numFmtId="0" fontId="14" fillId="0" borderId="0" xfId="0" applyFont="1" applyAlignment="1">
      <alignment horizontal="left" vertical="top" wrapText="1"/>
    </xf>
    <xf numFmtId="0" fontId="14" fillId="0" borderId="0" xfId="0" applyFont="1" applyAlignment="1">
      <alignment horizontal="left" vertical="top"/>
    </xf>
    <xf numFmtId="0" fontId="0" fillId="3" borderId="7" xfId="0" applyFill="1" applyBorder="1" applyAlignment="1" applyProtection="1">
      <alignment horizontal="left"/>
      <protection locked="0"/>
    </xf>
    <xf numFmtId="43" fontId="7" fillId="0" borderId="15" xfId="2" applyFont="1" applyBorder="1" applyAlignment="1">
      <alignment horizontal="center"/>
    </xf>
    <xf numFmtId="43" fontId="7" fillId="0" borderId="14" xfId="2" applyFont="1" applyBorder="1" applyAlignment="1">
      <alignment horizontal="center"/>
    </xf>
    <xf numFmtId="0" fontId="11" fillId="8" borderId="0" xfId="0" applyFont="1" applyFill="1" applyAlignment="1">
      <alignment horizontal="left" vertical="top"/>
    </xf>
    <xf numFmtId="43" fontId="7" fillId="0" borderId="29" xfId="2" applyFont="1" applyBorder="1" applyAlignment="1">
      <alignment horizontal="center"/>
    </xf>
    <xf numFmtId="43" fontId="7" fillId="0" borderId="30" xfId="2" applyFont="1" applyBorder="1" applyAlignment="1">
      <alignment horizontal="center"/>
    </xf>
    <xf numFmtId="43" fontId="7" fillId="0" borderId="27" xfId="2" applyFont="1" applyBorder="1" applyAlignment="1">
      <alignment horizontal="center"/>
    </xf>
    <xf numFmtId="43" fontId="7" fillId="0" borderId="28" xfId="2" applyFont="1" applyBorder="1" applyAlignment="1">
      <alignment horizontal="center"/>
    </xf>
    <xf numFmtId="0" fontId="13" fillId="5" borderId="16" xfId="0" applyFont="1" applyFill="1" applyBorder="1" applyAlignment="1" applyProtection="1"/>
    <xf numFmtId="0" fontId="13" fillId="5" borderId="23" xfId="0" applyFont="1" applyFill="1" applyBorder="1" applyAlignment="1" applyProtection="1">
      <alignment horizontal="left"/>
    </xf>
  </cellXfs>
  <cellStyles count="4">
    <cellStyle name="Comma" xfId="2" builtinId="3"/>
    <cellStyle name="Currency" xfId="1" builtinId="4"/>
    <cellStyle name="Normal" xfId="0" builtinId="0"/>
    <cellStyle name="Percent" xfId="3" builtinId="5"/>
  </cellStyles>
  <dxfs count="0"/>
  <tableStyles count="0" defaultTableStyle="TableStyleMedium2" defaultPivotStyle="PivotStyleLight16"/>
  <colors>
    <mruColors>
      <color rgb="FFAC00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Sheet1!$A$2</c:f>
              <c:strCache>
                <c:ptCount val="1"/>
                <c:pt idx="0">
                  <c:v>Work Previously Completed</c:v>
                </c:pt>
              </c:strCache>
            </c:strRef>
          </c:tx>
          <c:spPr>
            <a:solidFill>
              <a:schemeClr val="accent1"/>
            </a:solidFill>
            <a:ln>
              <a:noFill/>
            </a:ln>
            <a:effectLst/>
          </c:spPr>
          <c:invertIfNegative val="0"/>
          <c:cat>
            <c:numRef>
              <c:f>Sheet1!$C$1:$AH$1</c:f>
              <c:numCache>
                <c:formatCode>General</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Sheet1!$C$2:$AH$2</c:f>
              <c:numCache>
                <c:formatCode>_(* #,##0.00_);_(* \(#,##0.00\);_(* "-"??_);_(@_)</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8869-4A23-9B9A-3FB24ADE4543}"/>
            </c:ext>
          </c:extLst>
        </c:ser>
        <c:ser>
          <c:idx val="1"/>
          <c:order val="1"/>
          <c:tx>
            <c:strRef>
              <c:f>Sheet1!$A$3</c:f>
              <c:strCache>
                <c:ptCount val="1"/>
                <c:pt idx="0">
                  <c:v>Work Completed &amp; Stored This Period</c:v>
                </c:pt>
              </c:strCache>
            </c:strRef>
          </c:tx>
          <c:spPr>
            <a:solidFill>
              <a:schemeClr val="accent2"/>
            </a:solidFill>
            <a:ln>
              <a:noFill/>
            </a:ln>
            <a:effectLst/>
          </c:spPr>
          <c:invertIfNegative val="0"/>
          <c:cat>
            <c:numRef>
              <c:f>Sheet1!$C$1:$AH$1</c:f>
              <c:numCache>
                <c:formatCode>General</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Sheet1!$C$3:$AH$3</c:f>
              <c:numCache>
                <c:formatCode>_(* #,##0.00_);_(* \(#,##0.00\);_(* "-"??_);_(@_)</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8869-4A23-9B9A-3FB24ADE4543}"/>
            </c:ext>
          </c:extLst>
        </c:ser>
        <c:dLbls>
          <c:showLegendKey val="0"/>
          <c:showVal val="0"/>
          <c:showCatName val="0"/>
          <c:showSerName val="0"/>
          <c:showPercent val="0"/>
          <c:showBubbleSize val="0"/>
        </c:dLbls>
        <c:gapWidth val="219"/>
        <c:overlap val="100"/>
        <c:axId val="1083035519"/>
        <c:axId val="1083050079"/>
      </c:barChart>
      <c:lineChart>
        <c:grouping val="standard"/>
        <c:varyColors val="0"/>
        <c:ser>
          <c:idx val="2"/>
          <c:order val="2"/>
          <c:tx>
            <c:strRef>
              <c:f>Sheet1!$A$4</c:f>
              <c:strCache>
                <c:ptCount val="1"/>
                <c:pt idx="0">
                  <c:v>Adjusted Contract  Sum</c:v>
                </c:pt>
              </c:strCache>
            </c:strRef>
          </c:tx>
          <c:spPr>
            <a:ln w="28575" cap="rnd">
              <a:solidFill>
                <a:schemeClr val="accent3"/>
              </a:solidFill>
              <a:round/>
            </a:ln>
            <a:effectLst/>
          </c:spPr>
          <c:marker>
            <c:symbol val="none"/>
          </c:marker>
          <c:cat>
            <c:strRef>
              <c:f>Sheet1!$B$1:$AH$1</c:f>
              <c:strCache>
                <c:ptCount val="33"/>
                <c:pt idx="0">
                  <c:v>Pre-Const</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strCache>
            </c:strRef>
          </c:cat>
          <c:val>
            <c:numRef>
              <c:f>Sheet1!$B$4:$AH$4</c:f>
              <c:numCache>
                <c:formatCode>_(* #,##0.00_);_(* \(#,##0.00\);_(* "-"??_);_(@_)</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2-8869-4A23-9B9A-3FB24ADE4543}"/>
            </c:ext>
          </c:extLst>
        </c:ser>
        <c:dLbls>
          <c:showLegendKey val="0"/>
          <c:showVal val="0"/>
          <c:showCatName val="0"/>
          <c:showSerName val="0"/>
          <c:showPercent val="0"/>
          <c:showBubbleSize val="0"/>
        </c:dLbls>
        <c:marker val="1"/>
        <c:smooth val="0"/>
        <c:axId val="1083035519"/>
        <c:axId val="1083050079"/>
      </c:lineChart>
      <c:catAx>
        <c:axId val="108303551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3050079"/>
        <c:crosses val="autoZero"/>
        <c:auto val="1"/>
        <c:lblAlgn val="ctr"/>
        <c:lblOffset val="100"/>
        <c:tickLblSkip val="1"/>
        <c:noMultiLvlLbl val="0"/>
      </c:catAx>
      <c:valAx>
        <c:axId val="1083050079"/>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3035519"/>
        <c:crossesAt val="1"/>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85725</xdr:rowOff>
    </xdr:from>
    <xdr:to>
      <xdr:col>3</xdr:col>
      <xdr:colOff>510540</xdr:colOff>
      <xdr:row>2</xdr:row>
      <xdr:rowOff>95250</xdr:rowOff>
    </xdr:to>
    <xdr:pic>
      <xdr:nvPicPr>
        <xdr:cNvPr id="3" name="Picture 2" descr="cid:image001.jpg@01D2D2FA.4D47BE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85725"/>
          <a:ext cx="3267075" cy="542925"/>
        </a:xfrm>
        <a:prstGeom prst="rect">
          <a:avLst/>
        </a:prstGeom>
        <a:solidFill>
          <a:schemeClr val="tx1">
            <a:lumMod val="85000"/>
            <a:lumOff val="15000"/>
          </a:schemeClr>
        </a:solidFill>
        <a:ln>
          <a:noFill/>
        </a:ln>
      </xdr:spPr>
    </xdr:pic>
    <xdr:clientData/>
  </xdr:twoCellAnchor>
  <xdr:twoCellAnchor>
    <xdr:from>
      <xdr:col>0</xdr:col>
      <xdr:colOff>0</xdr:colOff>
      <xdr:row>34</xdr:row>
      <xdr:rowOff>9525</xdr:rowOff>
    </xdr:from>
    <xdr:to>
      <xdr:col>13</xdr:col>
      <xdr:colOff>1019175</xdr:colOff>
      <xdr:row>48</xdr:row>
      <xdr:rowOff>47625</xdr:rowOff>
    </xdr:to>
    <xdr:graphicFrame macro="">
      <xdr:nvGraphicFramePr>
        <xdr:cNvPr id="5" name="Chart 1">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479910</xdr:colOff>
      <xdr:row>1</xdr:row>
      <xdr:rowOff>321160</xdr:rowOff>
    </xdr:to>
    <xdr:pic>
      <xdr:nvPicPr>
        <xdr:cNvPr id="4" name="Picture 3" descr="cid:image001.jpg@01D2D2FA.4D47BE10">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4383" cy="571499"/>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5" name="Picture 4" descr="cid:image001.jpg@01D2D2FA.4D47BE10">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66675"/>
          <a:ext cx="3019425" cy="514350"/>
        </a:xfrm>
        <a:prstGeom prst="rect">
          <a:avLst/>
        </a:prstGeom>
        <a:solidFill>
          <a:schemeClr val="tx1">
            <a:lumMod val="85000"/>
            <a:lumOff val="15000"/>
          </a:schemeClr>
        </a:solidFill>
        <a:ln>
          <a:noFill/>
        </a:ln>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26.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28.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29.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3935075"/>
          <a:ext cx="3019425" cy="514350"/>
        </a:xfrm>
        <a:prstGeom prst="rect">
          <a:avLst/>
        </a:prstGeom>
        <a:solidFill>
          <a:schemeClr val="tx1">
            <a:lumMod val="85000"/>
            <a:lumOff val="15000"/>
          </a:schemeClr>
        </a:solidFill>
        <a:ln>
          <a:noFill/>
        </a:ln>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31.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32.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33.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3935075"/>
          <a:ext cx="3019425" cy="514350"/>
        </a:xfrm>
        <a:prstGeom prst="rect">
          <a:avLst/>
        </a:prstGeom>
        <a:solidFill>
          <a:schemeClr val="tx1">
            <a:lumMod val="85000"/>
            <a:lumOff val="15000"/>
          </a:schemeClr>
        </a:solid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168087</xdr:colOff>
      <xdr:row>0</xdr:row>
      <xdr:rowOff>145677</xdr:rowOff>
    </xdr:from>
    <xdr:to>
      <xdr:col>3</xdr:col>
      <xdr:colOff>483720</xdr:colOff>
      <xdr:row>1</xdr:row>
      <xdr:rowOff>324970</xdr:rowOff>
    </xdr:to>
    <xdr:pic>
      <xdr:nvPicPr>
        <xdr:cNvPr id="2" name="Picture 1" descr="cid:image001.jpg@01D2D2FA.4D47BE10">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7" y="145677"/>
          <a:ext cx="3011208" cy="569818"/>
        </a:xfrm>
        <a:prstGeom prst="rect">
          <a:avLst/>
        </a:prstGeom>
        <a:solidFill>
          <a:schemeClr val="tx1">
            <a:lumMod val="85000"/>
            <a:lumOff val="15000"/>
          </a:schemeClr>
        </a:solidFill>
        <a:ln>
          <a:noFill/>
        </a:ln>
      </xdr:spPr>
    </xdr:pic>
    <xdr:clientData/>
  </xdr:twoCellAnchor>
  <xdr:oneCellAnchor>
    <xdr:from>
      <xdr:col>0</xdr:col>
      <xdr:colOff>95250</xdr:colOff>
      <xdr:row>68</xdr:row>
      <xdr:rowOff>66675</xdr:rowOff>
    </xdr:from>
    <xdr:ext cx="3019425" cy="514350"/>
    <xdr:pic>
      <xdr:nvPicPr>
        <xdr:cNvPr id="3" name="Picture 2" descr="cid:image001.jpg@01D2D2FA.4D47BE10">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163675"/>
          <a:ext cx="3019425" cy="514350"/>
        </a:xfrm>
        <a:prstGeom prst="rect">
          <a:avLst/>
        </a:prstGeom>
        <a:solidFill>
          <a:schemeClr val="tx1">
            <a:lumMod val="85000"/>
            <a:lumOff val="15000"/>
          </a:schemeClr>
        </a:solidFill>
        <a:ln>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X37"/>
  <sheetViews>
    <sheetView showGridLines="0" tabSelected="1" zoomScaleNormal="100" workbookViewId="0">
      <selection activeCell="C14" sqref="C14:F14"/>
    </sheetView>
  </sheetViews>
  <sheetFormatPr defaultRowHeight="15" x14ac:dyDescent="0.25"/>
  <cols>
    <col min="1" max="1" width="10.42578125" customWidth="1"/>
    <col min="2" max="2" width="4.85546875" customWidth="1"/>
    <col min="3" max="3" width="28.7109375" customWidth="1"/>
    <col min="6" max="6" width="17.7109375" customWidth="1"/>
    <col min="14" max="14" width="15.85546875" customWidth="1"/>
    <col min="15" max="15" width="2" customWidth="1"/>
    <col min="16" max="48" width="5" customWidth="1"/>
  </cols>
  <sheetData>
    <row r="1" spans="1:14" ht="21" x14ac:dyDescent="0.25">
      <c r="A1" s="2"/>
      <c r="B1" s="2"/>
      <c r="C1" s="2"/>
      <c r="D1" s="2"/>
      <c r="E1" s="2"/>
      <c r="F1" s="2"/>
      <c r="G1" s="2"/>
      <c r="H1" s="2"/>
      <c r="I1" s="2"/>
      <c r="J1" s="2"/>
      <c r="K1" s="2"/>
      <c r="L1" s="2"/>
      <c r="M1" s="2"/>
      <c r="N1" s="50" t="s">
        <v>0</v>
      </c>
    </row>
    <row r="2" spans="1:14" ht="21.75" customHeight="1" x14ac:dyDescent="0.25">
      <c r="A2" s="2"/>
      <c r="B2" s="2"/>
      <c r="C2" s="2"/>
      <c r="D2" s="2"/>
      <c r="E2" s="2"/>
      <c r="F2" s="2"/>
      <c r="G2" s="2"/>
      <c r="H2" s="2"/>
      <c r="I2" s="2"/>
      <c r="J2" s="2"/>
      <c r="K2" s="2"/>
      <c r="L2" s="2"/>
      <c r="M2" s="2"/>
      <c r="N2" s="2"/>
    </row>
    <row r="3" spans="1:14" ht="10.5" customHeight="1" x14ac:dyDescent="0.25">
      <c r="A3" s="2"/>
      <c r="B3" s="2"/>
      <c r="C3" s="2"/>
      <c r="D3" s="2"/>
      <c r="E3" s="2"/>
      <c r="F3" s="2"/>
      <c r="G3" s="2"/>
      <c r="H3" s="2"/>
      <c r="I3" s="2"/>
      <c r="J3" s="2"/>
      <c r="K3" s="2"/>
      <c r="L3" s="2"/>
      <c r="M3" s="2"/>
      <c r="N3" s="2"/>
    </row>
    <row r="4" spans="1:14" ht="8.25" customHeight="1" x14ac:dyDescent="0.25"/>
    <row r="5" spans="1:14" x14ac:dyDescent="0.25">
      <c r="A5" s="3" t="s">
        <v>1</v>
      </c>
      <c r="B5" s="3"/>
      <c r="C5" s="3"/>
      <c r="D5" s="3"/>
      <c r="E5" s="3"/>
      <c r="F5" s="3"/>
      <c r="G5" s="3"/>
      <c r="H5" s="3"/>
      <c r="I5" s="3"/>
      <c r="J5" s="3"/>
      <c r="K5" s="3"/>
      <c r="L5" s="3"/>
      <c r="M5" s="3"/>
      <c r="N5" s="3"/>
    </row>
    <row r="6" spans="1:14" ht="15.75" x14ac:dyDescent="0.25">
      <c r="A6" s="85" t="s">
        <v>7</v>
      </c>
      <c r="B6" s="25"/>
      <c r="C6" s="152" t="s">
        <v>2</v>
      </c>
      <c r="D6" s="152"/>
      <c r="E6" s="152"/>
      <c r="F6" s="152"/>
      <c r="H6" s="139" t="s">
        <v>12</v>
      </c>
      <c r="I6" s="139"/>
      <c r="J6" s="139"/>
      <c r="K6" s="139"/>
      <c r="L6" s="139"/>
      <c r="M6" s="139"/>
      <c r="N6" s="139"/>
    </row>
    <row r="7" spans="1:14" ht="15" customHeight="1" x14ac:dyDescent="0.25">
      <c r="A7" s="25"/>
      <c r="B7" s="25"/>
      <c r="C7" s="152" t="s">
        <v>3</v>
      </c>
      <c r="D7" s="152"/>
      <c r="E7" s="152"/>
      <c r="F7" s="152"/>
      <c r="H7" s="146" t="s">
        <v>253</v>
      </c>
      <c r="I7" s="147"/>
      <c r="J7" s="147"/>
      <c r="K7" s="147"/>
      <c r="L7" s="147"/>
      <c r="M7" s="147"/>
      <c r="N7" s="148"/>
    </row>
    <row r="8" spans="1:14" x14ac:dyDescent="0.25">
      <c r="A8" s="25"/>
      <c r="B8" s="25"/>
      <c r="C8" s="152" t="s">
        <v>4</v>
      </c>
      <c r="D8" s="152"/>
      <c r="E8" s="152"/>
      <c r="F8" s="152"/>
      <c r="H8" s="140"/>
      <c r="I8" s="141"/>
      <c r="J8" s="141"/>
      <c r="K8" s="141"/>
      <c r="L8" s="141"/>
      <c r="M8" s="141"/>
      <c r="N8" s="142"/>
    </row>
    <row r="9" spans="1:14" x14ac:dyDescent="0.25">
      <c r="A9" s="25"/>
      <c r="B9" s="25"/>
      <c r="C9" s="152" t="s">
        <v>5</v>
      </c>
      <c r="D9" s="152"/>
      <c r="E9" s="152"/>
      <c r="F9" s="152"/>
      <c r="H9" s="140"/>
      <c r="I9" s="141"/>
      <c r="J9" s="141"/>
      <c r="K9" s="141"/>
      <c r="L9" s="141"/>
      <c r="M9" s="141"/>
      <c r="N9" s="142"/>
    </row>
    <row r="10" spans="1:14" x14ac:dyDescent="0.25">
      <c r="A10" s="25"/>
      <c r="B10" s="25"/>
      <c r="C10" s="25"/>
      <c r="D10" s="25"/>
      <c r="E10" s="25"/>
      <c r="F10" s="25"/>
      <c r="H10" s="140"/>
      <c r="I10" s="141"/>
      <c r="J10" s="141"/>
      <c r="K10" s="141"/>
      <c r="L10" s="141"/>
      <c r="M10" s="141"/>
      <c r="N10" s="142"/>
    </row>
    <row r="11" spans="1:14" x14ac:dyDescent="0.25">
      <c r="A11" s="85" t="s">
        <v>6</v>
      </c>
      <c r="B11" s="25"/>
      <c r="C11" s="149"/>
      <c r="D11" s="149"/>
      <c r="E11" s="149"/>
      <c r="F11" s="149"/>
      <c r="H11" s="140"/>
      <c r="I11" s="141"/>
      <c r="J11" s="141"/>
      <c r="K11" s="141"/>
      <c r="L11" s="141"/>
      <c r="M11" s="141"/>
      <c r="N11" s="142"/>
    </row>
    <row r="12" spans="1:14" x14ac:dyDescent="0.25">
      <c r="A12" s="25"/>
      <c r="B12" s="25"/>
      <c r="C12" s="25"/>
      <c r="D12" s="25"/>
      <c r="E12" s="25"/>
      <c r="F12" s="25"/>
      <c r="H12" s="140" t="s">
        <v>254</v>
      </c>
      <c r="I12" s="141"/>
      <c r="J12" s="141"/>
      <c r="K12" s="141"/>
      <c r="L12" s="141"/>
      <c r="M12" s="141"/>
      <c r="N12" s="142"/>
    </row>
    <row r="13" spans="1:14" ht="15" customHeight="1" x14ac:dyDescent="0.25">
      <c r="A13" s="85" t="s">
        <v>8</v>
      </c>
      <c r="B13" s="25"/>
      <c r="C13" s="149"/>
      <c r="D13" s="149"/>
      <c r="E13" s="149"/>
      <c r="F13" s="149"/>
      <c r="H13" s="140"/>
      <c r="I13" s="141"/>
      <c r="J13" s="141"/>
      <c r="K13" s="141"/>
      <c r="L13" s="141"/>
      <c r="M13" s="141"/>
      <c r="N13" s="142"/>
    </row>
    <row r="14" spans="1:14" ht="15" customHeight="1" x14ac:dyDescent="0.25">
      <c r="A14" s="25"/>
      <c r="B14" s="25"/>
      <c r="C14" s="149"/>
      <c r="D14" s="149"/>
      <c r="E14" s="149"/>
      <c r="F14" s="149"/>
      <c r="H14" s="140"/>
      <c r="I14" s="141"/>
      <c r="J14" s="141"/>
      <c r="K14" s="141"/>
      <c r="L14" s="141"/>
      <c r="M14" s="141"/>
      <c r="N14" s="142"/>
    </row>
    <row r="15" spans="1:14" x14ac:dyDescent="0.25">
      <c r="A15" s="25"/>
      <c r="B15" s="25"/>
      <c r="C15" s="149"/>
      <c r="D15" s="149"/>
      <c r="E15" s="149"/>
      <c r="F15" s="149"/>
      <c r="H15" s="140"/>
      <c r="I15" s="141"/>
      <c r="J15" s="141"/>
      <c r="K15" s="141"/>
      <c r="L15" s="141"/>
      <c r="M15" s="141"/>
      <c r="N15" s="142"/>
    </row>
    <row r="16" spans="1:14" x14ac:dyDescent="0.25">
      <c r="A16" s="25"/>
      <c r="B16" s="25"/>
      <c r="C16" s="25"/>
      <c r="D16" s="25"/>
      <c r="E16" s="25"/>
      <c r="F16" s="25"/>
      <c r="H16" s="140" t="s">
        <v>561</v>
      </c>
      <c r="I16" s="141"/>
      <c r="J16" s="141"/>
      <c r="K16" s="141"/>
      <c r="L16" s="141"/>
      <c r="M16" s="141"/>
      <c r="N16" s="142"/>
    </row>
    <row r="17" spans="1:18" ht="15" customHeight="1" x14ac:dyDescent="0.25">
      <c r="A17" s="85" t="s">
        <v>9</v>
      </c>
      <c r="B17" s="25"/>
      <c r="C17" s="151"/>
      <c r="D17" s="151"/>
      <c r="E17" s="151"/>
      <c r="F17" s="151"/>
      <c r="H17" s="140"/>
      <c r="I17" s="141"/>
      <c r="J17" s="141"/>
      <c r="K17" s="141"/>
      <c r="L17" s="141"/>
      <c r="M17" s="141"/>
      <c r="N17" s="142"/>
    </row>
    <row r="18" spans="1:18" x14ac:dyDescent="0.25">
      <c r="A18" s="85" t="s">
        <v>10</v>
      </c>
      <c r="B18" s="25"/>
      <c r="C18" s="150"/>
      <c r="D18" s="150"/>
      <c r="E18" s="150"/>
      <c r="F18" s="150"/>
      <c r="H18" s="140"/>
      <c r="I18" s="141"/>
      <c r="J18" s="141"/>
      <c r="K18" s="141"/>
      <c r="L18" s="141"/>
      <c r="M18" s="141"/>
      <c r="N18" s="142"/>
    </row>
    <row r="19" spans="1:18" x14ac:dyDescent="0.25">
      <c r="A19" s="85" t="s">
        <v>11</v>
      </c>
      <c r="B19" s="25"/>
      <c r="C19" s="150"/>
      <c r="D19" s="150"/>
      <c r="E19" s="150"/>
      <c r="F19" s="150"/>
      <c r="H19" s="143"/>
      <c r="I19" s="144"/>
      <c r="J19" s="144"/>
      <c r="K19" s="144"/>
      <c r="L19" s="144"/>
      <c r="M19" s="144"/>
      <c r="N19" s="145"/>
    </row>
    <row r="20" spans="1:18" x14ac:dyDescent="0.25">
      <c r="A20" s="12"/>
      <c r="B20" s="12"/>
      <c r="C20" s="12"/>
      <c r="D20" s="12"/>
      <c r="E20" s="12"/>
      <c r="F20" s="12"/>
    </row>
    <row r="21" spans="1:18" x14ac:dyDescent="0.25">
      <c r="A21" s="3" t="s">
        <v>13</v>
      </c>
      <c r="B21" s="26"/>
      <c r="C21" s="26"/>
      <c r="D21" s="26"/>
      <c r="E21" s="26"/>
      <c r="F21" s="26"/>
      <c r="G21" s="26"/>
      <c r="H21" s="26"/>
      <c r="I21" s="26"/>
      <c r="J21" s="26"/>
      <c r="K21" s="26"/>
      <c r="L21" s="26"/>
      <c r="M21" s="26"/>
      <c r="N21" s="26"/>
    </row>
    <row r="22" spans="1:18" ht="17.25" customHeight="1" x14ac:dyDescent="0.25">
      <c r="A22" s="12" t="s">
        <v>14</v>
      </c>
      <c r="B22" s="12"/>
      <c r="C22" s="12"/>
      <c r="D22" s="6"/>
      <c r="E22" s="6"/>
      <c r="F22" s="63"/>
      <c r="G22" s="12"/>
      <c r="H22" s="12"/>
      <c r="I22" s="12"/>
      <c r="J22" s="12"/>
      <c r="K22" s="12"/>
      <c r="L22" s="12"/>
      <c r="M22" s="12"/>
      <c r="N22" s="12"/>
    </row>
    <row r="23" spans="1:18" x14ac:dyDescent="0.25">
      <c r="A23" s="12" t="s">
        <v>15</v>
      </c>
      <c r="B23" s="12"/>
      <c r="C23" s="12"/>
      <c r="D23" s="12"/>
      <c r="E23" s="12"/>
      <c r="F23" s="122">
        <f>+'Pay App 32'!F36</f>
        <v>0</v>
      </c>
      <c r="G23" s="12"/>
      <c r="H23" s="12"/>
      <c r="I23" s="12"/>
      <c r="J23" s="12"/>
      <c r="K23" s="12"/>
      <c r="L23" s="12"/>
      <c r="M23" s="12"/>
      <c r="N23" s="12"/>
      <c r="R23" s="11"/>
    </row>
    <row r="24" spans="1:18" x14ac:dyDescent="0.25">
      <c r="A24" s="12" t="s">
        <v>16</v>
      </c>
      <c r="B24" s="12"/>
      <c r="C24" s="12"/>
      <c r="D24" s="12"/>
      <c r="E24" s="12"/>
      <c r="F24" s="11">
        <f>+F22+F23</f>
        <v>0</v>
      </c>
      <c r="G24" s="12"/>
      <c r="H24" s="12"/>
      <c r="I24" s="12"/>
      <c r="J24" s="12"/>
      <c r="K24" s="12"/>
      <c r="L24" s="12"/>
      <c r="M24" s="12"/>
      <c r="N24" s="12"/>
    </row>
    <row r="25" spans="1:18" ht="6.75" customHeight="1" x14ac:dyDescent="0.25">
      <c r="A25" s="12"/>
      <c r="B25" s="12"/>
      <c r="C25" s="12"/>
      <c r="D25" s="12"/>
      <c r="E25" s="12"/>
      <c r="F25" s="11"/>
      <c r="G25" s="12"/>
      <c r="H25" s="12"/>
      <c r="I25" s="12"/>
      <c r="J25" s="12"/>
      <c r="K25" s="12"/>
      <c r="L25" s="12"/>
      <c r="M25" s="12"/>
      <c r="N25" s="12"/>
    </row>
    <row r="26" spans="1:18" ht="15" customHeight="1" x14ac:dyDescent="0.25">
      <c r="A26" s="12" t="s">
        <v>17</v>
      </c>
      <c r="B26" s="12"/>
      <c r="C26" s="12"/>
      <c r="D26" s="12"/>
      <c r="E26" s="12"/>
      <c r="F26" s="122">
        <f>+'Pay App 32'!F42</f>
        <v>0</v>
      </c>
      <c r="G26" s="12"/>
      <c r="H26" s="12"/>
      <c r="I26" s="12"/>
      <c r="J26" s="12"/>
      <c r="K26" s="12"/>
      <c r="L26" s="12"/>
      <c r="M26" s="12"/>
      <c r="N26" s="12"/>
    </row>
    <row r="27" spans="1:18" x14ac:dyDescent="0.25">
      <c r="A27" s="12" t="s">
        <v>18</v>
      </c>
      <c r="B27" s="12"/>
      <c r="C27" s="12"/>
      <c r="D27" s="12"/>
      <c r="E27" s="12"/>
      <c r="F27" s="122">
        <f>+'Pay App 32'!F51</f>
        <v>0</v>
      </c>
      <c r="G27" s="12"/>
      <c r="H27" s="12"/>
      <c r="I27" s="12"/>
      <c r="J27" s="12"/>
      <c r="K27" s="12"/>
      <c r="L27" s="12"/>
      <c r="M27" s="12"/>
      <c r="N27" s="12"/>
    </row>
    <row r="28" spans="1:18" x14ac:dyDescent="0.25">
      <c r="A28" s="12" t="s">
        <v>19</v>
      </c>
      <c r="B28" s="12"/>
      <c r="C28" s="12"/>
      <c r="D28" s="12"/>
      <c r="E28" s="12"/>
      <c r="F28" s="11">
        <f>+F26-F27</f>
        <v>0</v>
      </c>
      <c r="G28" s="12"/>
      <c r="H28" s="12"/>
      <c r="I28" s="12"/>
      <c r="J28" s="12"/>
      <c r="K28" s="12"/>
      <c r="L28" s="12"/>
      <c r="M28" s="12"/>
      <c r="N28" s="12"/>
    </row>
    <row r="29" spans="1:18" ht="6.75" customHeight="1" x14ac:dyDescent="0.25">
      <c r="A29" s="12"/>
      <c r="B29" s="12"/>
      <c r="C29" s="12"/>
      <c r="D29" s="12"/>
      <c r="E29" s="12"/>
      <c r="F29" s="11"/>
      <c r="G29" s="12"/>
      <c r="H29" s="12"/>
      <c r="I29" s="12"/>
      <c r="J29" s="12"/>
      <c r="K29" s="12"/>
      <c r="L29" s="12"/>
      <c r="M29" s="12"/>
      <c r="N29" s="12"/>
    </row>
    <row r="30" spans="1:18" x14ac:dyDescent="0.25">
      <c r="A30" s="12" t="s">
        <v>20</v>
      </c>
      <c r="B30" s="12"/>
      <c r="C30" s="12"/>
      <c r="D30" s="12"/>
      <c r="E30" s="12"/>
      <c r="F30" s="11">
        <f>+F24-F26+F27</f>
        <v>0</v>
      </c>
      <c r="G30" s="12"/>
      <c r="H30" s="12"/>
      <c r="I30" s="12"/>
      <c r="J30" s="12"/>
      <c r="K30" s="12"/>
      <c r="L30" s="12"/>
      <c r="M30" s="12"/>
      <c r="N30" s="12"/>
    </row>
    <row r="31" spans="1:18" ht="6.75" customHeight="1" x14ac:dyDescent="0.25">
      <c r="A31" s="12"/>
      <c r="B31" s="12"/>
      <c r="C31" s="12"/>
      <c r="D31" s="12"/>
      <c r="E31" s="12"/>
      <c r="F31" s="12"/>
      <c r="G31" s="12"/>
      <c r="H31" s="12"/>
      <c r="I31" s="12"/>
      <c r="J31" s="12"/>
      <c r="K31" s="12"/>
      <c r="L31" s="12"/>
      <c r="M31" s="12"/>
      <c r="N31" s="12"/>
    </row>
    <row r="32" spans="1:18" x14ac:dyDescent="0.25">
      <c r="A32" s="12" t="s">
        <v>21</v>
      </c>
      <c r="B32" s="12"/>
      <c r="C32" s="12"/>
      <c r="D32" s="12"/>
      <c r="E32" s="12"/>
      <c r="F32" s="27">
        <f>COUNT(Sheet1!C5:AH5)</f>
        <v>0</v>
      </c>
      <c r="G32" s="12"/>
      <c r="H32" s="12"/>
      <c r="I32" s="12"/>
      <c r="J32" s="12"/>
      <c r="K32" s="12"/>
      <c r="L32" s="12"/>
      <c r="M32" s="12"/>
      <c r="N32" s="12"/>
    </row>
    <row r="33" spans="1:50" x14ac:dyDescent="0.25">
      <c r="A33" s="12"/>
      <c r="B33" s="12"/>
      <c r="C33" s="12"/>
      <c r="D33" s="12"/>
      <c r="E33" s="12"/>
      <c r="F33" s="12"/>
      <c r="G33" s="12"/>
      <c r="H33" s="12"/>
      <c r="I33" s="12"/>
      <c r="J33" s="12"/>
      <c r="K33" s="12"/>
      <c r="L33" s="12"/>
      <c r="M33" s="12"/>
      <c r="N33" s="12"/>
    </row>
    <row r="34" spans="1:50" x14ac:dyDescent="0.25">
      <c r="A34" s="3" t="s">
        <v>22</v>
      </c>
      <c r="B34" s="3"/>
      <c r="C34" s="3"/>
      <c r="D34" s="3"/>
      <c r="E34" s="3"/>
      <c r="F34" s="3"/>
      <c r="G34" s="3"/>
      <c r="H34" s="3"/>
      <c r="I34" s="3"/>
      <c r="J34" s="3"/>
      <c r="K34" s="3"/>
      <c r="L34" s="3"/>
      <c r="M34" s="3"/>
      <c r="N34" s="3"/>
    </row>
    <row r="35" spans="1:50" x14ac:dyDescent="0.25">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row>
    <row r="36" spans="1:50" x14ac:dyDescent="0.25">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row>
    <row r="37" spans="1:50" x14ac:dyDescent="0.25">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row>
  </sheetData>
  <sheetProtection algorithmName="SHA-512" hashValue="y+f3X+V1VEBBZYFMYx7yABTSi2YabunfAU0jbagCxO76kVIqnEaGfmYIh2Rb2wPOYGM5o/yfbuFqIwkUaLCQ2A==" saltValue="mAt9acck7gX0b6PvrA6hTg==" spinCount="100000" sheet="1" selectLockedCells="1"/>
  <mergeCells count="15">
    <mergeCell ref="H6:N6"/>
    <mergeCell ref="H12:N15"/>
    <mergeCell ref="H16:N19"/>
    <mergeCell ref="H7:N11"/>
    <mergeCell ref="C11:F11"/>
    <mergeCell ref="C14:F14"/>
    <mergeCell ref="C15:F15"/>
    <mergeCell ref="C18:F18"/>
    <mergeCell ref="C19:F19"/>
    <mergeCell ref="C13:F13"/>
    <mergeCell ref="C17:F17"/>
    <mergeCell ref="C6:F6"/>
    <mergeCell ref="C7:F7"/>
    <mergeCell ref="C8:F8"/>
    <mergeCell ref="C9:F9"/>
  </mergeCells>
  <pageMargins left="0.7" right="0.7" top="0.75" bottom="0.75" header="0.3" footer="0.3"/>
  <pageSetup scale="73" orientation="landscape" r:id="rId1"/>
  <headerFooter>
    <oddFooter>&amp;L&amp;8
Revised 01/01/2020&amp;C&amp;"-,Bold"&amp;8Application and Certificate for Payment&amp;R&amp;8University of Utah | Planning Design, &amp; Construction|
1795 E South Campus Dr. Rm 201 | Salt Lake City, UT 84112</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9</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19"/>
      <c r="I17" s="119"/>
      <c r="J17" s="119"/>
      <c r="K17" s="119"/>
      <c r="L17" s="119"/>
      <c r="M17" s="119"/>
      <c r="N17" s="119"/>
      <c r="O17" s="119"/>
      <c r="P17" s="119"/>
      <c r="Q17" s="119"/>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18"/>
      <c r="I20" s="118"/>
      <c r="J20" s="118"/>
      <c r="K20" s="118"/>
      <c r="L20" s="118"/>
      <c r="M20" s="118"/>
      <c r="N20" s="118"/>
      <c r="O20" s="118"/>
      <c r="P20" s="118"/>
      <c r="Q20" s="118"/>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18"/>
      <c r="I23" s="118"/>
      <c r="J23" s="118"/>
      <c r="K23" s="118"/>
      <c r="L23" s="118"/>
      <c r="M23" s="118"/>
      <c r="N23" s="118"/>
      <c r="O23" s="118"/>
      <c r="P23" s="118"/>
      <c r="Q23" s="118"/>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8'!F36+'Pay App 9'!F239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18"/>
      <c r="I42" s="118"/>
      <c r="J42" s="118"/>
      <c r="K42" s="118"/>
      <c r="L42" s="118"/>
      <c r="M42" s="118"/>
      <c r="N42" s="118"/>
      <c r="O42" s="118"/>
      <c r="P42" s="118"/>
      <c r="Q42" s="118"/>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8'!F51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8'!F55+'Pay App 8'!F57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8'!B62+'Pay App 9'!N239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9.1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15">
        <f>+'Project Summary Sheet'!C17</f>
        <v>0</v>
      </c>
      <c r="O74" s="115"/>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16" t="s">
        <v>63</v>
      </c>
      <c r="F78" s="116" t="s">
        <v>64</v>
      </c>
      <c r="G78" s="116" t="s">
        <v>65</v>
      </c>
      <c r="H78" s="169" t="s">
        <v>66</v>
      </c>
      <c r="I78" s="169"/>
      <c r="J78" s="116" t="s">
        <v>67</v>
      </c>
      <c r="K78" s="116" t="s">
        <v>248</v>
      </c>
      <c r="L78" s="116" t="s">
        <v>68</v>
      </c>
      <c r="M78" s="42" t="s">
        <v>69</v>
      </c>
      <c r="N78" s="116" t="s">
        <v>70</v>
      </c>
      <c r="O78" s="112" t="s">
        <v>71</v>
      </c>
      <c r="P78" s="116" t="s">
        <v>72</v>
      </c>
      <c r="Q78" s="116" t="s">
        <v>425</v>
      </c>
    </row>
    <row r="79" spans="1:20" ht="65.25" customHeight="1" x14ac:dyDescent="0.25">
      <c r="A79" s="170" t="s">
        <v>73</v>
      </c>
      <c r="B79" s="170"/>
      <c r="C79" s="170" t="s">
        <v>74</v>
      </c>
      <c r="D79" s="170"/>
      <c r="E79" s="117" t="s">
        <v>14</v>
      </c>
      <c r="F79" s="117" t="s">
        <v>235</v>
      </c>
      <c r="G79" s="117" t="s">
        <v>234</v>
      </c>
      <c r="H79" s="170" t="s">
        <v>236</v>
      </c>
      <c r="I79" s="170"/>
      <c r="J79" s="117" t="s">
        <v>245</v>
      </c>
      <c r="K79" s="45" t="s">
        <v>246</v>
      </c>
      <c r="L79" s="117" t="s">
        <v>247</v>
      </c>
      <c r="M79" s="45" t="s">
        <v>237</v>
      </c>
      <c r="N79" s="117" t="s">
        <v>238</v>
      </c>
      <c r="O79" s="113" t="s">
        <v>424</v>
      </c>
      <c r="P79" s="117" t="s">
        <v>423</v>
      </c>
      <c r="Q79" s="117" t="s">
        <v>239</v>
      </c>
    </row>
    <row r="80" spans="1:20" ht="21" customHeight="1" x14ac:dyDescent="0.25">
      <c r="A80" s="171" t="s">
        <v>77</v>
      </c>
      <c r="B80" s="171"/>
      <c r="C80" s="186" t="s">
        <v>75</v>
      </c>
      <c r="D80" s="187"/>
      <c r="E80" s="100">
        <f>+'Pay App 8'!E80</f>
        <v>0</v>
      </c>
      <c r="F80" s="72"/>
      <c r="G80" s="52">
        <f>+'Pay App 8'!G80+F80</f>
        <v>0</v>
      </c>
      <c r="H80" s="196">
        <f>+'Pay App 8'!K80</f>
        <v>0</v>
      </c>
      <c r="I80" s="197"/>
      <c r="J80" s="103"/>
      <c r="K80" s="53">
        <f>+H80+J80</f>
        <v>0</v>
      </c>
      <c r="L80" s="70">
        <f>IF(ISERROR(K80/G80),0,K80/G80)</f>
        <v>0</v>
      </c>
      <c r="M80" s="52">
        <f>+G80-K80</f>
        <v>0</v>
      </c>
      <c r="N80" s="52">
        <f>SUM(+J80*0.05)</f>
        <v>0</v>
      </c>
      <c r="O80" s="100">
        <f>+'Pay App 8'!O80+'Pay App 8'!P80</f>
        <v>0</v>
      </c>
      <c r="P80" s="72"/>
      <c r="Q80" s="71">
        <f>+'Pay App 8'!Q80+N80+P80</f>
        <v>0</v>
      </c>
    </row>
    <row r="81" spans="1:17" ht="21" customHeight="1" x14ac:dyDescent="0.25">
      <c r="A81" s="154" t="s">
        <v>78</v>
      </c>
      <c r="B81" s="154"/>
      <c r="C81" s="154" t="s">
        <v>79</v>
      </c>
      <c r="D81" s="155"/>
      <c r="E81" s="101">
        <f>+'Pay App 8'!E81</f>
        <v>0</v>
      </c>
      <c r="F81" s="73"/>
      <c r="G81" s="102">
        <f>+'Pay App 8'!G81+'Pay App 9'!F81</f>
        <v>0</v>
      </c>
      <c r="H81" s="194">
        <f>+'Pay App 8'!K81</f>
        <v>0</v>
      </c>
      <c r="I81" s="195"/>
      <c r="J81" s="104"/>
      <c r="K81" s="55">
        <f>+H81+J81</f>
        <v>0</v>
      </c>
      <c r="L81" s="56">
        <f t="shared" ref="L81:L145" si="0">IF(ISERROR(K81/G81),0,K81/G81)</f>
        <v>0</v>
      </c>
      <c r="M81" s="54">
        <f t="shared" ref="M81:M145" si="1">+G81-K81</f>
        <v>0</v>
      </c>
      <c r="N81" s="54">
        <f>SUM(+J81*0.05)</f>
        <v>0</v>
      </c>
      <c r="O81" s="101">
        <f>+'Pay App 8'!O81+'Pay App 8'!P81</f>
        <v>0</v>
      </c>
      <c r="P81" s="73"/>
      <c r="Q81" s="69">
        <f>+'Pay App 8'!Q81+N81+P81</f>
        <v>0</v>
      </c>
    </row>
    <row r="82" spans="1:17" ht="21" customHeight="1" x14ac:dyDescent="0.25">
      <c r="A82" s="154" t="s">
        <v>80</v>
      </c>
      <c r="B82" s="154"/>
      <c r="C82" s="114" t="s">
        <v>76</v>
      </c>
      <c r="D82" s="58"/>
      <c r="E82" s="101">
        <f>+'Pay App 8'!E82</f>
        <v>0</v>
      </c>
      <c r="F82" s="73"/>
      <c r="G82" s="102">
        <f>+'Pay App 8'!G82+'Pay App 9'!F82</f>
        <v>0</v>
      </c>
      <c r="H82" s="194">
        <f>+'Pay App 8'!K82</f>
        <v>0</v>
      </c>
      <c r="I82" s="195"/>
      <c r="J82" s="104"/>
      <c r="K82" s="55">
        <f t="shared" ref="K82:K146" si="2">+H82+J82</f>
        <v>0</v>
      </c>
      <c r="L82" s="56">
        <f t="shared" si="0"/>
        <v>0</v>
      </c>
      <c r="M82" s="54">
        <f t="shared" si="1"/>
        <v>0</v>
      </c>
      <c r="N82" s="54">
        <f t="shared" ref="N82:N146" si="3">SUM(+J82*0.05)</f>
        <v>0</v>
      </c>
      <c r="O82" s="101">
        <f>+'Pay App 8'!O82+'Pay App 8'!P82</f>
        <v>0</v>
      </c>
      <c r="P82" s="73"/>
      <c r="Q82" s="69">
        <f>+'Pay App 8'!Q82+N82+P82</f>
        <v>0</v>
      </c>
    </row>
    <row r="83" spans="1:17" ht="21" customHeight="1" x14ac:dyDescent="0.25">
      <c r="A83" s="154" t="s">
        <v>408</v>
      </c>
      <c r="B83" s="154"/>
      <c r="C83" s="154" t="s">
        <v>409</v>
      </c>
      <c r="D83" s="155"/>
      <c r="E83" s="101">
        <f>+'Pay App 8'!E83</f>
        <v>0</v>
      </c>
      <c r="F83" s="73"/>
      <c r="G83" s="102">
        <f>+'Pay App 8'!G83+'Pay App 9'!F83</f>
        <v>0</v>
      </c>
      <c r="H83" s="194">
        <f>+'Pay App 8'!K83</f>
        <v>0</v>
      </c>
      <c r="I83" s="195"/>
      <c r="J83" s="104"/>
      <c r="K83" s="55">
        <f t="shared" si="2"/>
        <v>0</v>
      </c>
      <c r="L83" s="56">
        <f t="shared" si="0"/>
        <v>0</v>
      </c>
      <c r="M83" s="54">
        <f t="shared" si="1"/>
        <v>0</v>
      </c>
      <c r="N83" s="54">
        <f t="shared" si="3"/>
        <v>0</v>
      </c>
      <c r="O83" s="101">
        <f>+'Pay App 8'!O83+'Pay App 8'!P83</f>
        <v>0</v>
      </c>
      <c r="P83" s="73"/>
      <c r="Q83" s="69">
        <f>+'Pay App 8'!Q83+N83+P83</f>
        <v>0</v>
      </c>
    </row>
    <row r="84" spans="1:17" ht="21" customHeight="1" x14ac:dyDescent="0.25">
      <c r="A84" s="154" t="s">
        <v>410</v>
      </c>
      <c r="B84" s="154"/>
      <c r="C84" s="154" t="s">
        <v>81</v>
      </c>
      <c r="D84" s="155"/>
      <c r="E84" s="101">
        <f>+'Pay App 8'!E84</f>
        <v>0</v>
      </c>
      <c r="F84" s="73"/>
      <c r="G84" s="102">
        <f>+'Pay App 8'!G84+'Pay App 9'!F84</f>
        <v>0</v>
      </c>
      <c r="H84" s="194">
        <f>+'Pay App 8'!K84</f>
        <v>0</v>
      </c>
      <c r="I84" s="195"/>
      <c r="J84" s="104"/>
      <c r="K84" s="55">
        <f t="shared" si="2"/>
        <v>0</v>
      </c>
      <c r="L84" s="56">
        <f t="shared" si="0"/>
        <v>0</v>
      </c>
      <c r="M84" s="54">
        <f t="shared" si="1"/>
        <v>0</v>
      </c>
      <c r="N84" s="54">
        <f t="shared" si="3"/>
        <v>0</v>
      </c>
      <c r="O84" s="101">
        <f>+'Pay App 8'!O84+'Pay App 8'!P84</f>
        <v>0</v>
      </c>
      <c r="P84" s="73"/>
      <c r="Q84" s="69">
        <f>+'Pay App 8'!Q84+N84+P84</f>
        <v>0</v>
      </c>
    </row>
    <row r="85" spans="1:17" ht="21" customHeight="1" x14ac:dyDescent="0.25">
      <c r="A85" s="154" t="s">
        <v>411</v>
      </c>
      <c r="B85" s="154"/>
      <c r="C85" s="154" t="s">
        <v>412</v>
      </c>
      <c r="D85" s="155"/>
      <c r="E85" s="101">
        <f>+'Pay App 8'!E85</f>
        <v>0</v>
      </c>
      <c r="F85" s="73"/>
      <c r="G85" s="102">
        <f>+'Pay App 8'!G85+'Pay App 9'!F85</f>
        <v>0</v>
      </c>
      <c r="H85" s="194">
        <f>+'Pay App 8'!K85</f>
        <v>0</v>
      </c>
      <c r="I85" s="195"/>
      <c r="J85" s="104"/>
      <c r="K85" s="55">
        <f t="shared" si="2"/>
        <v>0</v>
      </c>
      <c r="L85" s="56">
        <f t="shared" si="0"/>
        <v>0</v>
      </c>
      <c r="M85" s="54">
        <f t="shared" si="1"/>
        <v>0</v>
      </c>
      <c r="N85" s="54">
        <f t="shared" si="3"/>
        <v>0</v>
      </c>
      <c r="O85" s="101">
        <f>+'Pay App 8'!O85+'Pay App 8'!P85</f>
        <v>0</v>
      </c>
      <c r="P85" s="73"/>
      <c r="Q85" s="69">
        <f>+'Pay App 8'!Q85+N85+P85</f>
        <v>0</v>
      </c>
    </row>
    <row r="86" spans="1:17" ht="21" customHeight="1" x14ac:dyDescent="0.25">
      <c r="A86" s="154" t="s">
        <v>406</v>
      </c>
      <c r="B86" s="154"/>
      <c r="C86" s="154" t="s">
        <v>407</v>
      </c>
      <c r="D86" s="155"/>
      <c r="E86" s="101">
        <f>+'Pay App 8'!E86</f>
        <v>0</v>
      </c>
      <c r="F86" s="73"/>
      <c r="G86" s="102">
        <f>+'Pay App 8'!G86+'Pay App 9'!F86</f>
        <v>0</v>
      </c>
      <c r="H86" s="194">
        <f>+'Pay App 8'!K86</f>
        <v>0</v>
      </c>
      <c r="I86" s="195"/>
      <c r="J86" s="104"/>
      <c r="K86" s="55">
        <f t="shared" ref="K86" si="4">+H86+J86</f>
        <v>0</v>
      </c>
      <c r="L86" s="56">
        <f t="shared" ref="L86" si="5">IF(ISERROR(K86/G86),0,K86/G86)</f>
        <v>0</v>
      </c>
      <c r="M86" s="54">
        <f t="shared" ref="M86" si="6">+G86-K86</f>
        <v>0</v>
      </c>
      <c r="N86" s="54">
        <f>SUM(+J86*0.05)</f>
        <v>0</v>
      </c>
      <c r="O86" s="101">
        <f>+'Pay App 8'!O86+'Pay App 8'!P86</f>
        <v>0</v>
      </c>
      <c r="P86" s="73"/>
      <c r="Q86" s="69">
        <f>+'Pay App 8'!Q86+N86+P86</f>
        <v>0</v>
      </c>
    </row>
    <row r="87" spans="1:17" ht="21" customHeight="1" x14ac:dyDescent="0.25">
      <c r="A87" s="154" t="s">
        <v>562</v>
      </c>
      <c r="B87" s="154"/>
      <c r="C87" s="154" t="s">
        <v>563</v>
      </c>
      <c r="D87" s="155"/>
      <c r="E87" s="101">
        <f>+'Pay App 8'!E87</f>
        <v>0</v>
      </c>
      <c r="F87" s="73"/>
      <c r="G87" s="102">
        <f>+'Pay App 8'!G87+'Pay App 9'!F87</f>
        <v>0</v>
      </c>
      <c r="H87" s="194">
        <f>+'Pay App 8'!K87</f>
        <v>0</v>
      </c>
      <c r="I87" s="195"/>
      <c r="J87" s="104"/>
      <c r="K87" s="55">
        <f t="shared" si="2"/>
        <v>0</v>
      </c>
      <c r="L87" s="56">
        <f t="shared" si="0"/>
        <v>0</v>
      </c>
      <c r="M87" s="54">
        <f t="shared" si="1"/>
        <v>0</v>
      </c>
      <c r="N87" s="54">
        <f t="shared" si="3"/>
        <v>0</v>
      </c>
      <c r="O87" s="101">
        <f>+'Pay App 8'!O87+'Pay App 8'!P87</f>
        <v>0</v>
      </c>
      <c r="P87" s="73"/>
      <c r="Q87" s="69">
        <f>+'Pay App 8'!Q87+N87+P87</f>
        <v>0</v>
      </c>
    </row>
    <row r="88" spans="1:17" ht="21" customHeight="1" x14ac:dyDescent="0.25">
      <c r="A88" s="159" t="s">
        <v>228</v>
      </c>
      <c r="B88" s="159"/>
      <c r="C88" s="186" t="s">
        <v>269</v>
      </c>
      <c r="D88" s="187"/>
      <c r="E88" s="101">
        <f>+'Pay App 8'!E88</f>
        <v>0</v>
      </c>
      <c r="F88" s="73"/>
      <c r="G88" s="102">
        <f>+'Pay App 8'!G88+'Pay App 9'!F88</f>
        <v>0</v>
      </c>
      <c r="H88" s="194">
        <f>+'Pay App 8'!K88</f>
        <v>0</v>
      </c>
      <c r="I88" s="195"/>
      <c r="J88" s="104"/>
      <c r="K88" s="55">
        <f t="shared" si="2"/>
        <v>0</v>
      </c>
      <c r="L88" s="56">
        <f t="shared" si="0"/>
        <v>0</v>
      </c>
      <c r="M88" s="54">
        <f t="shared" si="1"/>
        <v>0</v>
      </c>
      <c r="N88" s="54">
        <f t="shared" si="3"/>
        <v>0</v>
      </c>
      <c r="O88" s="101">
        <f>+'Pay App 8'!O88+'Pay App 8'!P88</f>
        <v>0</v>
      </c>
      <c r="P88" s="73"/>
      <c r="Q88" s="69">
        <f>+'Pay App 8'!Q88+N88+P88</f>
        <v>0</v>
      </c>
    </row>
    <row r="89" spans="1:17" ht="21" customHeight="1" x14ac:dyDescent="0.25">
      <c r="A89" s="154" t="s">
        <v>82</v>
      </c>
      <c r="B89" s="154"/>
      <c r="C89" s="154" t="s">
        <v>256</v>
      </c>
      <c r="D89" s="155"/>
      <c r="E89" s="101">
        <f>+'Pay App 8'!E89</f>
        <v>0</v>
      </c>
      <c r="F89" s="73"/>
      <c r="G89" s="102">
        <f>+'Pay App 8'!G89+'Pay App 9'!F89</f>
        <v>0</v>
      </c>
      <c r="H89" s="194">
        <f>+'Pay App 8'!K89</f>
        <v>0</v>
      </c>
      <c r="I89" s="195"/>
      <c r="J89" s="104"/>
      <c r="K89" s="55">
        <f t="shared" si="2"/>
        <v>0</v>
      </c>
      <c r="L89" s="56">
        <f t="shared" si="0"/>
        <v>0</v>
      </c>
      <c r="M89" s="54">
        <f t="shared" si="1"/>
        <v>0</v>
      </c>
      <c r="N89" s="54">
        <f t="shared" si="3"/>
        <v>0</v>
      </c>
      <c r="O89" s="101">
        <f>+'Pay App 8'!O89+'Pay App 8'!P89</f>
        <v>0</v>
      </c>
      <c r="P89" s="73"/>
      <c r="Q89" s="69">
        <f>+'Pay App 8'!Q89+N89+P89</f>
        <v>0</v>
      </c>
    </row>
    <row r="90" spans="1:17" ht="21" customHeight="1" x14ac:dyDescent="0.25">
      <c r="A90" s="154" t="s">
        <v>257</v>
      </c>
      <c r="B90" s="154"/>
      <c r="C90" s="154" t="s">
        <v>258</v>
      </c>
      <c r="D90" s="155"/>
      <c r="E90" s="101">
        <f>+'Pay App 8'!E90</f>
        <v>0</v>
      </c>
      <c r="F90" s="73"/>
      <c r="G90" s="102">
        <f>+'Pay App 8'!G90+'Pay App 9'!F90</f>
        <v>0</v>
      </c>
      <c r="H90" s="194">
        <f>+'Pay App 8'!K90</f>
        <v>0</v>
      </c>
      <c r="I90" s="195"/>
      <c r="J90" s="104"/>
      <c r="K90" s="55">
        <f t="shared" si="2"/>
        <v>0</v>
      </c>
      <c r="L90" s="56">
        <f t="shared" si="0"/>
        <v>0</v>
      </c>
      <c r="M90" s="54">
        <f t="shared" si="1"/>
        <v>0</v>
      </c>
      <c r="N90" s="54">
        <f t="shared" si="3"/>
        <v>0</v>
      </c>
      <c r="O90" s="101">
        <f>+'Pay App 8'!O90+'Pay App 8'!P90</f>
        <v>0</v>
      </c>
      <c r="P90" s="73"/>
      <c r="Q90" s="69">
        <f>+'Pay App 8'!Q90+N90+P90</f>
        <v>0</v>
      </c>
    </row>
    <row r="91" spans="1:17" ht="21" customHeight="1" x14ac:dyDescent="0.25">
      <c r="A91" s="154" t="s">
        <v>259</v>
      </c>
      <c r="B91" s="154"/>
      <c r="C91" s="154" t="s">
        <v>260</v>
      </c>
      <c r="D91" s="155"/>
      <c r="E91" s="101">
        <f>+'Pay App 8'!E91</f>
        <v>0</v>
      </c>
      <c r="F91" s="73"/>
      <c r="G91" s="102">
        <f>+'Pay App 8'!G91+'Pay App 9'!F91</f>
        <v>0</v>
      </c>
      <c r="H91" s="194">
        <f>+'Pay App 8'!K91</f>
        <v>0</v>
      </c>
      <c r="I91" s="195"/>
      <c r="J91" s="104"/>
      <c r="K91" s="55">
        <f t="shared" si="2"/>
        <v>0</v>
      </c>
      <c r="L91" s="56">
        <f t="shared" si="0"/>
        <v>0</v>
      </c>
      <c r="M91" s="54">
        <f t="shared" si="1"/>
        <v>0</v>
      </c>
      <c r="N91" s="54">
        <f t="shared" si="3"/>
        <v>0</v>
      </c>
      <c r="O91" s="101">
        <f>+'Pay App 8'!O91+'Pay App 8'!P91</f>
        <v>0</v>
      </c>
      <c r="P91" s="73"/>
      <c r="Q91" s="69">
        <f>+'Pay App 8'!Q91+N91+P91</f>
        <v>0</v>
      </c>
    </row>
    <row r="92" spans="1:17" ht="21" customHeight="1" x14ac:dyDescent="0.25">
      <c r="A92" s="154" t="s">
        <v>261</v>
      </c>
      <c r="B92" s="154"/>
      <c r="C92" s="154" t="s">
        <v>262</v>
      </c>
      <c r="D92" s="155"/>
      <c r="E92" s="101">
        <f>+'Pay App 8'!E92</f>
        <v>0</v>
      </c>
      <c r="F92" s="73"/>
      <c r="G92" s="102">
        <f>+'Pay App 8'!G92+'Pay App 9'!F92</f>
        <v>0</v>
      </c>
      <c r="H92" s="194">
        <f>+'Pay App 8'!K92</f>
        <v>0</v>
      </c>
      <c r="I92" s="195"/>
      <c r="J92" s="104"/>
      <c r="K92" s="55">
        <f t="shared" si="2"/>
        <v>0</v>
      </c>
      <c r="L92" s="56">
        <f t="shared" si="0"/>
        <v>0</v>
      </c>
      <c r="M92" s="54">
        <f t="shared" si="1"/>
        <v>0</v>
      </c>
      <c r="N92" s="54">
        <f t="shared" si="3"/>
        <v>0</v>
      </c>
      <c r="O92" s="101">
        <f>+'Pay App 8'!O92+'Pay App 8'!P92</f>
        <v>0</v>
      </c>
      <c r="P92" s="73"/>
      <c r="Q92" s="69">
        <f>+'Pay App 8'!Q92+N92+P92</f>
        <v>0</v>
      </c>
    </row>
    <row r="93" spans="1:17" ht="21" customHeight="1" x14ac:dyDescent="0.25">
      <c r="A93" s="154" t="s">
        <v>263</v>
      </c>
      <c r="B93" s="154"/>
      <c r="C93" s="154" t="s">
        <v>264</v>
      </c>
      <c r="D93" s="155"/>
      <c r="E93" s="101">
        <f>+'Pay App 8'!E93</f>
        <v>0</v>
      </c>
      <c r="F93" s="73"/>
      <c r="G93" s="102">
        <f>+'Pay App 8'!G93+'Pay App 9'!F93</f>
        <v>0</v>
      </c>
      <c r="H93" s="194">
        <f>+'Pay App 8'!K93</f>
        <v>0</v>
      </c>
      <c r="I93" s="195"/>
      <c r="J93" s="104"/>
      <c r="K93" s="55">
        <f t="shared" si="2"/>
        <v>0</v>
      </c>
      <c r="L93" s="56">
        <f t="shared" si="0"/>
        <v>0</v>
      </c>
      <c r="M93" s="54">
        <f t="shared" si="1"/>
        <v>0</v>
      </c>
      <c r="N93" s="54">
        <f t="shared" si="3"/>
        <v>0</v>
      </c>
      <c r="O93" s="101">
        <f>+'Pay App 8'!O93+'Pay App 8'!P93</f>
        <v>0</v>
      </c>
      <c r="P93" s="73"/>
      <c r="Q93" s="69">
        <f>+'Pay App 8'!Q93+N93+P93</f>
        <v>0</v>
      </c>
    </row>
    <row r="94" spans="1:17" ht="21" customHeight="1" x14ac:dyDescent="0.25">
      <c r="A94" s="154" t="s">
        <v>265</v>
      </c>
      <c r="B94" s="154"/>
      <c r="C94" s="154" t="s">
        <v>266</v>
      </c>
      <c r="D94" s="155"/>
      <c r="E94" s="101">
        <f>+'Pay App 8'!E94</f>
        <v>0</v>
      </c>
      <c r="F94" s="73"/>
      <c r="G94" s="102">
        <f>+'Pay App 8'!G94+'Pay App 9'!F94</f>
        <v>0</v>
      </c>
      <c r="H94" s="194">
        <f>+'Pay App 8'!K94</f>
        <v>0</v>
      </c>
      <c r="I94" s="195"/>
      <c r="J94" s="104"/>
      <c r="K94" s="55">
        <f t="shared" si="2"/>
        <v>0</v>
      </c>
      <c r="L94" s="56">
        <f t="shared" si="0"/>
        <v>0</v>
      </c>
      <c r="M94" s="54">
        <f t="shared" si="1"/>
        <v>0</v>
      </c>
      <c r="N94" s="54">
        <f t="shared" si="3"/>
        <v>0</v>
      </c>
      <c r="O94" s="101">
        <f>+'Pay App 8'!O94+'Pay App 8'!P94</f>
        <v>0</v>
      </c>
      <c r="P94" s="73"/>
      <c r="Q94" s="69">
        <f>+'Pay App 8'!Q94+N94+P94</f>
        <v>0</v>
      </c>
    </row>
    <row r="95" spans="1:17" ht="21" customHeight="1" x14ac:dyDescent="0.25">
      <c r="A95" s="154" t="s">
        <v>83</v>
      </c>
      <c r="B95" s="154"/>
      <c r="C95" s="154" t="s">
        <v>267</v>
      </c>
      <c r="D95" s="155"/>
      <c r="E95" s="101">
        <f>+'Pay App 8'!E95</f>
        <v>0</v>
      </c>
      <c r="F95" s="73"/>
      <c r="G95" s="102">
        <f>+'Pay App 8'!G95+'Pay App 9'!F95</f>
        <v>0</v>
      </c>
      <c r="H95" s="194">
        <f>+'Pay App 8'!K95</f>
        <v>0</v>
      </c>
      <c r="I95" s="195"/>
      <c r="J95" s="104"/>
      <c r="K95" s="55">
        <f t="shared" si="2"/>
        <v>0</v>
      </c>
      <c r="L95" s="56">
        <f t="shared" si="0"/>
        <v>0</v>
      </c>
      <c r="M95" s="54">
        <f t="shared" si="1"/>
        <v>0</v>
      </c>
      <c r="N95" s="54">
        <f t="shared" si="3"/>
        <v>0</v>
      </c>
      <c r="O95" s="101">
        <f>+'Pay App 8'!O95+'Pay App 8'!P95</f>
        <v>0</v>
      </c>
      <c r="P95" s="73"/>
      <c r="Q95" s="69">
        <f>+'Pay App 8'!Q95+N95+P95</f>
        <v>0</v>
      </c>
    </row>
    <row r="96" spans="1:17" ht="21" customHeight="1" x14ac:dyDescent="0.25">
      <c r="A96" s="154" t="s">
        <v>84</v>
      </c>
      <c r="B96" s="154"/>
      <c r="C96" s="154" t="s">
        <v>268</v>
      </c>
      <c r="D96" s="155"/>
      <c r="E96" s="101">
        <f>+'Pay App 8'!E96</f>
        <v>0</v>
      </c>
      <c r="F96" s="73"/>
      <c r="G96" s="102">
        <f>+'Pay App 8'!G96+'Pay App 9'!F96</f>
        <v>0</v>
      </c>
      <c r="H96" s="194">
        <f>+'Pay App 8'!K96</f>
        <v>0</v>
      </c>
      <c r="I96" s="195"/>
      <c r="J96" s="104"/>
      <c r="K96" s="55">
        <f t="shared" si="2"/>
        <v>0</v>
      </c>
      <c r="L96" s="56">
        <f t="shared" si="0"/>
        <v>0</v>
      </c>
      <c r="M96" s="54">
        <f t="shared" si="1"/>
        <v>0</v>
      </c>
      <c r="N96" s="54">
        <f t="shared" si="3"/>
        <v>0</v>
      </c>
      <c r="O96" s="101">
        <f>+'Pay App 8'!O96+'Pay App 8'!P96</f>
        <v>0</v>
      </c>
      <c r="P96" s="73"/>
      <c r="Q96" s="69">
        <f>+'Pay App 8'!Q96+N96+P96</f>
        <v>0</v>
      </c>
    </row>
    <row r="97" spans="1:17" ht="21" customHeight="1" x14ac:dyDescent="0.25">
      <c r="A97" s="154" t="s">
        <v>270</v>
      </c>
      <c r="B97" s="154"/>
      <c r="C97" s="154" t="s">
        <v>271</v>
      </c>
      <c r="D97" s="155"/>
      <c r="E97" s="101">
        <f>+'Pay App 8'!E97</f>
        <v>0</v>
      </c>
      <c r="F97" s="73"/>
      <c r="G97" s="102">
        <f>+'Pay App 8'!G97+'Pay App 9'!F97</f>
        <v>0</v>
      </c>
      <c r="H97" s="194">
        <f>+'Pay App 8'!K97</f>
        <v>0</v>
      </c>
      <c r="I97" s="195"/>
      <c r="J97" s="104"/>
      <c r="K97" s="55">
        <f t="shared" si="2"/>
        <v>0</v>
      </c>
      <c r="L97" s="56">
        <f t="shared" si="0"/>
        <v>0</v>
      </c>
      <c r="M97" s="54">
        <f t="shared" si="1"/>
        <v>0</v>
      </c>
      <c r="N97" s="54">
        <f t="shared" si="3"/>
        <v>0</v>
      </c>
      <c r="O97" s="101">
        <f>+'Pay App 8'!O97+'Pay App 8'!P97</f>
        <v>0</v>
      </c>
      <c r="P97" s="73"/>
      <c r="Q97" s="69">
        <f>+'Pay App 8'!Q97+N97+P97</f>
        <v>0</v>
      </c>
    </row>
    <row r="98" spans="1:17" ht="21" customHeight="1" x14ac:dyDescent="0.25">
      <c r="A98" s="154" t="s">
        <v>272</v>
      </c>
      <c r="B98" s="154"/>
      <c r="C98" s="154" t="s">
        <v>273</v>
      </c>
      <c r="D98" s="155"/>
      <c r="E98" s="101">
        <f>+'Pay App 8'!E98</f>
        <v>0</v>
      </c>
      <c r="F98" s="73"/>
      <c r="G98" s="102">
        <f>+'Pay App 8'!G98+'Pay App 9'!F98</f>
        <v>0</v>
      </c>
      <c r="H98" s="194">
        <f>+'Pay App 8'!K98</f>
        <v>0</v>
      </c>
      <c r="I98" s="195"/>
      <c r="J98" s="104"/>
      <c r="K98" s="55">
        <f t="shared" si="2"/>
        <v>0</v>
      </c>
      <c r="L98" s="56">
        <f t="shared" si="0"/>
        <v>0</v>
      </c>
      <c r="M98" s="54">
        <f t="shared" si="1"/>
        <v>0</v>
      </c>
      <c r="N98" s="54">
        <f t="shared" si="3"/>
        <v>0</v>
      </c>
      <c r="O98" s="101">
        <f>+'Pay App 8'!O98+'Pay App 8'!P98</f>
        <v>0</v>
      </c>
      <c r="P98" s="73"/>
      <c r="Q98" s="69">
        <f>+'Pay App 8'!Q98+N98+P98</f>
        <v>0</v>
      </c>
    </row>
    <row r="99" spans="1:17" ht="21" customHeight="1" x14ac:dyDescent="0.25">
      <c r="A99" s="154" t="s">
        <v>274</v>
      </c>
      <c r="B99" s="154"/>
      <c r="C99" s="154" t="s">
        <v>275</v>
      </c>
      <c r="D99" s="155"/>
      <c r="E99" s="101">
        <f>+'Pay App 8'!E99</f>
        <v>0</v>
      </c>
      <c r="F99" s="73"/>
      <c r="G99" s="102">
        <f>+'Pay App 8'!G99+'Pay App 9'!F99</f>
        <v>0</v>
      </c>
      <c r="H99" s="194">
        <f>+'Pay App 8'!K99</f>
        <v>0</v>
      </c>
      <c r="I99" s="195"/>
      <c r="J99" s="104"/>
      <c r="K99" s="55">
        <f t="shared" si="2"/>
        <v>0</v>
      </c>
      <c r="L99" s="56">
        <f t="shared" si="0"/>
        <v>0</v>
      </c>
      <c r="M99" s="54">
        <f t="shared" si="1"/>
        <v>0</v>
      </c>
      <c r="N99" s="54">
        <f t="shared" si="3"/>
        <v>0</v>
      </c>
      <c r="O99" s="101">
        <f>+'Pay App 8'!O99+'Pay App 8'!P99</f>
        <v>0</v>
      </c>
      <c r="P99" s="73"/>
      <c r="Q99" s="69">
        <f>+'Pay App 8'!Q99+N99+P99</f>
        <v>0</v>
      </c>
    </row>
    <row r="100" spans="1:17" ht="21" customHeight="1" x14ac:dyDescent="0.25">
      <c r="A100" s="154" t="s">
        <v>276</v>
      </c>
      <c r="B100" s="154"/>
      <c r="C100" s="154" t="s">
        <v>277</v>
      </c>
      <c r="D100" s="155"/>
      <c r="E100" s="101">
        <f>+'Pay App 8'!E100</f>
        <v>0</v>
      </c>
      <c r="F100" s="73"/>
      <c r="G100" s="102">
        <f>+'Pay App 8'!G100+'Pay App 9'!F100</f>
        <v>0</v>
      </c>
      <c r="H100" s="194">
        <f>+'Pay App 8'!K100</f>
        <v>0</v>
      </c>
      <c r="I100" s="195"/>
      <c r="J100" s="104"/>
      <c r="K100" s="55">
        <f t="shared" si="2"/>
        <v>0</v>
      </c>
      <c r="L100" s="56">
        <f t="shared" si="0"/>
        <v>0</v>
      </c>
      <c r="M100" s="54">
        <f t="shared" si="1"/>
        <v>0</v>
      </c>
      <c r="N100" s="54">
        <f t="shared" si="3"/>
        <v>0</v>
      </c>
      <c r="O100" s="101">
        <f>+'Pay App 8'!O100+'Pay App 8'!P100</f>
        <v>0</v>
      </c>
      <c r="P100" s="73"/>
      <c r="Q100" s="69">
        <f>+'Pay App 8'!Q100+N100+P100</f>
        <v>0</v>
      </c>
    </row>
    <row r="101" spans="1:17" ht="21" customHeight="1" x14ac:dyDescent="0.25">
      <c r="A101" s="154" t="s">
        <v>278</v>
      </c>
      <c r="B101" s="154"/>
      <c r="C101" s="154" t="s">
        <v>279</v>
      </c>
      <c r="D101" s="155"/>
      <c r="E101" s="101">
        <f>+'Pay App 8'!E101</f>
        <v>0</v>
      </c>
      <c r="F101" s="73"/>
      <c r="G101" s="102">
        <f>+'Pay App 8'!G101+'Pay App 9'!F101</f>
        <v>0</v>
      </c>
      <c r="H101" s="194">
        <f>+'Pay App 8'!K101</f>
        <v>0</v>
      </c>
      <c r="I101" s="195"/>
      <c r="J101" s="104"/>
      <c r="K101" s="55">
        <f t="shared" si="2"/>
        <v>0</v>
      </c>
      <c r="L101" s="56">
        <f t="shared" si="0"/>
        <v>0</v>
      </c>
      <c r="M101" s="54">
        <f t="shared" si="1"/>
        <v>0</v>
      </c>
      <c r="N101" s="54">
        <f t="shared" si="3"/>
        <v>0</v>
      </c>
      <c r="O101" s="101">
        <f>+'Pay App 8'!O101+'Pay App 8'!P101</f>
        <v>0</v>
      </c>
      <c r="P101" s="73"/>
      <c r="Q101" s="69">
        <f>+'Pay App 8'!Q101+N101+P101</f>
        <v>0</v>
      </c>
    </row>
    <row r="102" spans="1:17" ht="21" customHeight="1" x14ac:dyDescent="0.25">
      <c r="A102" s="154" t="s">
        <v>281</v>
      </c>
      <c r="B102" s="154"/>
      <c r="C102" s="154" t="s">
        <v>280</v>
      </c>
      <c r="D102" s="155"/>
      <c r="E102" s="101">
        <f>+'Pay App 8'!E102</f>
        <v>0</v>
      </c>
      <c r="F102" s="73"/>
      <c r="G102" s="102">
        <f>+'Pay App 8'!G102+'Pay App 9'!F102</f>
        <v>0</v>
      </c>
      <c r="H102" s="194">
        <f>+'Pay App 8'!K102</f>
        <v>0</v>
      </c>
      <c r="I102" s="195"/>
      <c r="J102" s="104"/>
      <c r="K102" s="55">
        <f t="shared" si="2"/>
        <v>0</v>
      </c>
      <c r="L102" s="56">
        <f t="shared" si="0"/>
        <v>0</v>
      </c>
      <c r="M102" s="54">
        <f t="shared" si="1"/>
        <v>0</v>
      </c>
      <c r="N102" s="54">
        <f t="shared" si="3"/>
        <v>0</v>
      </c>
      <c r="O102" s="101">
        <f>+'Pay App 8'!O102+'Pay App 8'!P102</f>
        <v>0</v>
      </c>
      <c r="P102" s="73"/>
      <c r="Q102" s="69">
        <f>+'Pay App 8'!Q102+N102+P102</f>
        <v>0</v>
      </c>
    </row>
    <row r="103" spans="1:17" ht="21" customHeight="1" x14ac:dyDescent="0.25">
      <c r="A103" s="154" t="s">
        <v>282</v>
      </c>
      <c r="B103" s="154"/>
      <c r="C103" s="154" t="s">
        <v>283</v>
      </c>
      <c r="D103" s="155"/>
      <c r="E103" s="101">
        <f>+'Pay App 8'!E103</f>
        <v>0</v>
      </c>
      <c r="F103" s="73"/>
      <c r="G103" s="102">
        <f>+'Pay App 8'!G103+'Pay App 9'!F103</f>
        <v>0</v>
      </c>
      <c r="H103" s="194">
        <f>+'Pay App 8'!K103</f>
        <v>0</v>
      </c>
      <c r="I103" s="195"/>
      <c r="J103" s="104"/>
      <c r="K103" s="55">
        <f t="shared" si="2"/>
        <v>0</v>
      </c>
      <c r="L103" s="56">
        <f t="shared" si="0"/>
        <v>0</v>
      </c>
      <c r="M103" s="54">
        <f t="shared" si="1"/>
        <v>0</v>
      </c>
      <c r="N103" s="54">
        <f t="shared" si="3"/>
        <v>0</v>
      </c>
      <c r="O103" s="101">
        <f>+'Pay App 8'!O103+'Pay App 8'!P103</f>
        <v>0</v>
      </c>
      <c r="P103" s="73"/>
      <c r="Q103" s="69">
        <f>+'Pay App 8'!Q103+N103+P103</f>
        <v>0</v>
      </c>
    </row>
    <row r="104" spans="1:17" ht="21" customHeight="1" x14ac:dyDescent="0.25">
      <c r="A104" s="154" t="s">
        <v>284</v>
      </c>
      <c r="B104" s="154"/>
      <c r="C104" s="154" t="s">
        <v>285</v>
      </c>
      <c r="D104" s="155"/>
      <c r="E104" s="101">
        <f>+'Pay App 8'!E104</f>
        <v>0</v>
      </c>
      <c r="F104" s="73"/>
      <c r="G104" s="102">
        <f>+'Pay App 8'!G104+'Pay App 9'!F104</f>
        <v>0</v>
      </c>
      <c r="H104" s="194">
        <f>+'Pay App 8'!K104</f>
        <v>0</v>
      </c>
      <c r="I104" s="195"/>
      <c r="J104" s="104"/>
      <c r="K104" s="55">
        <f t="shared" si="2"/>
        <v>0</v>
      </c>
      <c r="L104" s="56">
        <f t="shared" si="0"/>
        <v>0</v>
      </c>
      <c r="M104" s="54">
        <f t="shared" si="1"/>
        <v>0</v>
      </c>
      <c r="N104" s="54">
        <f t="shared" si="3"/>
        <v>0</v>
      </c>
      <c r="O104" s="101">
        <f>+'Pay App 8'!O104+'Pay App 8'!P104</f>
        <v>0</v>
      </c>
      <c r="P104" s="73"/>
      <c r="Q104" s="69">
        <f>+'Pay App 8'!Q104+N104+P104</f>
        <v>0</v>
      </c>
    </row>
    <row r="105" spans="1:17" ht="21" customHeight="1" x14ac:dyDescent="0.25">
      <c r="A105" s="154" t="s">
        <v>292</v>
      </c>
      <c r="B105" s="154"/>
      <c r="C105" s="154" t="s">
        <v>286</v>
      </c>
      <c r="D105" s="155"/>
      <c r="E105" s="101">
        <f>+'Pay App 8'!E105</f>
        <v>0</v>
      </c>
      <c r="F105" s="73"/>
      <c r="G105" s="102">
        <f>+'Pay App 8'!G105+'Pay App 9'!F105</f>
        <v>0</v>
      </c>
      <c r="H105" s="194">
        <f>+'Pay App 8'!K105</f>
        <v>0</v>
      </c>
      <c r="I105" s="195"/>
      <c r="J105" s="104"/>
      <c r="K105" s="55">
        <f t="shared" si="2"/>
        <v>0</v>
      </c>
      <c r="L105" s="56">
        <f t="shared" si="0"/>
        <v>0</v>
      </c>
      <c r="M105" s="54">
        <f t="shared" si="1"/>
        <v>0</v>
      </c>
      <c r="N105" s="54">
        <f t="shared" si="3"/>
        <v>0</v>
      </c>
      <c r="O105" s="101">
        <f>+'Pay App 8'!O105+'Pay App 8'!P105</f>
        <v>0</v>
      </c>
      <c r="P105" s="73"/>
      <c r="Q105" s="69">
        <f>+'Pay App 8'!Q105+N105+P105</f>
        <v>0</v>
      </c>
    </row>
    <row r="106" spans="1:17" ht="21" customHeight="1" x14ac:dyDescent="0.25">
      <c r="A106" s="154" t="s">
        <v>413</v>
      </c>
      <c r="B106" s="154"/>
      <c r="C106" s="154" t="s">
        <v>414</v>
      </c>
      <c r="D106" s="155"/>
      <c r="E106" s="101">
        <f>+'Pay App 8'!E106</f>
        <v>0</v>
      </c>
      <c r="F106" s="73"/>
      <c r="G106" s="102">
        <f>+'Pay App 8'!G106+'Pay App 9'!F106</f>
        <v>0</v>
      </c>
      <c r="H106" s="194">
        <f>+'Pay App 8'!K106</f>
        <v>0</v>
      </c>
      <c r="I106" s="195"/>
      <c r="J106" s="104"/>
      <c r="K106" s="55">
        <f t="shared" si="2"/>
        <v>0</v>
      </c>
      <c r="L106" s="56">
        <f t="shared" si="0"/>
        <v>0</v>
      </c>
      <c r="M106" s="54">
        <f t="shared" si="1"/>
        <v>0</v>
      </c>
      <c r="N106" s="54">
        <f t="shared" si="3"/>
        <v>0</v>
      </c>
      <c r="O106" s="101">
        <f>+'Pay App 8'!O106+'Pay App 8'!P106</f>
        <v>0</v>
      </c>
      <c r="P106" s="73"/>
      <c r="Q106" s="69">
        <f>+'Pay App 8'!Q106+N106+P106</f>
        <v>0</v>
      </c>
    </row>
    <row r="107" spans="1:17" ht="21" customHeight="1" x14ac:dyDescent="0.25">
      <c r="A107" s="154" t="s">
        <v>293</v>
      </c>
      <c r="B107" s="154"/>
      <c r="C107" s="154" t="s">
        <v>287</v>
      </c>
      <c r="D107" s="155"/>
      <c r="E107" s="101">
        <f>+'Pay App 8'!E107</f>
        <v>0</v>
      </c>
      <c r="F107" s="73"/>
      <c r="G107" s="102">
        <f>+'Pay App 8'!G107+'Pay App 9'!F107</f>
        <v>0</v>
      </c>
      <c r="H107" s="194">
        <f>+'Pay App 8'!K107</f>
        <v>0</v>
      </c>
      <c r="I107" s="195"/>
      <c r="J107" s="104"/>
      <c r="K107" s="55">
        <f t="shared" si="2"/>
        <v>0</v>
      </c>
      <c r="L107" s="56">
        <f t="shared" si="0"/>
        <v>0</v>
      </c>
      <c r="M107" s="54">
        <f t="shared" si="1"/>
        <v>0</v>
      </c>
      <c r="N107" s="54">
        <f t="shared" si="3"/>
        <v>0</v>
      </c>
      <c r="O107" s="101">
        <f>+'Pay App 8'!O107+'Pay App 8'!P107</f>
        <v>0</v>
      </c>
      <c r="P107" s="73"/>
      <c r="Q107" s="69">
        <f>+'Pay App 8'!Q107+N107+P107</f>
        <v>0</v>
      </c>
    </row>
    <row r="108" spans="1:17" ht="21" customHeight="1" x14ac:dyDescent="0.25">
      <c r="A108" s="154" t="s">
        <v>294</v>
      </c>
      <c r="B108" s="154"/>
      <c r="C108" s="154" t="s">
        <v>288</v>
      </c>
      <c r="D108" s="155"/>
      <c r="E108" s="101">
        <f>+'Pay App 8'!E108</f>
        <v>0</v>
      </c>
      <c r="F108" s="73"/>
      <c r="G108" s="102">
        <f>+'Pay App 8'!G108+'Pay App 9'!F108</f>
        <v>0</v>
      </c>
      <c r="H108" s="194">
        <f>+'Pay App 8'!K108</f>
        <v>0</v>
      </c>
      <c r="I108" s="195"/>
      <c r="J108" s="104"/>
      <c r="K108" s="55">
        <f t="shared" si="2"/>
        <v>0</v>
      </c>
      <c r="L108" s="56">
        <f t="shared" si="0"/>
        <v>0</v>
      </c>
      <c r="M108" s="54">
        <f t="shared" si="1"/>
        <v>0</v>
      </c>
      <c r="N108" s="54">
        <f t="shared" si="3"/>
        <v>0</v>
      </c>
      <c r="O108" s="101">
        <f>+'Pay App 8'!O108+'Pay App 8'!P108</f>
        <v>0</v>
      </c>
      <c r="P108" s="73"/>
      <c r="Q108" s="69">
        <f>+'Pay App 8'!Q108+N108+P108</f>
        <v>0</v>
      </c>
    </row>
    <row r="109" spans="1:17" ht="21" customHeight="1" x14ac:dyDescent="0.25">
      <c r="A109" s="154" t="s">
        <v>295</v>
      </c>
      <c r="B109" s="154"/>
      <c r="C109" s="154" t="s">
        <v>289</v>
      </c>
      <c r="D109" s="155"/>
      <c r="E109" s="101">
        <f>+'Pay App 8'!E109</f>
        <v>0</v>
      </c>
      <c r="F109" s="73"/>
      <c r="G109" s="102">
        <f>+'Pay App 8'!G109+'Pay App 9'!F109</f>
        <v>0</v>
      </c>
      <c r="H109" s="194">
        <f>+'Pay App 8'!K109</f>
        <v>0</v>
      </c>
      <c r="I109" s="195"/>
      <c r="J109" s="104"/>
      <c r="K109" s="55">
        <f t="shared" si="2"/>
        <v>0</v>
      </c>
      <c r="L109" s="56">
        <f t="shared" si="0"/>
        <v>0</v>
      </c>
      <c r="M109" s="54">
        <f t="shared" si="1"/>
        <v>0</v>
      </c>
      <c r="N109" s="54">
        <f t="shared" si="3"/>
        <v>0</v>
      </c>
      <c r="O109" s="101">
        <f>+'Pay App 8'!O109+'Pay App 8'!P109</f>
        <v>0</v>
      </c>
      <c r="P109" s="73"/>
      <c r="Q109" s="69">
        <f>+'Pay App 8'!Q109+N109+P109</f>
        <v>0</v>
      </c>
    </row>
    <row r="110" spans="1:17" ht="21" customHeight="1" x14ac:dyDescent="0.25">
      <c r="A110" s="154" t="s">
        <v>296</v>
      </c>
      <c r="B110" s="154"/>
      <c r="C110" s="154" t="s">
        <v>290</v>
      </c>
      <c r="D110" s="155"/>
      <c r="E110" s="101">
        <f>+'Pay App 8'!E110</f>
        <v>0</v>
      </c>
      <c r="F110" s="73"/>
      <c r="G110" s="102">
        <f>+'Pay App 8'!G110+'Pay App 9'!F110</f>
        <v>0</v>
      </c>
      <c r="H110" s="194">
        <f>+'Pay App 8'!K110</f>
        <v>0</v>
      </c>
      <c r="I110" s="195"/>
      <c r="J110" s="104"/>
      <c r="K110" s="55">
        <f t="shared" si="2"/>
        <v>0</v>
      </c>
      <c r="L110" s="56">
        <f t="shared" si="0"/>
        <v>0</v>
      </c>
      <c r="M110" s="54">
        <f t="shared" si="1"/>
        <v>0</v>
      </c>
      <c r="N110" s="54">
        <f t="shared" si="3"/>
        <v>0</v>
      </c>
      <c r="O110" s="101">
        <f>+'Pay App 8'!O110+'Pay App 8'!P110</f>
        <v>0</v>
      </c>
      <c r="P110" s="73"/>
      <c r="Q110" s="69">
        <f>+'Pay App 8'!Q110+N110+P110</f>
        <v>0</v>
      </c>
    </row>
    <row r="111" spans="1:17" ht="21" customHeight="1" x14ac:dyDescent="0.25">
      <c r="A111" s="154" t="s">
        <v>297</v>
      </c>
      <c r="B111" s="154"/>
      <c r="C111" s="154" t="s">
        <v>291</v>
      </c>
      <c r="D111" s="155"/>
      <c r="E111" s="101">
        <f>+'Pay App 8'!E111</f>
        <v>0</v>
      </c>
      <c r="F111" s="73"/>
      <c r="G111" s="102">
        <f>+'Pay App 8'!G111+'Pay App 9'!F111</f>
        <v>0</v>
      </c>
      <c r="H111" s="194">
        <f>+'Pay App 8'!K111</f>
        <v>0</v>
      </c>
      <c r="I111" s="195"/>
      <c r="J111" s="104"/>
      <c r="K111" s="55">
        <f t="shared" si="2"/>
        <v>0</v>
      </c>
      <c r="L111" s="56">
        <f t="shared" si="0"/>
        <v>0</v>
      </c>
      <c r="M111" s="54">
        <f t="shared" si="1"/>
        <v>0</v>
      </c>
      <c r="N111" s="54">
        <f t="shared" si="3"/>
        <v>0</v>
      </c>
      <c r="O111" s="101">
        <f>+'Pay App 8'!O111+'Pay App 8'!P111</f>
        <v>0</v>
      </c>
      <c r="P111" s="73"/>
      <c r="Q111" s="69">
        <f>+'Pay App 8'!Q111+N111+P111</f>
        <v>0</v>
      </c>
    </row>
    <row r="112" spans="1:17" ht="21" customHeight="1" x14ac:dyDescent="0.25">
      <c r="A112" s="159" t="s">
        <v>226</v>
      </c>
      <c r="B112" s="159"/>
      <c r="C112" s="159" t="s">
        <v>227</v>
      </c>
      <c r="D112" s="160"/>
      <c r="E112" s="101">
        <f>+'Pay App 8'!E112</f>
        <v>0</v>
      </c>
      <c r="F112" s="73"/>
      <c r="G112" s="102">
        <f>+'Pay App 8'!G112+'Pay App 9'!F112</f>
        <v>0</v>
      </c>
      <c r="H112" s="194">
        <f>+'Pay App 8'!K112</f>
        <v>0</v>
      </c>
      <c r="I112" s="195"/>
      <c r="J112" s="104"/>
      <c r="K112" s="55">
        <f t="shared" si="2"/>
        <v>0</v>
      </c>
      <c r="L112" s="56">
        <f t="shared" si="0"/>
        <v>0</v>
      </c>
      <c r="M112" s="54">
        <f t="shared" si="1"/>
        <v>0</v>
      </c>
      <c r="N112" s="54">
        <f t="shared" si="3"/>
        <v>0</v>
      </c>
      <c r="O112" s="101">
        <f>+'Pay App 8'!O112+'Pay App 8'!P112</f>
        <v>0</v>
      </c>
      <c r="P112" s="73"/>
      <c r="Q112" s="69">
        <f>+'Pay App 8'!Q112+N112+P112</f>
        <v>0</v>
      </c>
    </row>
    <row r="113" spans="1:17" ht="21" customHeight="1" x14ac:dyDescent="0.25">
      <c r="A113" s="154" t="s">
        <v>85</v>
      </c>
      <c r="B113" s="154"/>
      <c r="C113" s="154" t="s">
        <v>86</v>
      </c>
      <c r="D113" s="155"/>
      <c r="E113" s="101">
        <f>+'Pay App 8'!E113</f>
        <v>0</v>
      </c>
      <c r="F113" s="73"/>
      <c r="G113" s="102">
        <f>+'Pay App 8'!G113+'Pay App 9'!F113</f>
        <v>0</v>
      </c>
      <c r="H113" s="194">
        <f>+'Pay App 8'!K113</f>
        <v>0</v>
      </c>
      <c r="I113" s="195"/>
      <c r="J113" s="104"/>
      <c r="K113" s="55">
        <f t="shared" si="2"/>
        <v>0</v>
      </c>
      <c r="L113" s="56">
        <f t="shared" si="0"/>
        <v>0</v>
      </c>
      <c r="M113" s="54">
        <f t="shared" si="1"/>
        <v>0</v>
      </c>
      <c r="N113" s="54">
        <f t="shared" si="3"/>
        <v>0</v>
      </c>
      <c r="O113" s="101">
        <f>+'Pay App 8'!O113+'Pay App 8'!P113</f>
        <v>0</v>
      </c>
      <c r="P113" s="73"/>
      <c r="Q113" s="69">
        <f>+'Pay App 8'!Q113+N113+P113</f>
        <v>0</v>
      </c>
    </row>
    <row r="114" spans="1:17" ht="21" customHeight="1" x14ac:dyDescent="0.25">
      <c r="A114" s="154" t="s">
        <v>87</v>
      </c>
      <c r="B114" s="154"/>
      <c r="C114" s="154" t="s">
        <v>88</v>
      </c>
      <c r="D114" s="155"/>
      <c r="E114" s="101">
        <f>+'Pay App 8'!E114</f>
        <v>0</v>
      </c>
      <c r="F114" s="73"/>
      <c r="G114" s="102">
        <f>+'Pay App 8'!G114+'Pay App 9'!F114</f>
        <v>0</v>
      </c>
      <c r="H114" s="194">
        <f>+'Pay App 8'!K114</f>
        <v>0</v>
      </c>
      <c r="I114" s="195"/>
      <c r="J114" s="104"/>
      <c r="K114" s="55">
        <f t="shared" si="2"/>
        <v>0</v>
      </c>
      <c r="L114" s="56">
        <f t="shared" si="0"/>
        <v>0</v>
      </c>
      <c r="M114" s="54">
        <f t="shared" si="1"/>
        <v>0</v>
      </c>
      <c r="N114" s="54">
        <f t="shared" si="3"/>
        <v>0</v>
      </c>
      <c r="O114" s="101">
        <f>+'Pay App 8'!O114+'Pay App 8'!P114</f>
        <v>0</v>
      </c>
      <c r="P114" s="73"/>
      <c r="Q114" s="69">
        <f>+'Pay App 8'!Q114+N114+P114</f>
        <v>0</v>
      </c>
    </row>
    <row r="115" spans="1:17" ht="21" customHeight="1" x14ac:dyDescent="0.25">
      <c r="A115" s="154" t="s">
        <v>298</v>
      </c>
      <c r="B115" s="154"/>
      <c r="C115" s="154" t="s">
        <v>299</v>
      </c>
      <c r="D115" s="155"/>
      <c r="E115" s="101">
        <f>+'Pay App 8'!E115</f>
        <v>0</v>
      </c>
      <c r="F115" s="73"/>
      <c r="G115" s="102">
        <f>+'Pay App 8'!G115+'Pay App 9'!F115</f>
        <v>0</v>
      </c>
      <c r="H115" s="194">
        <f>+'Pay App 8'!K115</f>
        <v>0</v>
      </c>
      <c r="I115" s="195"/>
      <c r="J115" s="104"/>
      <c r="K115" s="55">
        <f t="shared" si="2"/>
        <v>0</v>
      </c>
      <c r="L115" s="56">
        <f t="shared" si="0"/>
        <v>0</v>
      </c>
      <c r="M115" s="54">
        <f t="shared" si="1"/>
        <v>0</v>
      </c>
      <c r="N115" s="54">
        <f t="shared" si="3"/>
        <v>0</v>
      </c>
      <c r="O115" s="101">
        <f>+'Pay App 8'!O115+'Pay App 8'!P115</f>
        <v>0</v>
      </c>
      <c r="P115" s="73"/>
      <c r="Q115" s="69">
        <f>+'Pay App 8'!Q115+N115+P115</f>
        <v>0</v>
      </c>
    </row>
    <row r="116" spans="1:17" ht="21" customHeight="1" x14ac:dyDescent="0.25">
      <c r="A116" s="159" t="s">
        <v>224</v>
      </c>
      <c r="B116" s="159"/>
      <c r="C116" s="157" t="s">
        <v>225</v>
      </c>
      <c r="D116" s="185"/>
      <c r="E116" s="101">
        <f>+'Pay App 8'!E116</f>
        <v>0</v>
      </c>
      <c r="F116" s="73"/>
      <c r="G116" s="102">
        <f>+'Pay App 8'!G116+'Pay App 9'!F116</f>
        <v>0</v>
      </c>
      <c r="H116" s="194">
        <f>+'Pay App 8'!K116</f>
        <v>0</v>
      </c>
      <c r="I116" s="195"/>
      <c r="J116" s="104"/>
      <c r="K116" s="55">
        <f t="shared" si="2"/>
        <v>0</v>
      </c>
      <c r="L116" s="56">
        <f t="shared" si="0"/>
        <v>0</v>
      </c>
      <c r="M116" s="54">
        <f t="shared" si="1"/>
        <v>0</v>
      </c>
      <c r="N116" s="54">
        <f t="shared" si="3"/>
        <v>0</v>
      </c>
      <c r="O116" s="101">
        <f>+'Pay App 8'!O116+'Pay App 8'!P116</f>
        <v>0</v>
      </c>
      <c r="P116" s="73"/>
      <c r="Q116" s="69">
        <f>+'Pay App 8'!Q116+N116+P116</f>
        <v>0</v>
      </c>
    </row>
    <row r="117" spans="1:17" ht="21" customHeight="1" x14ac:dyDescent="0.25">
      <c r="A117" s="154" t="s">
        <v>300</v>
      </c>
      <c r="B117" s="154"/>
      <c r="C117" s="154" t="s">
        <v>301</v>
      </c>
      <c r="D117" s="155"/>
      <c r="E117" s="101">
        <f>+'Pay App 8'!E117</f>
        <v>0</v>
      </c>
      <c r="F117" s="73"/>
      <c r="G117" s="102">
        <f>+'Pay App 8'!G117+'Pay App 9'!F117</f>
        <v>0</v>
      </c>
      <c r="H117" s="194">
        <f>+'Pay App 8'!K117</f>
        <v>0</v>
      </c>
      <c r="I117" s="195"/>
      <c r="J117" s="104"/>
      <c r="K117" s="55">
        <f t="shared" si="2"/>
        <v>0</v>
      </c>
      <c r="L117" s="56">
        <f t="shared" si="0"/>
        <v>0</v>
      </c>
      <c r="M117" s="54">
        <f t="shared" si="1"/>
        <v>0</v>
      </c>
      <c r="N117" s="54">
        <f t="shared" si="3"/>
        <v>0</v>
      </c>
      <c r="O117" s="101">
        <f>+'Pay App 8'!O117+'Pay App 8'!P117</f>
        <v>0</v>
      </c>
      <c r="P117" s="73"/>
      <c r="Q117" s="69">
        <f>+'Pay App 8'!Q117+N117+P117</f>
        <v>0</v>
      </c>
    </row>
    <row r="118" spans="1:17" ht="21" customHeight="1" x14ac:dyDescent="0.25">
      <c r="A118" s="154" t="s">
        <v>89</v>
      </c>
      <c r="B118" s="154"/>
      <c r="C118" s="114" t="s">
        <v>90</v>
      </c>
      <c r="D118" s="58"/>
      <c r="E118" s="101">
        <f>+'Pay App 8'!E118</f>
        <v>0</v>
      </c>
      <c r="F118" s="73"/>
      <c r="G118" s="102">
        <f>+'Pay App 8'!G118+'Pay App 9'!F118</f>
        <v>0</v>
      </c>
      <c r="H118" s="194">
        <f>+'Pay App 8'!K118</f>
        <v>0</v>
      </c>
      <c r="I118" s="195"/>
      <c r="J118" s="104"/>
      <c r="K118" s="55">
        <f t="shared" si="2"/>
        <v>0</v>
      </c>
      <c r="L118" s="56">
        <f t="shared" si="0"/>
        <v>0</v>
      </c>
      <c r="M118" s="54">
        <f t="shared" si="1"/>
        <v>0</v>
      </c>
      <c r="N118" s="54">
        <f t="shared" si="3"/>
        <v>0</v>
      </c>
      <c r="O118" s="101">
        <f>+'Pay App 8'!O118+'Pay App 8'!P118</f>
        <v>0</v>
      </c>
      <c r="P118" s="73"/>
      <c r="Q118" s="69">
        <f>+'Pay App 8'!Q118+N118+P118</f>
        <v>0</v>
      </c>
    </row>
    <row r="119" spans="1:17" ht="21" customHeight="1" x14ac:dyDescent="0.25">
      <c r="A119" s="154" t="s">
        <v>91</v>
      </c>
      <c r="B119" s="154"/>
      <c r="C119" s="155" t="s">
        <v>92</v>
      </c>
      <c r="D119" s="172"/>
      <c r="E119" s="101">
        <f>+'Pay App 8'!E119</f>
        <v>0</v>
      </c>
      <c r="F119" s="73"/>
      <c r="G119" s="102">
        <f>+'Pay App 8'!G119+'Pay App 9'!F119</f>
        <v>0</v>
      </c>
      <c r="H119" s="194">
        <f>+'Pay App 8'!K119</f>
        <v>0</v>
      </c>
      <c r="I119" s="195"/>
      <c r="J119" s="104"/>
      <c r="K119" s="55">
        <f t="shared" si="2"/>
        <v>0</v>
      </c>
      <c r="L119" s="56">
        <f t="shared" si="0"/>
        <v>0</v>
      </c>
      <c r="M119" s="54">
        <f t="shared" si="1"/>
        <v>0</v>
      </c>
      <c r="N119" s="54">
        <f t="shared" si="3"/>
        <v>0</v>
      </c>
      <c r="O119" s="101">
        <f>+'Pay App 8'!O119+'Pay App 8'!P119</f>
        <v>0</v>
      </c>
      <c r="P119" s="73"/>
      <c r="Q119" s="69">
        <f>+'Pay App 8'!Q119+N119+P119</f>
        <v>0</v>
      </c>
    </row>
    <row r="120" spans="1:17" ht="21" customHeight="1" x14ac:dyDescent="0.25">
      <c r="A120" s="154" t="s">
        <v>302</v>
      </c>
      <c r="B120" s="154"/>
      <c r="C120" s="154" t="s">
        <v>303</v>
      </c>
      <c r="D120" s="155"/>
      <c r="E120" s="101">
        <f>+'Pay App 8'!E120</f>
        <v>0</v>
      </c>
      <c r="F120" s="73"/>
      <c r="G120" s="102">
        <f>+'Pay App 8'!G120+'Pay App 9'!F120</f>
        <v>0</v>
      </c>
      <c r="H120" s="194">
        <f>+'Pay App 8'!K120</f>
        <v>0</v>
      </c>
      <c r="I120" s="195"/>
      <c r="J120" s="104"/>
      <c r="K120" s="55">
        <f t="shared" si="2"/>
        <v>0</v>
      </c>
      <c r="L120" s="56">
        <f t="shared" si="0"/>
        <v>0</v>
      </c>
      <c r="M120" s="54">
        <f t="shared" si="1"/>
        <v>0</v>
      </c>
      <c r="N120" s="54">
        <f t="shared" si="3"/>
        <v>0</v>
      </c>
      <c r="O120" s="101">
        <f>+'Pay App 8'!O120+'Pay App 8'!P120</f>
        <v>0</v>
      </c>
      <c r="P120" s="73"/>
      <c r="Q120" s="69">
        <f>+'Pay App 8'!Q120+N120+P120</f>
        <v>0</v>
      </c>
    </row>
    <row r="121" spans="1:17" ht="21" customHeight="1" x14ac:dyDescent="0.25">
      <c r="A121" s="154" t="s">
        <v>304</v>
      </c>
      <c r="B121" s="154"/>
      <c r="C121" s="154" t="s">
        <v>305</v>
      </c>
      <c r="D121" s="155"/>
      <c r="E121" s="101">
        <f>+'Pay App 8'!E121</f>
        <v>0</v>
      </c>
      <c r="F121" s="73"/>
      <c r="G121" s="102">
        <f>+'Pay App 8'!G121+'Pay App 9'!F121</f>
        <v>0</v>
      </c>
      <c r="H121" s="194">
        <f>+'Pay App 8'!K121</f>
        <v>0</v>
      </c>
      <c r="I121" s="195"/>
      <c r="J121" s="104"/>
      <c r="K121" s="55">
        <f t="shared" si="2"/>
        <v>0</v>
      </c>
      <c r="L121" s="56">
        <f t="shared" si="0"/>
        <v>0</v>
      </c>
      <c r="M121" s="54">
        <f t="shared" si="1"/>
        <v>0</v>
      </c>
      <c r="N121" s="54">
        <f t="shared" si="3"/>
        <v>0</v>
      </c>
      <c r="O121" s="101">
        <f>+'Pay App 8'!O121+'Pay App 8'!P121</f>
        <v>0</v>
      </c>
      <c r="P121" s="73"/>
      <c r="Q121" s="69">
        <f>+'Pay App 8'!Q121+N121+P121</f>
        <v>0</v>
      </c>
    </row>
    <row r="122" spans="1:17" ht="21" customHeight="1" x14ac:dyDescent="0.25">
      <c r="A122" s="159" t="s">
        <v>93</v>
      </c>
      <c r="B122" s="159"/>
      <c r="C122" s="160" t="s">
        <v>221</v>
      </c>
      <c r="D122" s="163"/>
      <c r="E122" s="101">
        <f>+'Pay App 8'!E122</f>
        <v>0</v>
      </c>
      <c r="F122" s="73"/>
      <c r="G122" s="102">
        <f>+'Pay App 8'!G122+'Pay App 9'!F122</f>
        <v>0</v>
      </c>
      <c r="H122" s="194">
        <f>+'Pay App 8'!K122</f>
        <v>0</v>
      </c>
      <c r="I122" s="195"/>
      <c r="J122" s="104"/>
      <c r="K122" s="55">
        <f t="shared" si="2"/>
        <v>0</v>
      </c>
      <c r="L122" s="56">
        <f t="shared" si="0"/>
        <v>0</v>
      </c>
      <c r="M122" s="54">
        <f t="shared" si="1"/>
        <v>0</v>
      </c>
      <c r="N122" s="54">
        <f t="shared" si="3"/>
        <v>0</v>
      </c>
      <c r="O122" s="101">
        <f>+'Pay App 8'!O122+'Pay App 8'!P122</f>
        <v>0</v>
      </c>
      <c r="P122" s="73"/>
      <c r="Q122" s="69">
        <f>+'Pay App 8'!Q122+N122+P122</f>
        <v>0</v>
      </c>
    </row>
    <row r="123" spans="1:17" ht="21" customHeight="1" x14ac:dyDescent="0.25">
      <c r="A123" s="154" t="s">
        <v>306</v>
      </c>
      <c r="B123" s="154"/>
      <c r="C123" s="154" t="s">
        <v>307</v>
      </c>
      <c r="D123" s="155"/>
      <c r="E123" s="101">
        <f>+'Pay App 8'!E123</f>
        <v>0</v>
      </c>
      <c r="F123" s="73"/>
      <c r="G123" s="102">
        <f>+'Pay App 8'!G123+'Pay App 9'!F123</f>
        <v>0</v>
      </c>
      <c r="H123" s="194">
        <f>+'Pay App 8'!K123</f>
        <v>0</v>
      </c>
      <c r="I123" s="195"/>
      <c r="J123" s="104"/>
      <c r="K123" s="55">
        <f t="shared" si="2"/>
        <v>0</v>
      </c>
      <c r="L123" s="56">
        <f t="shared" si="0"/>
        <v>0</v>
      </c>
      <c r="M123" s="54">
        <f t="shared" si="1"/>
        <v>0</v>
      </c>
      <c r="N123" s="54">
        <f t="shared" si="3"/>
        <v>0</v>
      </c>
      <c r="O123" s="101">
        <f>+'Pay App 8'!O123+'Pay App 8'!P123</f>
        <v>0</v>
      </c>
      <c r="P123" s="73"/>
      <c r="Q123" s="69">
        <f>+'Pay App 8'!Q123+N123+P123</f>
        <v>0</v>
      </c>
    </row>
    <row r="124" spans="1:17" ht="21" customHeight="1" x14ac:dyDescent="0.25">
      <c r="A124" s="154" t="s">
        <v>306</v>
      </c>
      <c r="B124" s="154"/>
      <c r="C124" s="154" t="s">
        <v>308</v>
      </c>
      <c r="D124" s="155"/>
      <c r="E124" s="101">
        <f>+'Pay App 8'!E124</f>
        <v>0</v>
      </c>
      <c r="F124" s="73"/>
      <c r="G124" s="102">
        <f>+'Pay App 8'!G124+'Pay App 9'!F124</f>
        <v>0</v>
      </c>
      <c r="H124" s="194">
        <f>+'Pay App 8'!K124</f>
        <v>0</v>
      </c>
      <c r="I124" s="195"/>
      <c r="J124" s="104"/>
      <c r="K124" s="55">
        <f t="shared" si="2"/>
        <v>0</v>
      </c>
      <c r="L124" s="56">
        <f t="shared" si="0"/>
        <v>0</v>
      </c>
      <c r="M124" s="54">
        <f t="shared" si="1"/>
        <v>0</v>
      </c>
      <c r="N124" s="54">
        <f t="shared" si="3"/>
        <v>0</v>
      </c>
      <c r="O124" s="101">
        <f>+'Pay App 8'!O124+'Pay App 8'!P124</f>
        <v>0</v>
      </c>
      <c r="P124" s="73"/>
      <c r="Q124" s="69">
        <f>+'Pay App 8'!Q124+N124+P124</f>
        <v>0</v>
      </c>
    </row>
    <row r="125" spans="1:17" ht="21" customHeight="1" x14ac:dyDescent="0.25">
      <c r="A125" s="154" t="s">
        <v>306</v>
      </c>
      <c r="B125" s="154"/>
      <c r="C125" s="154" t="s">
        <v>309</v>
      </c>
      <c r="D125" s="155"/>
      <c r="E125" s="101">
        <f>+'Pay App 8'!E125</f>
        <v>0</v>
      </c>
      <c r="F125" s="73"/>
      <c r="G125" s="102">
        <f>+'Pay App 8'!G125+'Pay App 9'!F125</f>
        <v>0</v>
      </c>
      <c r="H125" s="194">
        <f>+'Pay App 8'!K125</f>
        <v>0</v>
      </c>
      <c r="I125" s="195"/>
      <c r="J125" s="104"/>
      <c r="K125" s="55">
        <f t="shared" si="2"/>
        <v>0</v>
      </c>
      <c r="L125" s="56">
        <f t="shared" si="0"/>
        <v>0</v>
      </c>
      <c r="M125" s="54">
        <f t="shared" si="1"/>
        <v>0</v>
      </c>
      <c r="N125" s="54">
        <f t="shared" si="3"/>
        <v>0</v>
      </c>
      <c r="O125" s="101">
        <f>+'Pay App 8'!O125+'Pay App 8'!P125</f>
        <v>0</v>
      </c>
      <c r="P125" s="73"/>
      <c r="Q125" s="69">
        <f>+'Pay App 8'!Q125+N125+P125</f>
        <v>0</v>
      </c>
    </row>
    <row r="126" spans="1:17" ht="21" customHeight="1" x14ac:dyDescent="0.25">
      <c r="A126" s="159" t="s">
        <v>222</v>
      </c>
      <c r="B126" s="159"/>
      <c r="C126" s="159" t="s">
        <v>223</v>
      </c>
      <c r="D126" s="160"/>
      <c r="E126" s="101">
        <f>+'Pay App 8'!E126</f>
        <v>0</v>
      </c>
      <c r="F126" s="73"/>
      <c r="G126" s="102">
        <f>+'Pay App 8'!G126+'Pay App 9'!F126</f>
        <v>0</v>
      </c>
      <c r="H126" s="194">
        <f>+'Pay App 8'!K126</f>
        <v>0</v>
      </c>
      <c r="I126" s="195"/>
      <c r="J126" s="104"/>
      <c r="K126" s="55">
        <f t="shared" si="2"/>
        <v>0</v>
      </c>
      <c r="L126" s="56">
        <f t="shared" si="0"/>
        <v>0</v>
      </c>
      <c r="M126" s="54">
        <f t="shared" si="1"/>
        <v>0</v>
      </c>
      <c r="N126" s="54">
        <f t="shared" si="3"/>
        <v>0</v>
      </c>
      <c r="O126" s="101">
        <f>+'Pay App 8'!O126+'Pay App 8'!P126</f>
        <v>0</v>
      </c>
      <c r="P126" s="73"/>
      <c r="Q126" s="69">
        <f>+'Pay App 8'!Q126+N126+P126</f>
        <v>0</v>
      </c>
    </row>
    <row r="127" spans="1:17" ht="21" customHeight="1" x14ac:dyDescent="0.25">
      <c r="A127" s="154" t="s">
        <v>94</v>
      </c>
      <c r="B127" s="154"/>
      <c r="C127" s="154" t="s">
        <v>95</v>
      </c>
      <c r="D127" s="155"/>
      <c r="E127" s="101">
        <f>+'Pay App 8'!E127</f>
        <v>0</v>
      </c>
      <c r="F127" s="73"/>
      <c r="G127" s="102">
        <f>+'Pay App 8'!G127+'Pay App 9'!F127</f>
        <v>0</v>
      </c>
      <c r="H127" s="194">
        <f>+'Pay App 8'!K127</f>
        <v>0</v>
      </c>
      <c r="I127" s="195"/>
      <c r="J127" s="104"/>
      <c r="K127" s="55">
        <f t="shared" si="2"/>
        <v>0</v>
      </c>
      <c r="L127" s="56">
        <f t="shared" si="0"/>
        <v>0</v>
      </c>
      <c r="M127" s="54">
        <f t="shared" si="1"/>
        <v>0</v>
      </c>
      <c r="N127" s="54">
        <f t="shared" si="3"/>
        <v>0</v>
      </c>
      <c r="O127" s="101">
        <f>+'Pay App 8'!O127+'Pay App 8'!P127</f>
        <v>0</v>
      </c>
      <c r="P127" s="73"/>
      <c r="Q127" s="69">
        <f>+'Pay App 8'!Q127+N127+P127</f>
        <v>0</v>
      </c>
    </row>
    <row r="128" spans="1:17" ht="21" customHeight="1" x14ac:dyDescent="0.25">
      <c r="A128" s="154" t="s">
        <v>310</v>
      </c>
      <c r="B128" s="154"/>
      <c r="C128" s="154" t="s">
        <v>311</v>
      </c>
      <c r="D128" s="155"/>
      <c r="E128" s="101">
        <f>+'Pay App 8'!E128</f>
        <v>0</v>
      </c>
      <c r="F128" s="73"/>
      <c r="G128" s="102">
        <f>+'Pay App 8'!G128+'Pay App 9'!F128</f>
        <v>0</v>
      </c>
      <c r="H128" s="194">
        <f>+'Pay App 8'!K128</f>
        <v>0</v>
      </c>
      <c r="I128" s="195"/>
      <c r="J128" s="104"/>
      <c r="K128" s="55">
        <f t="shared" si="2"/>
        <v>0</v>
      </c>
      <c r="L128" s="56">
        <f t="shared" si="0"/>
        <v>0</v>
      </c>
      <c r="M128" s="54">
        <f t="shared" si="1"/>
        <v>0</v>
      </c>
      <c r="N128" s="54">
        <f t="shared" si="3"/>
        <v>0</v>
      </c>
      <c r="O128" s="101">
        <f>+'Pay App 8'!O128+'Pay App 8'!P128</f>
        <v>0</v>
      </c>
      <c r="P128" s="73"/>
      <c r="Q128" s="69">
        <f>+'Pay App 8'!Q128+N128+P128</f>
        <v>0</v>
      </c>
    </row>
    <row r="129" spans="1:17" ht="21" customHeight="1" x14ac:dyDescent="0.25">
      <c r="A129" s="154" t="s">
        <v>312</v>
      </c>
      <c r="B129" s="154"/>
      <c r="C129" s="154" t="s">
        <v>313</v>
      </c>
      <c r="D129" s="155"/>
      <c r="E129" s="101">
        <f>+'Pay App 8'!E129</f>
        <v>0</v>
      </c>
      <c r="F129" s="73"/>
      <c r="G129" s="102">
        <f>+'Pay App 8'!G129+'Pay App 9'!F129</f>
        <v>0</v>
      </c>
      <c r="H129" s="194">
        <f>+'Pay App 8'!K129</f>
        <v>0</v>
      </c>
      <c r="I129" s="195"/>
      <c r="J129" s="104"/>
      <c r="K129" s="55">
        <f t="shared" si="2"/>
        <v>0</v>
      </c>
      <c r="L129" s="56">
        <f t="shared" si="0"/>
        <v>0</v>
      </c>
      <c r="M129" s="54">
        <f t="shared" si="1"/>
        <v>0</v>
      </c>
      <c r="N129" s="54">
        <f t="shared" si="3"/>
        <v>0</v>
      </c>
      <c r="O129" s="101">
        <f>+'Pay App 8'!O129+'Pay App 8'!P129</f>
        <v>0</v>
      </c>
      <c r="P129" s="73"/>
      <c r="Q129" s="69">
        <f>+'Pay App 8'!Q129+N129+P129</f>
        <v>0</v>
      </c>
    </row>
    <row r="130" spans="1:17" ht="21" customHeight="1" x14ac:dyDescent="0.25">
      <c r="A130" s="154" t="s">
        <v>96</v>
      </c>
      <c r="B130" s="154"/>
      <c r="C130" s="154" t="s">
        <v>97</v>
      </c>
      <c r="D130" s="155"/>
      <c r="E130" s="101">
        <f>+'Pay App 8'!E130</f>
        <v>0</v>
      </c>
      <c r="F130" s="73"/>
      <c r="G130" s="102">
        <f>+'Pay App 8'!G130+'Pay App 9'!F130</f>
        <v>0</v>
      </c>
      <c r="H130" s="194">
        <f>+'Pay App 8'!K130</f>
        <v>0</v>
      </c>
      <c r="I130" s="195"/>
      <c r="J130" s="104"/>
      <c r="K130" s="55">
        <f t="shared" si="2"/>
        <v>0</v>
      </c>
      <c r="L130" s="56">
        <f t="shared" si="0"/>
        <v>0</v>
      </c>
      <c r="M130" s="54">
        <f t="shared" si="1"/>
        <v>0</v>
      </c>
      <c r="N130" s="54">
        <f t="shared" si="3"/>
        <v>0</v>
      </c>
      <c r="O130" s="101">
        <f>+'Pay App 8'!O130+'Pay App 8'!P130</f>
        <v>0</v>
      </c>
      <c r="P130" s="73"/>
      <c r="Q130" s="69">
        <f>+'Pay App 8'!Q130+N130+P130</f>
        <v>0</v>
      </c>
    </row>
    <row r="131" spans="1:17" ht="21" customHeight="1" x14ac:dyDescent="0.25">
      <c r="A131" s="154" t="s">
        <v>314</v>
      </c>
      <c r="B131" s="154"/>
      <c r="C131" s="154" t="s">
        <v>315</v>
      </c>
      <c r="D131" s="155"/>
      <c r="E131" s="101">
        <f>+'Pay App 8'!E131</f>
        <v>0</v>
      </c>
      <c r="F131" s="73"/>
      <c r="G131" s="102">
        <f>+'Pay App 8'!G131+'Pay App 9'!F131</f>
        <v>0</v>
      </c>
      <c r="H131" s="194">
        <f>+'Pay App 8'!K131</f>
        <v>0</v>
      </c>
      <c r="I131" s="195"/>
      <c r="J131" s="104"/>
      <c r="K131" s="55">
        <f t="shared" si="2"/>
        <v>0</v>
      </c>
      <c r="L131" s="56">
        <f t="shared" si="0"/>
        <v>0</v>
      </c>
      <c r="M131" s="54">
        <f t="shared" si="1"/>
        <v>0</v>
      </c>
      <c r="N131" s="54">
        <f t="shared" si="3"/>
        <v>0</v>
      </c>
      <c r="O131" s="101">
        <f>+'Pay App 8'!O131+'Pay App 8'!P131</f>
        <v>0</v>
      </c>
      <c r="P131" s="73"/>
      <c r="Q131" s="69">
        <f>+'Pay App 8'!Q131+N131+P131</f>
        <v>0</v>
      </c>
    </row>
    <row r="132" spans="1:17" ht="21" customHeight="1" x14ac:dyDescent="0.25">
      <c r="A132" s="154" t="s">
        <v>316</v>
      </c>
      <c r="B132" s="154"/>
      <c r="C132" s="154" t="s">
        <v>317</v>
      </c>
      <c r="D132" s="155"/>
      <c r="E132" s="101">
        <f>+'Pay App 8'!E132</f>
        <v>0</v>
      </c>
      <c r="F132" s="73"/>
      <c r="G132" s="102">
        <f>+'Pay App 8'!G132+'Pay App 9'!F132</f>
        <v>0</v>
      </c>
      <c r="H132" s="194">
        <f>+'Pay App 8'!K132</f>
        <v>0</v>
      </c>
      <c r="I132" s="195"/>
      <c r="J132" s="104"/>
      <c r="K132" s="55">
        <f t="shared" si="2"/>
        <v>0</v>
      </c>
      <c r="L132" s="56">
        <f t="shared" si="0"/>
        <v>0</v>
      </c>
      <c r="M132" s="54">
        <f t="shared" si="1"/>
        <v>0</v>
      </c>
      <c r="N132" s="54">
        <f t="shared" si="3"/>
        <v>0</v>
      </c>
      <c r="O132" s="101">
        <f>+'Pay App 8'!O132+'Pay App 8'!P132</f>
        <v>0</v>
      </c>
      <c r="P132" s="73"/>
      <c r="Q132" s="69">
        <f>+'Pay App 8'!Q132+N132+P132</f>
        <v>0</v>
      </c>
    </row>
    <row r="133" spans="1:17" ht="21" customHeight="1" x14ac:dyDescent="0.25">
      <c r="A133" s="159" t="s">
        <v>219</v>
      </c>
      <c r="B133" s="159"/>
      <c r="C133" s="159" t="s">
        <v>220</v>
      </c>
      <c r="D133" s="160"/>
      <c r="E133" s="101">
        <f>+'Pay App 8'!E133</f>
        <v>0</v>
      </c>
      <c r="F133" s="73"/>
      <c r="G133" s="102">
        <f>+'Pay App 8'!G133+'Pay App 9'!F133</f>
        <v>0</v>
      </c>
      <c r="H133" s="194">
        <f>+'Pay App 8'!K133</f>
        <v>0</v>
      </c>
      <c r="I133" s="195"/>
      <c r="J133" s="104"/>
      <c r="K133" s="55">
        <f t="shared" si="2"/>
        <v>0</v>
      </c>
      <c r="L133" s="56">
        <f t="shared" si="0"/>
        <v>0</v>
      </c>
      <c r="M133" s="54">
        <f t="shared" si="1"/>
        <v>0</v>
      </c>
      <c r="N133" s="54">
        <f t="shared" si="3"/>
        <v>0</v>
      </c>
      <c r="O133" s="101">
        <f>+'Pay App 8'!O133+'Pay App 8'!P133</f>
        <v>0</v>
      </c>
      <c r="P133" s="73"/>
      <c r="Q133" s="69">
        <f>+'Pay App 8'!Q133+N133+P133</f>
        <v>0</v>
      </c>
    </row>
    <row r="134" spans="1:17" ht="21" customHeight="1" x14ac:dyDescent="0.25">
      <c r="A134" s="154" t="s">
        <v>98</v>
      </c>
      <c r="B134" s="154"/>
      <c r="C134" s="154" t="s">
        <v>99</v>
      </c>
      <c r="D134" s="155"/>
      <c r="E134" s="101">
        <f>+'Pay App 8'!E134</f>
        <v>0</v>
      </c>
      <c r="F134" s="73"/>
      <c r="G134" s="102">
        <f>+'Pay App 8'!G134+'Pay App 9'!F134</f>
        <v>0</v>
      </c>
      <c r="H134" s="194">
        <f>+'Pay App 8'!K134</f>
        <v>0</v>
      </c>
      <c r="I134" s="195"/>
      <c r="J134" s="104"/>
      <c r="K134" s="55">
        <f t="shared" si="2"/>
        <v>0</v>
      </c>
      <c r="L134" s="56">
        <f t="shared" si="0"/>
        <v>0</v>
      </c>
      <c r="M134" s="54">
        <f t="shared" si="1"/>
        <v>0</v>
      </c>
      <c r="N134" s="54">
        <f t="shared" si="3"/>
        <v>0</v>
      </c>
      <c r="O134" s="101">
        <f>+'Pay App 8'!O134+'Pay App 8'!P134</f>
        <v>0</v>
      </c>
      <c r="P134" s="73"/>
      <c r="Q134" s="69">
        <f>+'Pay App 8'!Q134+N134+P134</f>
        <v>0</v>
      </c>
    </row>
    <row r="135" spans="1:17" ht="21" customHeight="1" x14ac:dyDescent="0.25">
      <c r="A135" s="154" t="s">
        <v>100</v>
      </c>
      <c r="B135" s="154"/>
      <c r="C135" s="154" t="s">
        <v>101</v>
      </c>
      <c r="D135" s="155"/>
      <c r="E135" s="101">
        <f>+'Pay App 8'!E135</f>
        <v>0</v>
      </c>
      <c r="F135" s="73"/>
      <c r="G135" s="102">
        <f>+'Pay App 8'!G135+'Pay App 9'!F135</f>
        <v>0</v>
      </c>
      <c r="H135" s="194">
        <f>+'Pay App 8'!K135</f>
        <v>0</v>
      </c>
      <c r="I135" s="195"/>
      <c r="J135" s="104"/>
      <c r="K135" s="55">
        <f t="shared" si="2"/>
        <v>0</v>
      </c>
      <c r="L135" s="56">
        <f t="shared" si="0"/>
        <v>0</v>
      </c>
      <c r="M135" s="54">
        <f t="shared" si="1"/>
        <v>0</v>
      </c>
      <c r="N135" s="54">
        <f t="shared" si="3"/>
        <v>0</v>
      </c>
      <c r="O135" s="101">
        <f>+'Pay App 8'!O135+'Pay App 8'!P135</f>
        <v>0</v>
      </c>
      <c r="P135" s="73"/>
      <c r="Q135" s="69">
        <f>+'Pay App 8'!Q135+N135+P135</f>
        <v>0</v>
      </c>
    </row>
    <row r="136" spans="1:17" ht="21" customHeight="1" x14ac:dyDescent="0.25">
      <c r="A136" s="154" t="s">
        <v>102</v>
      </c>
      <c r="B136" s="154"/>
      <c r="C136" s="154" t="s">
        <v>103</v>
      </c>
      <c r="D136" s="155"/>
      <c r="E136" s="101">
        <f>+'Pay App 8'!E136</f>
        <v>0</v>
      </c>
      <c r="F136" s="73"/>
      <c r="G136" s="102">
        <f>+'Pay App 8'!G136+'Pay App 9'!F136</f>
        <v>0</v>
      </c>
      <c r="H136" s="194">
        <f>+'Pay App 8'!K136</f>
        <v>0</v>
      </c>
      <c r="I136" s="195"/>
      <c r="J136" s="104"/>
      <c r="K136" s="55">
        <f t="shared" si="2"/>
        <v>0</v>
      </c>
      <c r="L136" s="56">
        <f t="shared" si="0"/>
        <v>0</v>
      </c>
      <c r="M136" s="54">
        <f t="shared" si="1"/>
        <v>0</v>
      </c>
      <c r="N136" s="54">
        <f t="shared" si="3"/>
        <v>0</v>
      </c>
      <c r="O136" s="101">
        <f>+'Pay App 8'!O136+'Pay App 8'!P136</f>
        <v>0</v>
      </c>
      <c r="P136" s="73"/>
      <c r="Q136" s="69">
        <f>+'Pay App 8'!Q136+N136+P136</f>
        <v>0</v>
      </c>
    </row>
    <row r="137" spans="1:17" ht="21" customHeight="1" x14ac:dyDescent="0.25">
      <c r="A137" s="159" t="s">
        <v>217</v>
      </c>
      <c r="B137" s="159"/>
      <c r="C137" s="159" t="s">
        <v>218</v>
      </c>
      <c r="D137" s="160"/>
      <c r="E137" s="101">
        <f>+'Pay App 8'!E137</f>
        <v>0</v>
      </c>
      <c r="F137" s="73"/>
      <c r="G137" s="102">
        <f>+'Pay App 8'!G137+'Pay App 9'!F137</f>
        <v>0</v>
      </c>
      <c r="H137" s="194">
        <f>+'Pay App 8'!K137</f>
        <v>0</v>
      </c>
      <c r="I137" s="195"/>
      <c r="J137" s="104"/>
      <c r="K137" s="55">
        <f t="shared" si="2"/>
        <v>0</v>
      </c>
      <c r="L137" s="56">
        <f t="shared" si="0"/>
        <v>0</v>
      </c>
      <c r="M137" s="54">
        <f t="shared" si="1"/>
        <v>0</v>
      </c>
      <c r="N137" s="54">
        <f t="shared" si="3"/>
        <v>0</v>
      </c>
      <c r="O137" s="101">
        <f>+'Pay App 8'!O137+'Pay App 8'!P137</f>
        <v>0</v>
      </c>
      <c r="P137" s="73"/>
      <c r="Q137" s="69">
        <f>+'Pay App 8'!Q137+N137+P137</f>
        <v>0</v>
      </c>
    </row>
    <row r="138" spans="1:17" ht="21" customHeight="1" x14ac:dyDescent="0.25">
      <c r="A138" s="154" t="s">
        <v>104</v>
      </c>
      <c r="B138" s="154"/>
      <c r="C138" s="154" t="s">
        <v>105</v>
      </c>
      <c r="D138" s="155"/>
      <c r="E138" s="101">
        <f>+'Pay App 8'!E138</f>
        <v>0</v>
      </c>
      <c r="F138" s="73"/>
      <c r="G138" s="102">
        <f>+'Pay App 8'!G138+'Pay App 9'!F138</f>
        <v>0</v>
      </c>
      <c r="H138" s="194">
        <f>+'Pay App 8'!K138</f>
        <v>0</v>
      </c>
      <c r="I138" s="195"/>
      <c r="J138" s="104"/>
      <c r="K138" s="55">
        <f t="shared" si="2"/>
        <v>0</v>
      </c>
      <c r="L138" s="56">
        <f t="shared" si="0"/>
        <v>0</v>
      </c>
      <c r="M138" s="54">
        <f t="shared" si="1"/>
        <v>0</v>
      </c>
      <c r="N138" s="54">
        <f t="shared" si="3"/>
        <v>0</v>
      </c>
      <c r="O138" s="101">
        <f>+'Pay App 8'!O138+'Pay App 8'!P138</f>
        <v>0</v>
      </c>
      <c r="P138" s="73"/>
      <c r="Q138" s="69">
        <f>+'Pay App 8'!Q138+N138+P138</f>
        <v>0</v>
      </c>
    </row>
    <row r="139" spans="1:17" ht="21" customHeight="1" x14ac:dyDescent="0.25">
      <c r="A139" s="154" t="s">
        <v>318</v>
      </c>
      <c r="B139" s="154"/>
      <c r="C139" s="154" t="s">
        <v>319</v>
      </c>
      <c r="D139" s="155"/>
      <c r="E139" s="101">
        <f>+'Pay App 8'!E139</f>
        <v>0</v>
      </c>
      <c r="F139" s="73"/>
      <c r="G139" s="102">
        <f>+'Pay App 8'!G139+'Pay App 9'!F139</f>
        <v>0</v>
      </c>
      <c r="H139" s="194">
        <f>+'Pay App 8'!K139</f>
        <v>0</v>
      </c>
      <c r="I139" s="195"/>
      <c r="J139" s="104"/>
      <c r="K139" s="55">
        <f t="shared" si="2"/>
        <v>0</v>
      </c>
      <c r="L139" s="56">
        <f t="shared" si="0"/>
        <v>0</v>
      </c>
      <c r="M139" s="54">
        <f t="shared" si="1"/>
        <v>0</v>
      </c>
      <c r="N139" s="54">
        <f t="shared" si="3"/>
        <v>0</v>
      </c>
      <c r="O139" s="101">
        <f>+'Pay App 8'!O139+'Pay App 8'!P139</f>
        <v>0</v>
      </c>
      <c r="P139" s="73"/>
      <c r="Q139" s="69">
        <f>+'Pay App 8'!Q139+N139+P139</f>
        <v>0</v>
      </c>
    </row>
    <row r="140" spans="1:17" ht="21" customHeight="1" x14ac:dyDescent="0.25">
      <c r="A140" s="154" t="s">
        <v>106</v>
      </c>
      <c r="B140" s="154"/>
      <c r="C140" s="154" t="s">
        <v>107</v>
      </c>
      <c r="D140" s="155"/>
      <c r="E140" s="101">
        <f>+'Pay App 8'!E140</f>
        <v>0</v>
      </c>
      <c r="F140" s="73"/>
      <c r="G140" s="102">
        <f>+'Pay App 8'!G140+'Pay App 9'!F140</f>
        <v>0</v>
      </c>
      <c r="H140" s="194">
        <f>+'Pay App 8'!K140</f>
        <v>0</v>
      </c>
      <c r="I140" s="195"/>
      <c r="J140" s="104"/>
      <c r="K140" s="55">
        <f t="shared" si="2"/>
        <v>0</v>
      </c>
      <c r="L140" s="56">
        <f t="shared" si="0"/>
        <v>0</v>
      </c>
      <c r="M140" s="54">
        <f t="shared" si="1"/>
        <v>0</v>
      </c>
      <c r="N140" s="54">
        <f t="shared" si="3"/>
        <v>0</v>
      </c>
      <c r="O140" s="101">
        <f>+'Pay App 8'!O140+'Pay App 8'!P140</f>
        <v>0</v>
      </c>
      <c r="P140" s="73"/>
      <c r="Q140" s="69">
        <f>+'Pay App 8'!Q140+N140+P140</f>
        <v>0</v>
      </c>
    </row>
    <row r="141" spans="1:17" ht="21" customHeight="1" x14ac:dyDescent="0.25">
      <c r="A141" s="154" t="s">
        <v>320</v>
      </c>
      <c r="B141" s="154"/>
      <c r="C141" s="154" t="s">
        <v>321</v>
      </c>
      <c r="D141" s="155"/>
      <c r="E141" s="101">
        <f>+'Pay App 8'!E141</f>
        <v>0</v>
      </c>
      <c r="F141" s="73"/>
      <c r="G141" s="102">
        <f>+'Pay App 8'!G141+'Pay App 9'!F141</f>
        <v>0</v>
      </c>
      <c r="H141" s="194">
        <f>+'Pay App 8'!K141</f>
        <v>0</v>
      </c>
      <c r="I141" s="195"/>
      <c r="J141" s="104"/>
      <c r="K141" s="55">
        <f t="shared" si="2"/>
        <v>0</v>
      </c>
      <c r="L141" s="56">
        <f t="shared" si="0"/>
        <v>0</v>
      </c>
      <c r="M141" s="54">
        <f t="shared" si="1"/>
        <v>0</v>
      </c>
      <c r="N141" s="54">
        <f t="shared" si="3"/>
        <v>0</v>
      </c>
      <c r="O141" s="101">
        <f>+'Pay App 8'!O141+'Pay App 8'!P141</f>
        <v>0</v>
      </c>
      <c r="P141" s="73"/>
      <c r="Q141" s="69">
        <f>+'Pay App 8'!Q141+N141+P141</f>
        <v>0</v>
      </c>
    </row>
    <row r="142" spans="1:17" ht="21" customHeight="1" x14ac:dyDescent="0.25">
      <c r="A142" s="154" t="s">
        <v>108</v>
      </c>
      <c r="B142" s="154"/>
      <c r="C142" s="154" t="s">
        <v>109</v>
      </c>
      <c r="D142" s="155"/>
      <c r="E142" s="101">
        <f>+'Pay App 8'!E142</f>
        <v>0</v>
      </c>
      <c r="F142" s="73"/>
      <c r="G142" s="102">
        <f>+'Pay App 8'!G142+'Pay App 9'!F142</f>
        <v>0</v>
      </c>
      <c r="H142" s="194">
        <f>+'Pay App 8'!K142</f>
        <v>0</v>
      </c>
      <c r="I142" s="195"/>
      <c r="J142" s="104"/>
      <c r="K142" s="55">
        <f t="shared" si="2"/>
        <v>0</v>
      </c>
      <c r="L142" s="56">
        <f t="shared" si="0"/>
        <v>0</v>
      </c>
      <c r="M142" s="54">
        <f t="shared" si="1"/>
        <v>0</v>
      </c>
      <c r="N142" s="54">
        <f t="shared" si="3"/>
        <v>0</v>
      </c>
      <c r="O142" s="101">
        <f>+'Pay App 8'!O142+'Pay App 8'!P142</f>
        <v>0</v>
      </c>
      <c r="P142" s="73"/>
      <c r="Q142" s="69">
        <f>+'Pay App 8'!Q142+N142+P142</f>
        <v>0</v>
      </c>
    </row>
    <row r="143" spans="1:17" ht="21" customHeight="1" x14ac:dyDescent="0.25">
      <c r="A143" s="154" t="s">
        <v>110</v>
      </c>
      <c r="B143" s="154"/>
      <c r="C143" s="154" t="s">
        <v>111</v>
      </c>
      <c r="D143" s="155"/>
      <c r="E143" s="101">
        <f>+'Pay App 8'!E143</f>
        <v>0</v>
      </c>
      <c r="F143" s="73"/>
      <c r="G143" s="102">
        <f>+'Pay App 8'!G143+'Pay App 9'!F143</f>
        <v>0</v>
      </c>
      <c r="H143" s="194">
        <f>+'Pay App 8'!K143</f>
        <v>0</v>
      </c>
      <c r="I143" s="195"/>
      <c r="J143" s="104"/>
      <c r="K143" s="55">
        <f t="shared" si="2"/>
        <v>0</v>
      </c>
      <c r="L143" s="56">
        <f t="shared" si="0"/>
        <v>0</v>
      </c>
      <c r="M143" s="54">
        <f t="shared" si="1"/>
        <v>0</v>
      </c>
      <c r="N143" s="54">
        <f t="shared" si="3"/>
        <v>0</v>
      </c>
      <c r="O143" s="101">
        <f>+'Pay App 8'!O143+'Pay App 8'!P143</f>
        <v>0</v>
      </c>
      <c r="P143" s="73"/>
      <c r="Q143" s="69">
        <f>+'Pay App 8'!Q143+N143+P143</f>
        <v>0</v>
      </c>
    </row>
    <row r="144" spans="1:17" ht="21" customHeight="1" x14ac:dyDescent="0.25">
      <c r="A144" s="154" t="s">
        <v>322</v>
      </c>
      <c r="B144" s="154"/>
      <c r="C144" s="154" t="s">
        <v>323</v>
      </c>
      <c r="D144" s="155"/>
      <c r="E144" s="101">
        <f>+'Pay App 8'!E144</f>
        <v>0</v>
      </c>
      <c r="F144" s="73"/>
      <c r="G144" s="102">
        <f>+'Pay App 8'!G144+'Pay App 9'!F144</f>
        <v>0</v>
      </c>
      <c r="H144" s="194">
        <f>+'Pay App 8'!K144</f>
        <v>0</v>
      </c>
      <c r="I144" s="195"/>
      <c r="J144" s="104"/>
      <c r="K144" s="55">
        <f t="shared" si="2"/>
        <v>0</v>
      </c>
      <c r="L144" s="56">
        <f t="shared" si="0"/>
        <v>0</v>
      </c>
      <c r="M144" s="54">
        <f t="shared" si="1"/>
        <v>0</v>
      </c>
      <c r="N144" s="54">
        <f t="shared" si="3"/>
        <v>0</v>
      </c>
      <c r="O144" s="101">
        <f>+'Pay App 8'!O144+'Pay App 8'!P144</f>
        <v>0</v>
      </c>
      <c r="P144" s="73"/>
      <c r="Q144" s="69">
        <f>+'Pay App 8'!Q144+N144+P144</f>
        <v>0</v>
      </c>
    </row>
    <row r="145" spans="1:17" ht="21" customHeight="1" x14ac:dyDescent="0.25">
      <c r="A145" s="154" t="s">
        <v>327</v>
      </c>
      <c r="B145" s="154"/>
      <c r="C145" s="154" t="s">
        <v>324</v>
      </c>
      <c r="D145" s="155"/>
      <c r="E145" s="101">
        <f>+'Pay App 8'!E145</f>
        <v>0</v>
      </c>
      <c r="F145" s="73"/>
      <c r="G145" s="102">
        <f>+'Pay App 8'!G145+'Pay App 9'!F145</f>
        <v>0</v>
      </c>
      <c r="H145" s="194">
        <f>+'Pay App 8'!K145</f>
        <v>0</v>
      </c>
      <c r="I145" s="195"/>
      <c r="J145" s="104"/>
      <c r="K145" s="55">
        <f t="shared" si="2"/>
        <v>0</v>
      </c>
      <c r="L145" s="56">
        <f t="shared" si="0"/>
        <v>0</v>
      </c>
      <c r="M145" s="54">
        <f t="shared" si="1"/>
        <v>0</v>
      </c>
      <c r="N145" s="54">
        <f t="shared" si="3"/>
        <v>0</v>
      </c>
      <c r="O145" s="101">
        <f>+'Pay App 8'!O145+'Pay App 8'!P145</f>
        <v>0</v>
      </c>
      <c r="P145" s="73"/>
      <c r="Q145" s="69">
        <f>+'Pay App 8'!Q145+N145+P145</f>
        <v>0</v>
      </c>
    </row>
    <row r="146" spans="1:17" ht="21" customHeight="1" x14ac:dyDescent="0.25">
      <c r="A146" s="154" t="s">
        <v>325</v>
      </c>
      <c r="B146" s="154"/>
      <c r="C146" s="154" t="s">
        <v>326</v>
      </c>
      <c r="D146" s="155"/>
      <c r="E146" s="101">
        <f>+'Pay App 8'!E146</f>
        <v>0</v>
      </c>
      <c r="F146" s="73"/>
      <c r="G146" s="102">
        <f>+'Pay App 8'!G146+'Pay App 9'!F146</f>
        <v>0</v>
      </c>
      <c r="H146" s="194">
        <f>+'Pay App 8'!K146</f>
        <v>0</v>
      </c>
      <c r="I146" s="195"/>
      <c r="J146" s="104"/>
      <c r="K146" s="55">
        <f t="shared" si="2"/>
        <v>0</v>
      </c>
      <c r="L146" s="56">
        <f t="shared" ref="L146:L209" si="7">IF(ISERROR(K146/G146),0,K146/G146)</f>
        <v>0</v>
      </c>
      <c r="M146" s="54">
        <f t="shared" ref="M146:M209" si="8">+G146-K146</f>
        <v>0</v>
      </c>
      <c r="N146" s="54">
        <f t="shared" si="3"/>
        <v>0</v>
      </c>
      <c r="O146" s="101">
        <f>+'Pay App 8'!O146+'Pay App 8'!P146</f>
        <v>0</v>
      </c>
      <c r="P146" s="73"/>
      <c r="Q146" s="69">
        <f>+'Pay App 8'!Q146+N146+P146</f>
        <v>0</v>
      </c>
    </row>
    <row r="147" spans="1:17" ht="21" customHeight="1" x14ac:dyDescent="0.25">
      <c r="A147" s="159" t="s">
        <v>215</v>
      </c>
      <c r="B147" s="159"/>
      <c r="C147" s="159" t="s">
        <v>216</v>
      </c>
      <c r="D147" s="160"/>
      <c r="E147" s="101">
        <f>+'Pay App 8'!E147</f>
        <v>0</v>
      </c>
      <c r="F147" s="73"/>
      <c r="G147" s="102">
        <f>+'Pay App 8'!G147+'Pay App 9'!F147</f>
        <v>0</v>
      </c>
      <c r="H147" s="194">
        <f>+'Pay App 8'!K147</f>
        <v>0</v>
      </c>
      <c r="I147" s="195"/>
      <c r="J147" s="104"/>
      <c r="K147" s="55">
        <f t="shared" ref="K147:K210" si="9">+H147+J147</f>
        <v>0</v>
      </c>
      <c r="L147" s="56">
        <f t="shared" si="7"/>
        <v>0</v>
      </c>
      <c r="M147" s="54">
        <f t="shared" si="8"/>
        <v>0</v>
      </c>
      <c r="N147" s="54">
        <f t="shared" ref="N147:N210" si="10">SUM(+J147*0.05)</f>
        <v>0</v>
      </c>
      <c r="O147" s="101">
        <f>+'Pay App 8'!O147+'Pay App 8'!P147</f>
        <v>0</v>
      </c>
      <c r="P147" s="73"/>
      <c r="Q147" s="69">
        <f>+'Pay App 8'!Q147+N147+P147</f>
        <v>0</v>
      </c>
    </row>
    <row r="148" spans="1:17" ht="21" customHeight="1" x14ac:dyDescent="0.25">
      <c r="A148" s="154" t="s">
        <v>112</v>
      </c>
      <c r="B148" s="154"/>
      <c r="C148" s="154" t="s">
        <v>113</v>
      </c>
      <c r="D148" s="155"/>
      <c r="E148" s="101">
        <f>+'Pay App 8'!E148</f>
        <v>0</v>
      </c>
      <c r="F148" s="73"/>
      <c r="G148" s="102">
        <f>+'Pay App 8'!G148+'Pay App 9'!F148</f>
        <v>0</v>
      </c>
      <c r="H148" s="194">
        <f>+'Pay App 8'!K148</f>
        <v>0</v>
      </c>
      <c r="I148" s="195"/>
      <c r="J148" s="104"/>
      <c r="K148" s="55">
        <f t="shared" si="9"/>
        <v>0</v>
      </c>
      <c r="L148" s="56">
        <f t="shared" si="7"/>
        <v>0</v>
      </c>
      <c r="M148" s="54">
        <f t="shared" si="8"/>
        <v>0</v>
      </c>
      <c r="N148" s="54">
        <f t="shared" si="10"/>
        <v>0</v>
      </c>
      <c r="O148" s="101">
        <f>+'Pay App 8'!O148+'Pay App 8'!P148</f>
        <v>0</v>
      </c>
      <c r="P148" s="73"/>
      <c r="Q148" s="69">
        <f>+'Pay App 8'!Q148+N148+P148</f>
        <v>0</v>
      </c>
    </row>
    <row r="149" spans="1:17" ht="21" customHeight="1" x14ac:dyDescent="0.25">
      <c r="A149" s="154" t="s">
        <v>328</v>
      </c>
      <c r="B149" s="154"/>
      <c r="C149" s="154" t="s">
        <v>329</v>
      </c>
      <c r="D149" s="155"/>
      <c r="E149" s="101">
        <f>+'Pay App 8'!E149</f>
        <v>0</v>
      </c>
      <c r="F149" s="73"/>
      <c r="G149" s="102">
        <f>+'Pay App 8'!G149+'Pay App 9'!F149</f>
        <v>0</v>
      </c>
      <c r="H149" s="194">
        <f>+'Pay App 8'!K149</f>
        <v>0</v>
      </c>
      <c r="I149" s="195"/>
      <c r="J149" s="104"/>
      <c r="K149" s="55">
        <f t="shared" si="9"/>
        <v>0</v>
      </c>
      <c r="L149" s="56">
        <f t="shared" si="7"/>
        <v>0</v>
      </c>
      <c r="M149" s="54">
        <f t="shared" si="8"/>
        <v>0</v>
      </c>
      <c r="N149" s="54">
        <f t="shared" si="10"/>
        <v>0</v>
      </c>
      <c r="O149" s="101">
        <f>+'Pay App 8'!O149+'Pay App 8'!P149</f>
        <v>0</v>
      </c>
      <c r="P149" s="73"/>
      <c r="Q149" s="69">
        <f>+'Pay App 8'!Q149+N149+P149</f>
        <v>0</v>
      </c>
    </row>
    <row r="150" spans="1:17" ht="21" customHeight="1" x14ac:dyDescent="0.25">
      <c r="A150" s="154" t="s">
        <v>114</v>
      </c>
      <c r="B150" s="154"/>
      <c r="C150" s="154" t="s">
        <v>115</v>
      </c>
      <c r="D150" s="155"/>
      <c r="E150" s="101">
        <f>+'Pay App 8'!E150</f>
        <v>0</v>
      </c>
      <c r="F150" s="73"/>
      <c r="G150" s="102">
        <f>+'Pay App 8'!G150+'Pay App 9'!F150</f>
        <v>0</v>
      </c>
      <c r="H150" s="194">
        <f>+'Pay App 8'!K150</f>
        <v>0</v>
      </c>
      <c r="I150" s="195"/>
      <c r="J150" s="104"/>
      <c r="K150" s="55">
        <f t="shared" si="9"/>
        <v>0</v>
      </c>
      <c r="L150" s="56">
        <f t="shared" si="7"/>
        <v>0</v>
      </c>
      <c r="M150" s="54">
        <f t="shared" si="8"/>
        <v>0</v>
      </c>
      <c r="N150" s="54">
        <f t="shared" si="10"/>
        <v>0</v>
      </c>
      <c r="O150" s="101">
        <f>+'Pay App 8'!O150+'Pay App 8'!P150</f>
        <v>0</v>
      </c>
      <c r="P150" s="73"/>
      <c r="Q150" s="69">
        <f>+'Pay App 8'!Q150+N150+P150</f>
        <v>0</v>
      </c>
    </row>
    <row r="151" spans="1:17" ht="21" customHeight="1" x14ac:dyDescent="0.25">
      <c r="A151" s="154" t="s">
        <v>116</v>
      </c>
      <c r="B151" s="154"/>
      <c r="C151" s="154" t="s">
        <v>117</v>
      </c>
      <c r="D151" s="155"/>
      <c r="E151" s="101">
        <f>+'Pay App 8'!E151</f>
        <v>0</v>
      </c>
      <c r="F151" s="73"/>
      <c r="G151" s="102">
        <f>+'Pay App 8'!G151+'Pay App 9'!F151</f>
        <v>0</v>
      </c>
      <c r="H151" s="194">
        <f>+'Pay App 8'!K151</f>
        <v>0</v>
      </c>
      <c r="I151" s="195"/>
      <c r="J151" s="104"/>
      <c r="K151" s="55">
        <f t="shared" si="9"/>
        <v>0</v>
      </c>
      <c r="L151" s="56">
        <f t="shared" si="7"/>
        <v>0</v>
      </c>
      <c r="M151" s="54">
        <f t="shared" si="8"/>
        <v>0</v>
      </c>
      <c r="N151" s="54">
        <f t="shared" si="10"/>
        <v>0</v>
      </c>
      <c r="O151" s="101">
        <f>+'Pay App 8'!O151+'Pay App 8'!P151</f>
        <v>0</v>
      </c>
      <c r="P151" s="73"/>
      <c r="Q151" s="69">
        <f>+'Pay App 8'!Q151+N151+P151</f>
        <v>0</v>
      </c>
    </row>
    <row r="152" spans="1:17" ht="21" customHeight="1" x14ac:dyDescent="0.25">
      <c r="A152" s="154" t="s">
        <v>330</v>
      </c>
      <c r="B152" s="154"/>
      <c r="C152" s="154" t="s">
        <v>331</v>
      </c>
      <c r="D152" s="155"/>
      <c r="E152" s="101">
        <f>+'Pay App 8'!E152</f>
        <v>0</v>
      </c>
      <c r="F152" s="73"/>
      <c r="G152" s="102">
        <f>+'Pay App 8'!G152+'Pay App 9'!F152</f>
        <v>0</v>
      </c>
      <c r="H152" s="194">
        <f>+'Pay App 8'!K152</f>
        <v>0</v>
      </c>
      <c r="I152" s="195"/>
      <c r="J152" s="104"/>
      <c r="K152" s="55">
        <f t="shared" si="9"/>
        <v>0</v>
      </c>
      <c r="L152" s="56">
        <f t="shared" si="7"/>
        <v>0</v>
      </c>
      <c r="M152" s="54">
        <f t="shared" si="8"/>
        <v>0</v>
      </c>
      <c r="N152" s="54">
        <f t="shared" si="10"/>
        <v>0</v>
      </c>
      <c r="O152" s="101">
        <f>+'Pay App 8'!O152+'Pay App 8'!P152</f>
        <v>0</v>
      </c>
      <c r="P152" s="73"/>
      <c r="Q152" s="69">
        <f>+'Pay App 8'!Q152+N152+P152</f>
        <v>0</v>
      </c>
    </row>
    <row r="153" spans="1:17" ht="21" customHeight="1" x14ac:dyDescent="0.25">
      <c r="A153" s="154" t="s">
        <v>118</v>
      </c>
      <c r="B153" s="154"/>
      <c r="C153" s="154" t="s">
        <v>119</v>
      </c>
      <c r="D153" s="155"/>
      <c r="E153" s="101">
        <f>+'Pay App 8'!E153</f>
        <v>0</v>
      </c>
      <c r="F153" s="73"/>
      <c r="G153" s="102">
        <f>+'Pay App 8'!G153+'Pay App 9'!F153</f>
        <v>0</v>
      </c>
      <c r="H153" s="194">
        <f>+'Pay App 8'!K153</f>
        <v>0</v>
      </c>
      <c r="I153" s="195"/>
      <c r="J153" s="104"/>
      <c r="K153" s="55">
        <f t="shared" si="9"/>
        <v>0</v>
      </c>
      <c r="L153" s="56">
        <f t="shared" si="7"/>
        <v>0</v>
      </c>
      <c r="M153" s="54">
        <f t="shared" si="8"/>
        <v>0</v>
      </c>
      <c r="N153" s="54">
        <f t="shared" si="10"/>
        <v>0</v>
      </c>
      <c r="O153" s="101">
        <f>+'Pay App 8'!O153+'Pay App 8'!P153</f>
        <v>0</v>
      </c>
      <c r="P153" s="73"/>
      <c r="Q153" s="69">
        <f>+'Pay App 8'!Q153+N153+P153</f>
        <v>0</v>
      </c>
    </row>
    <row r="154" spans="1:17" ht="21" customHeight="1" x14ac:dyDescent="0.25">
      <c r="A154" s="154" t="s">
        <v>332</v>
      </c>
      <c r="B154" s="154"/>
      <c r="C154" s="154" t="s">
        <v>333</v>
      </c>
      <c r="D154" s="155"/>
      <c r="E154" s="101">
        <f>+'Pay App 8'!E154</f>
        <v>0</v>
      </c>
      <c r="F154" s="73"/>
      <c r="G154" s="102">
        <f>+'Pay App 8'!G154+'Pay App 9'!F154</f>
        <v>0</v>
      </c>
      <c r="H154" s="194">
        <f>+'Pay App 8'!K154</f>
        <v>0</v>
      </c>
      <c r="I154" s="195"/>
      <c r="J154" s="104"/>
      <c r="K154" s="55">
        <f t="shared" si="9"/>
        <v>0</v>
      </c>
      <c r="L154" s="56">
        <f t="shared" si="7"/>
        <v>0</v>
      </c>
      <c r="M154" s="54">
        <f t="shared" si="8"/>
        <v>0</v>
      </c>
      <c r="N154" s="54">
        <f t="shared" si="10"/>
        <v>0</v>
      </c>
      <c r="O154" s="101">
        <f>+'Pay App 8'!O154+'Pay App 8'!P154</f>
        <v>0</v>
      </c>
      <c r="P154" s="73"/>
      <c r="Q154" s="69">
        <f>+'Pay App 8'!Q154+N154+P154</f>
        <v>0</v>
      </c>
    </row>
    <row r="155" spans="1:17" ht="21" customHeight="1" x14ac:dyDescent="0.25">
      <c r="A155" s="154" t="s">
        <v>335</v>
      </c>
      <c r="B155" s="154"/>
      <c r="C155" s="154" t="s">
        <v>334</v>
      </c>
      <c r="D155" s="155"/>
      <c r="E155" s="101">
        <f>+'Pay App 8'!E155</f>
        <v>0</v>
      </c>
      <c r="F155" s="73"/>
      <c r="G155" s="102">
        <f>+'Pay App 8'!G155+'Pay App 9'!F155</f>
        <v>0</v>
      </c>
      <c r="H155" s="194">
        <f>+'Pay App 8'!K155</f>
        <v>0</v>
      </c>
      <c r="I155" s="195"/>
      <c r="J155" s="104"/>
      <c r="K155" s="55">
        <f t="shared" si="9"/>
        <v>0</v>
      </c>
      <c r="L155" s="56">
        <f t="shared" si="7"/>
        <v>0</v>
      </c>
      <c r="M155" s="54">
        <f t="shared" si="8"/>
        <v>0</v>
      </c>
      <c r="N155" s="54">
        <f t="shared" si="10"/>
        <v>0</v>
      </c>
      <c r="O155" s="101">
        <f>+'Pay App 8'!O155+'Pay App 8'!P155</f>
        <v>0</v>
      </c>
      <c r="P155" s="73"/>
      <c r="Q155" s="69">
        <f>+'Pay App 8'!Q155+N155+P155</f>
        <v>0</v>
      </c>
    </row>
    <row r="156" spans="1:17" ht="21" customHeight="1" x14ac:dyDescent="0.25">
      <c r="A156" s="159" t="s">
        <v>213</v>
      </c>
      <c r="B156" s="159"/>
      <c r="C156" s="159" t="s">
        <v>214</v>
      </c>
      <c r="D156" s="160"/>
      <c r="E156" s="101">
        <f>+'Pay App 8'!E156</f>
        <v>0</v>
      </c>
      <c r="F156" s="73"/>
      <c r="G156" s="102">
        <f>+'Pay App 8'!G156+'Pay App 9'!F156</f>
        <v>0</v>
      </c>
      <c r="H156" s="194">
        <f>+'Pay App 8'!K156</f>
        <v>0</v>
      </c>
      <c r="I156" s="195"/>
      <c r="J156" s="104"/>
      <c r="K156" s="55">
        <f t="shared" si="9"/>
        <v>0</v>
      </c>
      <c r="L156" s="56">
        <f t="shared" si="7"/>
        <v>0</v>
      </c>
      <c r="M156" s="54">
        <f t="shared" si="8"/>
        <v>0</v>
      </c>
      <c r="N156" s="54">
        <f t="shared" si="10"/>
        <v>0</v>
      </c>
      <c r="O156" s="101">
        <f>+'Pay App 8'!O156+'Pay App 8'!P156</f>
        <v>0</v>
      </c>
      <c r="P156" s="73"/>
      <c r="Q156" s="69">
        <f>+'Pay App 8'!Q156+N156+P156</f>
        <v>0</v>
      </c>
    </row>
    <row r="157" spans="1:17" ht="21" customHeight="1" x14ac:dyDescent="0.25">
      <c r="A157" s="154" t="s">
        <v>120</v>
      </c>
      <c r="B157" s="154"/>
      <c r="C157" s="154" t="s">
        <v>121</v>
      </c>
      <c r="D157" s="155"/>
      <c r="E157" s="101">
        <f>+'Pay App 8'!E157</f>
        <v>0</v>
      </c>
      <c r="F157" s="73"/>
      <c r="G157" s="102">
        <f>+'Pay App 8'!G157+'Pay App 9'!F157</f>
        <v>0</v>
      </c>
      <c r="H157" s="194">
        <f>+'Pay App 8'!K157</f>
        <v>0</v>
      </c>
      <c r="I157" s="195"/>
      <c r="J157" s="104"/>
      <c r="K157" s="55">
        <f t="shared" si="9"/>
        <v>0</v>
      </c>
      <c r="L157" s="56">
        <f t="shared" si="7"/>
        <v>0</v>
      </c>
      <c r="M157" s="54">
        <f t="shared" si="8"/>
        <v>0</v>
      </c>
      <c r="N157" s="54">
        <f t="shared" si="10"/>
        <v>0</v>
      </c>
      <c r="O157" s="101">
        <f>+'Pay App 8'!O157+'Pay App 8'!P157</f>
        <v>0</v>
      </c>
      <c r="P157" s="73"/>
      <c r="Q157" s="69">
        <f>+'Pay App 8'!Q157+N157+P157</f>
        <v>0</v>
      </c>
    </row>
    <row r="158" spans="1:17" ht="21" customHeight="1" x14ac:dyDescent="0.25">
      <c r="A158" s="154" t="s">
        <v>336</v>
      </c>
      <c r="B158" s="154"/>
      <c r="C158" s="154" t="s">
        <v>337</v>
      </c>
      <c r="D158" s="155"/>
      <c r="E158" s="101">
        <f>+'Pay App 8'!E158</f>
        <v>0</v>
      </c>
      <c r="F158" s="73"/>
      <c r="G158" s="102">
        <f>+'Pay App 8'!G158+'Pay App 9'!F158</f>
        <v>0</v>
      </c>
      <c r="H158" s="194">
        <f>+'Pay App 8'!K158</f>
        <v>0</v>
      </c>
      <c r="I158" s="195"/>
      <c r="J158" s="104"/>
      <c r="K158" s="55">
        <f t="shared" si="9"/>
        <v>0</v>
      </c>
      <c r="L158" s="56">
        <f t="shared" si="7"/>
        <v>0</v>
      </c>
      <c r="M158" s="54">
        <f t="shared" si="8"/>
        <v>0</v>
      </c>
      <c r="N158" s="54">
        <f t="shared" si="10"/>
        <v>0</v>
      </c>
      <c r="O158" s="101">
        <f>+'Pay App 8'!O158+'Pay App 8'!P158</f>
        <v>0</v>
      </c>
      <c r="P158" s="73"/>
      <c r="Q158" s="69">
        <f>+'Pay App 8'!Q158+N158+P158</f>
        <v>0</v>
      </c>
    </row>
    <row r="159" spans="1:17" ht="21" customHeight="1" x14ac:dyDescent="0.25">
      <c r="A159" s="154" t="s">
        <v>122</v>
      </c>
      <c r="B159" s="154"/>
      <c r="C159" s="154" t="s">
        <v>123</v>
      </c>
      <c r="D159" s="155"/>
      <c r="E159" s="101">
        <f>+'Pay App 8'!E159</f>
        <v>0</v>
      </c>
      <c r="F159" s="73"/>
      <c r="G159" s="102">
        <f>+'Pay App 8'!G159+'Pay App 9'!F159</f>
        <v>0</v>
      </c>
      <c r="H159" s="194">
        <f>+'Pay App 8'!K159</f>
        <v>0</v>
      </c>
      <c r="I159" s="195"/>
      <c r="J159" s="104"/>
      <c r="K159" s="55">
        <f t="shared" si="9"/>
        <v>0</v>
      </c>
      <c r="L159" s="56">
        <f t="shared" si="7"/>
        <v>0</v>
      </c>
      <c r="M159" s="54">
        <f t="shared" si="8"/>
        <v>0</v>
      </c>
      <c r="N159" s="54">
        <f t="shared" si="10"/>
        <v>0</v>
      </c>
      <c r="O159" s="101">
        <f>+'Pay App 8'!O159+'Pay App 8'!P159</f>
        <v>0</v>
      </c>
      <c r="P159" s="73"/>
      <c r="Q159" s="69">
        <f>+'Pay App 8'!Q159+N159+P159</f>
        <v>0</v>
      </c>
    </row>
    <row r="160" spans="1:17" ht="21" customHeight="1" x14ac:dyDescent="0.25">
      <c r="A160" s="154" t="s">
        <v>124</v>
      </c>
      <c r="B160" s="154"/>
      <c r="C160" s="154" t="s">
        <v>125</v>
      </c>
      <c r="D160" s="155"/>
      <c r="E160" s="101">
        <f>+'Pay App 8'!E160</f>
        <v>0</v>
      </c>
      <c r="F160" s="73"/>
      <c r="G160" s="102">
        <f>+'Pay App 8'!G160+'Pay App 9'!F160</f>
        <v>0</v>
      </c>
      <c r="H160" s="194">
        <f>+'Pay App 8'!K160</f>
        <v>0</v>
      </c>
      <c r="I160" s="195"/>
      <c r="J160" s="104"/>
      <c r="K160" s="55">
        <f t="shared" si="9"/>
        <v>0</v>
      </c>
      <c r="L160" s="56">
        <f t="shared" si="7"/>
        <v>0</v>
      </c>
      <c r="M160" s="54">
        <f t="shared" si="8"/>
        <v>0</v>
      </c>
      <c r="N160" s="54">
        <f t="shared" si="10"/>
        <v>0</v>
      </c>
      <c r="O160" s="101">
        <f>+'Pay App 8'!O160+'Pay App 8'!P160</f>
        <v>0</v>
      </c>
      <c r="P160" s="73"/>
      <c r="Q160" s="69">
        <f>+'Pay App 8'!Q160+N160+P160</f>
        <v>0</v>
      </c>
    </row>
    <row r="161" spans="1:17" ht="21" customHeight="1" x14ac:dyDescent="0.25">
      <c r="A161" s="154" t="s">
        <v>126</v>
      </c>
      <c r="B161" s="154"/>
      <c r="C161" s="154" t="s">
        <v>127</v>
      </c>
      <c r="D161" s="155"/>
      <c r="E161" s="101">
        <f>+'Pay App 8'!E161</f>
        <v>0</v>
      </c>
      <c r="F161" s="73"/>
      <c r="G161" s="102">
        <f>+'Pay App 8'!G161+'Pay App 9'!F161</f>
        <v>0</v>
      </c>
      <c r="H161" s="194">
        <f>+'Pay App 8'!K161</f>
        <v>0</v>
      </c>
      <c r="I161" s="195"/>
      <c r="J161" s="104"/>
      <c r="K161" s="55">
        <f t="shared" si="9"/>
        <v>0</v>
      </c>
      <c r="L161" s="56">
        <f t="shared" si="7"/>
        <v>0</v>
      </c>
      <c r="M161" s="54">
        <f t="shared" si="8"/>
        <v>0</v>
      </c>
      <c r="N161" s="54">
        <f t="shared" si="10"/>
        <v>0</v>
      </c>
      <c r="O161" s="101">
        <f>+'Pay App 8'!O161+'Pay App 8'!P161</f>
        <v>0</v>
      </c>
      <c r="P161" s="73"/>
      <c r="Q161" s="69">
        <f>+'Pay App 8'!Q161+N161+P161</f>
        <v>0</v>
      </c>
    </row>
    <row r="162" spans="1:17" ht="21" customHeight="1" x14ac:dyDescent="0.25">
      <c r="A162" s="154" t="s">
        <v>339</v>
      </c>
      <c r="B162" s="154"/>
      <c r="C162" s="154" t="s">
        <v>338</v>
      </c>
      <c r="D162" s="155"/>
      <c r="E162" s="101">
        <f>+'Pay App 8'!E162</f>
        <v>0</v>
      </c>
      <c r="F162" s="73"/>
      <c r="G162" s="102">
        <f>+'Pay App 8'!G162+'Pay App 9'!F162</f>
        <v>0</v>
      </c>
      <c r="H162" s="194">
        <f>+'Pay App 8'!K162</f>
        <v>0</v>
      </c>
      <c r="I162" s="195"/>
      <c r="J162" s="104"/>
      <c r="K162" s="55">
        <f t="shared" si="9"/>
        <v>0</v>
      </c>
      <c r="L162" s="56">
        <f t="shared" si="7"/>
        <v>0</v>
      </c>
      <c r="M162" s="54">
        <f t="shared" si="8"/>
        <v>0</v>
      </c>
      <c r="N162" s="54">
        <f t="shared" si="10"/>
        <v>0</v>
      </c>
      <c r="O162" s="101">
        <f>+'Pay App 8'!O162+'Pay App 8'!P162</f>
        <v>0</v>
      </c>
      <c r="P162" s="73"/>
      <c r="Q162" s="69">
        <f>+'Pay App 8'!Q162+N162+P162</f>
        <v>0</v>
      </c>
    </row>
    <row r="163" spans="1:17" ht="21" customHeight="1" x14ac:dyDescent="0.25">
      <c r="A163" s="154" t="s">
        <v>128</v>
      </c>
      <c r="B163" s="154"/>
      <c r="C163" s="154" t="s">
        <v>129</v>
      </c>
      <c r="D163" s="155"/>
      <c r="E163" s="101">
        <f>+'Pay App 8'!E163</f>
        <v>0</v>
      </c>
      <c r="F163" s="73"/>
      <c r="G163" s="102">
        <f>+'Pay App 8'!G163+'Pay App 9'!F163</f>
        <v>0</v>
      </c>
      <c r="H163" s="194">
        <f>+'Pay App 8'!K163</f>
        <v>0</v>
      </c>
      <c r="I163" s="195"/>
      <c r="J163" s="104"/>
      <c r="K163" s="55">
        <f t="shared" si="9"/>
        <v>0</v>
      </c>
      <c r="L163" s="56">
        <f t="shared" si="7"/>
        <v>0</v>
      </c>
      <c r="M163" s="54">
        <f t="shared" si="8"/>
        <v>0</v>
      </c>
      <c r="N163" s="54">
        <f t="shared" si="10"/>
        <v>0</v>
      </c>
      <c r="O163" s="101">
        <f>+'Pay App 8'!O163+'Pay App 8'!P163</f>
        <v>0</v>
      </c>
      <c r="P163" s="73"/>
      <c r="Q163" s="69">
        <f>+'Pay App 8'!Q163+N163+P163</f>
        <v>0</v>
      </c>
    </row>
    <row r="164" spans="1:17" ht="21" customHeight="1" x14ac:dyDescent="0.25">
      <c r="A164" s="159" t="s">
        <v>209</v>
      </c>
      <c r="B164" s="159"/>
      <c r="C164" s="159" t="s">
        <v>210</v>
      </c>
      <c r="D164" s="160"/>
      <c r="E164" s="101">
        <f>+'Pay App 8'!E164</f>
        <v>0</v>
      </c>
      <c r="F164" s="73"/>
      <c r="G164" s="102">
        <f>+'Pay App 8'!G164+'Pay App 9'!F164</f>
        <v>0</v>
      </c>
      <c r="H164" s="194">
        <f>+'Pay App 8'!K164</f>
        <v>0</v>
      </c>
      <c r="I164" s="195"/>
      <c r="J164" s="104"/>
      <c r="K164" s="55">
        <f t="shared" si="9"/>
        <v>0</v>
      </c>
      <c r="L164" s="56">
        <f t="shared" si="7"/>
        <v>0</v>
      </c>
      <c r="M164" s="54">
        <f t="shared" si="8"/>
        <v>0</v>
      </c>
      <c r="N164" s="54">
        <f t="shared" si="10"/>
        <v>0</v>
      </c>
      <c r="O164" s="101">
        <f>+'Pay App 8'!O164+'Pay App 8'!P164</f>
        <v>0</v>
      </c>
      <c r="P164" s="73"/>
      <c r="Q164" s="69">
        <f>+'Pay App 8'!Q164+N164+P164</f>
        <v>0</v>
      </c>
    </row>
    <row r="165" spans="1:17" ht="21" customHeight="1" x14ac:dyDescent="0.25">
      <c r="A165" s="159" t="s">
        <v>211</v>
      </c>
      <c r="B165" s="159"/>
      <c r="C165" s="159" t="s">
        <v>212</v>
      </c>
      <c r="D165" s="160"/>
      <c r="E165" s="101">
        <f>+'Pay App 8'!E165</f>
        <v>0</v>
      </c>
      <c r="F165" s="73"/>
      <c r="G165" s="102">
        <f>+'Pay App 8'!G165+'Pay App 9'!F165</f>
        <v>0</v>
      </c>
      <c r="H165" s="194">
        <f>+'Pay App 8'!K165</f>
        <v>0</v>
      </c>
      <c r="I165" s="195"/>
      <c r="J165" s="104"/>
      <c r="K165" s="55">
        <f t="shared" si="9"/>
        <v>0</v>
      </c>
      <c r="L165" s="56">
        <f t="shared" si="7"/>
        <v>0</v>
      </c>
      <c r="M165" s="54">
        <f t="shared" si="8"/>
        <v>0</v>
      </c>
      <c r="N165" s="54">
        <f t="shared" si="10"/>
        <v>0</v>
      </c>
      <c r="O165" s="101">
        <f>+'Pay App 8'!O165+'Pay App 8'!P165</f>
        <v>0</v>
      </c>
      <c r="P165" s="73"/>
      <c r="Q165" s="69">
        <f>+'Pay App 8'!Q165+N165+P165</f>
        <v>0</v>
      </c>
    </row>
    <row r="166" spans="1:17" ht="21" customHeight="1" x14ac:dyDescent="0.25">
      <c r="A166" s="154" t="s">
        <v>340</v>
      </c>
      <c r="B166" s="154"/>
      <c r="C166" s="154" t="s">
        <v>341</v>
      </c>
      <c r="D166" s="155"/>
      <c r="E166" s="101">
        <f>+'Pay App 8'!E166</f>
        <v>0</v>
      </c>
      <c r="F166" s="73"/>
      <c r="G166" s="102">
        <f>+'Pay App 8'!G166+'Pay App 9'!F166</f>
        <v>0</v>
      </c>
      <c r="H166" s="194">
        <f>+'Pay App 8'!K166</f>
        <v>0</v>
      </c>
      <c r="I166" s="195"/>
      <c r="J166" s="104"/>
      <c r="K166" s="55">
        <f t="shared" si="9"/>
        <v>0</v>
      </c>
      <c r="L166" s="56">
        <f t="shared" si="7"/>
        <v>0</v>
      </c>
      <c r="M166" s="54">
        <f t="shared" si="8"/>
        <v>0</v>
      </c>
      <c r="N166" s="54">
        <f t="shared" si="10"/>
        <v>0</v>
      </c>
      <c r="O166" s="101">
        <f>+'Pay App 8'!O166+'Pay App 8'!P166</f>
        <v>0</v>
      </c>
      <c r="P166" s="73"/>
      <c r="Q166" s="69">
        <f>+'Pay App 8'!Q166+N166+P166</f>
        <v>0</v>
      </c>
    </row>
    <row r="167" spans="1:17" ht="21" customHeight="1" x14ac:dyDescent="0.25">
      <c r="A167" s="154" t="s">
        <v>351</v>
      </c>
      <c r="B167" s="154"/>
      <c r="C167" s="154" t="s">
        <v>342</v>
      </c>
      <c r="D167" s="155"/>
      <c r="E167" s="101">
        <f>+'Pay App 8'!E167</f>
        <v>0</v>
      </c>
      <c r="F167" s="73"/>
      <c r="G167" s="102">
        <f>+'Pay App 8'!G167+'Pay App 9'!F167</f>
        <v>0</v>
      </c>
      <c r="H167" s="194">
        <f>+'Pay App 8'!K167</f>
        <v>0</v>
      </c>
      <c r="I167" s="195"/>
      <c r="J167" s="104"/>
      <c r="K167" s="55">
        <f t="shared" si="9"/>
        <v>0</v>
      </c>
      <c r="L167" s="56">
        <f t="shared" si="7"/>
        <v>0</v>
      </c>
      <c r="M167" s="54">
        <f t="shared" si="8"/>
        <v>0</v>
      </c>
      <c r="N167" s="54">
        <f t="shared" si="10"/>
        <v>0</v>
      </c>
      <c r="O167" s="101">
        <f>+'Pay App 8'!O167+'Pay App 8'!P167</f>
        <v>0</v>
      </c>
      <c r="P167" s="73"/>
      <c r="Q167" s="69">
        <f>+'Pay App 8'!Q167+N167+P167</f>
        <v>0</v>
      </c>
    </row>
    <row r="168" spans="1:17" ht="21" customHeight="1" x14ac:dyDescent="0.25">
      <c r="A168" s="154" t="s">
        <v>352</v>
      </c>
      <c r="B168" s="154"/>
      <c r="C168" s="154" t="s">
        <v>343</v>
      </c>
      <c r="D168" s="155"/>
      <c r="E168" s="101">
        <f>+'Pay App 8'!E168</f>
        <v>0</v>
      </c>
      <c r="F168" s="73"/>
      <c r="G168" s="102">
        <f>+'Pay App 8'!G168+'Pay App 9'!F168</f>
        <v>0</v>
      </c>
      <c r="H168" s="194">
        <f>+'Pay App 8'!K168</f>
        <v>0</v>
      </c>
      <c r="I168" s="195"/>
      <c r="J168" s="104"/>
      <c r="K168" s="55">
        <f t="shared" si="9"/>
        <v>0</v>
      </c>
      <c r="L168" s="56">
        <f t="shared" si="7"/>
        <v>0</v>
      </c>
      <c r="M168" s="54">
        <f t="shared" si="8"/>
        <v>0</v>
      </c>
      <c r="N168" s="54">
        <f t="shared" si="10"/>
        <v>0</v>
      </c>
      <c r="O168" s="101">
        <f>+'Pay App 8'!O168+'Pay App 8'!P168</f>
        <v>0</v>
      </c>
      <c r="P168" s="73"/>
      <c r="Q168" s="69">
        <f>+'Pay App 8'!Q168+N168+P168</f>
        <v>0</v>
      </c>
    </row>
    <row r="169" spans="1:17" ht="21" customHeight="1" x14ac:dyDescent="0.25">
      <c r="A169" s="154" t="s">
        <v>353</v>
      </c>
      <c r="B169" s="154"/>
      <c r="C169" s="154" t="s">
        <v>344</v>
      </c>
      <c r="D169" s="155"/>
      <c r="E169" s="101">
        <f>+'Pay App 8'!E169</f>
        <v>0</v>
      </c>
      <c r="F169" s="73"/>
      <c r="G169" s="102">
        <f>+'Pay App 8'!G169+'Pay App 9'!F169</f>
        <v>0</v>
      </c>
      <c r="H169" s="194">
        <f>+'Pay App 8'!K169</f>
        <v>0</v>
      </c>
      <c r="I169" s="195"/>
      <c r="J169" s="104"/>
      <c r="K169" s="55">
        <f t="shared" si="9"/>
        <v>0</v>
      </c>
      <c r="L169" s="56">
        <f t="shared" si="7"/>
        <v>0</v>
      </c>
      <c r="M169" s="54">
        <f t="shared" si="8"/>
        <v>0</v>
      </c>
      <c r="N169" s="54">
        <f t="shared" si="10"/>
        <v>0</v>
      </c>
      <c r="O169" s="101">
        <f>+'Pay App 8'!O169+'Pay App 8'!P169</f>
        <v>0</v>
      </c>
      <c r="P169" s="73"/>
      <c r="Q169" s="69">
        <f>+'Pay App 8'!Q169+N169+P169</f>
        <v>0</v>
      </c>
    </row>
    <row r="170" spans="1:17" ht="21" customHeight="1" x14ac:dyDescent="0.25">
      <c r="A170" s="154" t="s">
        <v>354</v>
      </c>
      <c r="B170" s="154"/>
      <c r="C170" s="154" t="s">
        <v>345</v>
      </c>
      <c r="D170" s="155"/>
      <c r="E170" s="101">
        <f>+'Pay App 8'!E170</f>
        <v>0</v>
      </c>
      <c r="F170" s="73"/>
      <c r="G170" s="102">
        <f>+'Pay App 8'!G170+'Pay App 9'!F170</f>
        <v>0</v>
      </c>
      <c r="H170" s="194">
        <f>+'Pay App 8'!K170</f>
        <v>0</v>
      </c>
      <c r="I170" s="195"/>
      <c r="J170" s="104"/>
      <c r="K170" s="55">
        <f t="shared" si="9"/>
        <v>0</v>
      </c>
      <c r="L170" s="56">
        <f t="shared" si="7"/>
        <v>0</v>
      </c>
      <c r="M170" s="54">
        <f t="shared" si="8"/>
        <v>0</v>
      </c>
      <c r="N170" s="54">
        <f t="shared" si="10"/>
        <v>0</v>
      </c>
      <c r="O170" s="101">
        <f>+'Pay App 8'!O170+'Pay App 8'!P170</f>
        <v>0</v>
      </c>
      <c r="P170" s="73"/>
      <c r="Q170" s="69">
        <f>+'Pay App 8'!Q170+N170+P170</f>
        <v>0</v>
      </c>
    </row>
    <row r="171" spans="1:17" ht="21" customHeight="1" x14ac:dyDescent="0.25">
      <c r="A171" s="154" t="s">
        <v>355</v>
      </c>
      <c r="B171" s="154"/>
      <c r="C171" s="154" t="s">
        <v>346</v>
      </c>
      <c r="D171" s="155"/>
      <c r="E171" s="101">
        <f>+'Pay App 8'!E171</f>
        <v>0</v>
      </c>
      <c r="F171" s="73"/>
      <c r="G171" s="102">
        <f>+'Pay App 8'!G171+'Pay App 9'!F171</f>
        <v>0</v>
      </c>
      <c r="H171" s="194">
        <f>+'Pay App 8'!K171</f>
        <v>0</v>
      </c>
      <c r="I171" s="195"/>
      <c r="J171" s="104"/>
      <c r="K171" s="55">
        <f t="shared" si="9"/>
        <v>0</v>
      </c>
      <c r="L171" s="56">
        <f t="shared" si="7"/>
        <v>0</v>
      </c>
      <c r="M171" s="54">
        <f t="shared" si="8"/>
        <v>0</v>
      </c>
      <c r="N171" s="54">
        <f t="shared" si="10"/>
        <v>0</v>
      </c>
      <c r="O171" s="101">
        <f>+'Pay App 8'!O171+'Pay App 8'!P171</f>
        <v>0</v>
      </c>
      <c r="P171" s="73"/>
      <c r="Q171" s="69">
        <f>+'Pay App 8'!Q171+N171+P171</f>
        <v>0</v>
      </c>
    </row>
    <row r="172" spans="1:17" ht="21" customHeight="1" x14ac:dyDescent="0.25">
      <c r="A172" s="154" t="s">
        <v>356</v>
      </c>
      <c r="B172" s="154"/>
      <c r="C172" s="154" t="s">
        <v>347</v>
      </c>
      <c r="D172" s="155"/>
      <c r="E172" s="101">
        <f>+'Pay App 8'!E172</f>
        <v>0</v>
      </c>
      <c r="F172" s="73"/>
      <c r="G172" s="102">
        <f>+'Pay App 8'!G172+'Pay App 9'!F172</f>
        <v>0</v>
      </c>
      <c r="H172" s="194">
        <f>+'Pay App 8'!K172</f>
        <v>0</v>
      </c>
      <c r="I172" s="195"/>
      <c r="J172" s="104"/>
      <c r="K172" s="55">
        <f t="shared" si="9"/>
        <v>0</v>
      </c>
      <c r="L172" s="56">
        <f t="shared" si="7"/>
        <v>0</v>
      </c>
      <c r="M172" s="54">
        <f t="shared" si="8"/>
        <v>0</v>
      </c>
      <c r="N172" s="54">
        <f t="shared" si="10"/>
        <v>0</v>
      </c>
      <c r="O172" s="101">
        <f>+'Pay App 8'!O172+'Pay App 8'!P172</f>
        <v>0</v>
      </c>
      <c r="P172" s="73"/>
      <c r="Q172" s="69">
        <f>+'Pay App 8'!Q172+N172+P172</f>
        <v>0</v>
      </c>
    </row>
    <row r="173" spans="1:17" ht="21" customHeight="1" x14ac:dyDescent="0.25">
      <c r="A173" s="154" t="s">
        <v>357</v>
      </c>
      <c r="B173" s="154"/>
      <c r="C173" s="154" t="s">
        <v>348</v>
      </c>
      <c r="D173" s="155"/>
      <c r="E173" s="101">
        <f>+'Pay App 8'!E173</f>
        <v>0</v>
      </c>
      <c r="F173" s="73"/>
      <c r="G173" s="102">
        <f>+'Pay App 8'!G173+'Pay App 9'!F173</f>
        <v>0</v>
      </c>
      <c r="H173" s="194">
        <f>+'Pay App 8'!K173</f>
        <v>0</v>
      </c>
      <c r="I173" s="195"/>
      <c r="J173" s="104"/>
      <c r="K173" s="55">
        <f t="shared" si="9"/>
        <v>0</v>
      </c>
      <c r="L173" s="56">
        <f t="shared" si="7"/>
        <v>0</v>
      </c>
      <c r="M173" s="54">
        <f t="shared" si="8"/>
        <v>0</v>
      </c>
      <c r="N173" s="54">
        <f t="shared" si="10"/>
        <v>0</v>
      </c>
      <c r="O173" s="101">
        <f>+'Pay App 8'!O173+'Pay App 8'!P173</f>
        <v>0</v>
      </c>
      <c r="P173" s="73"/>
      <c r="Q173" s="69">
        <f>+'Pay App 8'!Q173+N173+P173</f>
        <v>0</v>
      </c>
    </row>
    <row r="174" spans="1:17" ht="21" customHeight="1" x14ac:dyDescent="0.25">
      <c r="A174" s="154" t="s">
        <v>358</v>
      </c>
      <c r="B174" s="154"/>
      <c r="C174" s="154" t="s">
        <v>349</v>
      </c>
      <c r="D174" s="155"/>
      <c r="E174" s="101">
        <f>+'Pay App 8'!E174</f>
        <v>0</v>
      </c>
      <c r="F174" s="73"/>
      <c r="G174" s="102">
        <f>+'Pay App 8'!G174+'Pay App 9'!F174</f>
        <v>0</v>
      </c>
      <c r="H174" s="194">
        <f>+'Pay App 8'!K174</f>
        <v>0</v>
      </c>
      <c r="I174" s="195"/>
      <c r="J174" s="104"/>
      <c r="K174" s="55">
        <f t="shared" si="9"/>
        <v>0</v>
      </c>
      <c r="L174" s="56">
        <f t="shared" si="7"/>
        <v>0</v>
      </c>
      <c r="M174" s="54">
        <f t="shared" si="8"/>
        <v>0</v>
      </c>
      <c r="N174" s="54">
        <f t="shared" si="10"/>
        <v>0</v>
      </c>
      <c r="O174" s="101">
        <f>+'Pay App 8'!O174+'Pay App 8'!P174</f>
        <v>0</v>
      </c>
      <c r="P174" s="73"/>
      <c r="Q174" s="69">
        <f>+'Pay App 8'!Q174+N174+P174</f>
        <v>0</v>
      </c>
    </row>
    <row r="175" spans="1:17" ht="21" customHeight="1" x14ac:dyDescent="0.25">
      <c r="A175" s="154" t="s">
        <v>359</v>
      </c>
      <c r="B175" s="154"/>
      <c r="C175" s="154" t="s">
        <v>350</v>
      </c>
      <c r="D175" s="155"/>
      <c r="E175" s="101">
        <f>+'Pay App 8'!E175</f>
        <v>0</v>
      </c>
      <c r="F175" s="73"/>
      <c r="G175" s="102">
        <f>+'Pay App 8'!G175+'Pay App 9'!F175</f>
        <v>0</v>
      </c>
      <c r="H175" s="194">
        <f>+'Pay App 8'!K175</f>
        <v>0</v>
      </c>
      <c r="I175" s="195"/>
      <c r="J175" s="104"/>
      <c r="K175" s="55">
        <f t="shared" si="9"/>
        <v>0</v>
      </c>
      <c r="L175" s="56">
        <f t="shared" si="7"/>
        <v>0</v>
      </c>
      <c r="M175" s="54">
        <f t="shared" si="8"/>
        <v>0</v>
      </c>
      <c r="N175" s="54">
        <f t="shared" si="10"/>
        <v>0</v>
      </c>
      <c r="O175" s="101">
        <f>+'Pay App 8'!O175+'Pay App 8'!P175</f>
        <v>0</v>
      </c>
      <c r="P175" s="73"/>
      <c r="Q175" s="69">
        <f>+'Pay App 8'!Q175+N175+P175</f>
        <v>0</v>
      </c>
    </row>
    <row r="176" spans="1:17" ht="21" customHeight="1" x14ac:dyDescent="0.25">
      <c r="A176" s="156" t="s">
        <v>186</v>
      </c>
      <c r="B176" s="156"/>
      <c r="C176" s="156" t="s">
        <v>187</v>
      </c>
      <c r="D176" s="157"/>
      <c r="E176" s="101">
        <f>+'Pay App 8'!E176</f>
        <v>0</v>
      </c>
      <c r="F176" s="73"/>
      <c r="G176" s="102">
        <f>+'Pay App 8'!G176+'Pay App 9'!F176</f>
        <v>0</v>
      </c>
      <c r="H176" s="194">
        <f>+'Pay App 8'!K176</f>
        <v>0</v>
      </c>
      <c r="I176" s="195"/>
      <c r="J176" s="104"/>
      <c r="K176" s="55">
        <f t="shared" si="9"/>
        <v>0</v>
      </c>
      <c r="L176" s="56">
        <f t="shared" si="7"/>
        <v>0</v>
      </c>
      <c r="M176" s="54">
        <f t="shared" si="8"/>
        <v>0</v>
      </c>
      <c r="N176" s="54">
        <f t="shared" si="10"/>
        <v>0</v>
      </c>
      <c r="O176" s="101">
        <f>+'Pay App 8'!O176+'Pay App 8'!P176</f>
        <v>0</v>
      </c>
      <c r="P176" s="73"/>
      <c r="Q176" s="69">
        <f>+'Pay App 8'!Q176+N176+P176</f>
        <v>0</v>
      </c>
    </row>
    <row r="177" spans="1:17" ht="21" customHeight="1" x14ac:dyDescent="0.25">
      <c r="A177" s="154" t="s">
        <v>361</v>
      </c>
      <c r="B177" s="154"/>
      <c r="C177" s="154" t="s">
        <v>360</v>
      </c>
      <c r="D177" s="155"/>
      <c r="E177" s="101">
        <f>+'Pay App 8'!E177</f>
        <v>0</v>
      </c>
      <c r="F177" s="73"/>
      <c r="G177" s="102">
        <f>+'Pay App 8'!G177+'Pay App 9'!F177</f>
        <v>0</v>
      </c>
      <c r="H177" s="194">
        <f>+'Pay App 8'!K177</f>
        <v>0</v>
      </c>
      <c r="I177" s="195"/>
      <c r="J177" s="104"/>
      <c r="K177" s="55">
        <f t="shared" si="9"/>
        <v>0</v>
      </c>
      <c r="L177" s="56">
        <f t="shared" si="7"/>
        <v>0</v>
      </c>
      <c r="M177" s="54">
        <f t="shared" si="8"/>
        <v>0</v>
      </c>
      <c r="N177" s="54">
        <f t="shared" si="10"/>
        <v>0</v>
      </c>
      <c r="O177" s="101">
        <f>+'Pay App 8'!O177+'Pay App 8'!P177</f>
        <v>0</v>
      </c>
      <c r="P177" s="73"/>
      <c r="Q177" s="69">
        <f>+'Pay App 8'!Q177+N177+P177</f>
        <v>0</v>
      </c>
    </row>
    <row r="178" spans="1:17" ht="21" customHeight="1" x14ac:dyDescent="0.25">
      <c r="A178" s="154" t="s">
        <v>130</v>
      </c>
      <c r="B178" s="154"/>
      <c r="C178" s="153" t="s">
        <v>131</v>
      </c>
      <c r="D178" s="158"/>
      <c r="E178" s="101">
        <f>+'Pay App 8'!E178</f>
        <v>0</v>
      </c>
      <c r="F178" s="73"/>
      <c r="G178" s="102">
        <f>+'Pay App 8'!G178+'Pay App 9'!F178</f>
        <v>0</v>
      </c>
      <c r="H178" s="194">
        <f>+'Pay App 8'!K178</f>
        <v>0</v>
      </c>
      <c r="I178" s="195"/>
      <c r="J178" s="104"/>
      <c r="K178" s="55">
        <f t="shared" si="9"/>
        <v>0</v>
      </c>
      <c r="L178" s="56">
        <f t="shared" si="7"/>
        <v>0</v>
      </c>
      <c r="M178" s="54">
        <f t="shared" si="8"/>
        <v>0</v>
      </c>
      <c r="N178" s="54">
        <f t="shared" si="10"/>
        <v>0</v>
      </c>
      <c r="O178" s="101">
        <f>+'Pay App 8'!O178+'Pay App 8'!P178</f>
        <v>0</v>
      </c>
      <c r="P178" s="73"/>
      <c r="Q178" s="69">
        <f>+'Pay App 8'!Q178+N178+P178</f>
        <v>0</v>
      </c>
    </row>
    <row r="179" spans="1:17" ht="21" customHeight="1" x14ac:dyDescent="0.25">
      <c r="A179" s="154" t="s">
        <v>362</v>
      </c>
      <c r="B179" s="154"/>
      <c r="C179" s="154" t="s">
        <v>366</v>
      </c>
      <c r="D179" s="155"/>
      <c r="E179" s="101">
        <f>+'Pay App 8'!E179</f>
        <v>0</v>
      </c>
      <c r="F179" s="73"/>
      <c r="G179" s="102">
        <f>+'Pay App 8'!G179+'Pay App 9'!F179</f>
        <v>0</v>
      </c>
      <c r="H179" s="194">
        <f>+'Pay App 8'!K179</f>
        <v>0</v>
      </c>
      <c r="I179" s="195"/>
      <c r="J179" s="104"/>
      <c r="K179" s="55">
        <f t="shared" si="9"/>
        <v>0</v>
      </c>
      <c r="L179" s="56">
        <f t="shared" si="7"/>
        <v>0</v>
      </c>
      <c r="M179" s="54">
        <f t="shared" si="8"/>
        <v>0</v>
      </c>
      <c r="N179" s="54">
        <f t="shared" si="10"/>
        <v>0</v>
      </c>
      <c r="O179" s="101">
        <f>+'Pay App 8'!O179+'Pay App 8'!P179</f>
        <v>0</v>
      </c>
      <c r="P179" s="73"/>
      <c r="Q179" s="69">
        <f>+'Pay App 8'!Q179+N179+P179</f>
        <v>0</v>
      </c>
    </row>
    <row r="180" spans="1:17" ht="21" customHeight="1" x14ac:dyDescent="0.25">
      <c r="A180" s="154" t="s">
        <v>363</v>
      </c>
      <c r="B180" s="154"/>
      <c r="C180" s="154" t="s">
        <v>367</v>
      </c>
      <c r="D180" s="155"/>
      <c r="E180" s="101">
        <f>+'Pay App 8'!E180</f>
        <v>0</v>
      </c>
      <c r="F180" s="73"/>
      <c r="G180" s="102">
        <f>+'Pay App 8'!G180+'Pay App 9'!F180</f>
        <v>0</v>
      </c>
      <c r="H180" s="194">
        <f>+'Pay App 8'!K180</f>
        <v>0</v>
      </c>
      <c r="I180" s="195"/>
      <c r="J180" s="104"/>
      <c r="K180" s="55">
        <f t="shared" si="9"/>
        <v>0</v>
      </c>
      <c r="L180" s="56">
        <f t="shared" si="7"/>
        <v>0</v>
      </c>
      <c r="M180" s="54">
        <f t="shared" si="8"/>
        <v>0</v>
      </c>
      <c r="N180" s="54">
        <f t="shared" si="10"/>
        <v>0</v>
      </c>
      <c r="O180" s="101">
        <f>+'Pay App 8'!O180+'Pay App 8'!P180</f>
        <v>0</v>
      </c>
      <c r="P180" s="73"/>
      <c r="Q180" s="69">
        <f>+'Pay App 8'!Q180+N180+P180</f>
        <v>0</v>
      </c>
    </row>
    <row r="181" spans="1:17" ht="21" customHeight="1" x14ac:dyDescent="0.25">
      <c r="A181" s="154" t="s">
        <v>364</v>
      </c>
      <c r="B181" s="154"/>
      <c r="C181" s="154" t="s">
        <v>368</v>
      </c>
      <c r="D181" s="155"/>
      <c r="E181" s="101">
        <f>+'Pay App 8'!E181</f>
        <v>0</v>
      </c>
      <c r="F181" s="73"/>
      <c r="G181" s="102">
        <f>+'Pay App 8'!G181+'Pay App 9'!F181</f>
        <v>0</v>
      </c>
      <c r="H181" s="194">
        <f>+'Pay App 8'!K181</f>
        <v>0</v>
      </c>
      <c r="I181" s="195"/>
      <c r="J181" s="104"/>
      <c r="K181" s="55">
        <f t="shared" si="9"/>
        <v>0</v>
      </c>
      <c r="L181" s="56">
        <f t="shared" si="7"/>
        <v>0</v>
      </c>
      <c r="M181" s="54">
        <f t="shared" si="8"/>
        <v>0</v>
      </c>
      <c r="N181" s="54">
        <f t="shared" si="10"/>
        <v>0</v>
      </c>
      <c r="O181" s="101">
        <f>+'Pay App 8'!O181+'Pay App 8'!P181</f>
        <v>0</v>
      </c>
      <c r="P181" s="73"/>
      <c r="Q181" s="69">
        <f>+'Pay App 8'!Q181+N181+P181</f>
        <v>0</v>
      </c>
    </row>
    <row r="182" spans="1:17" ht="21" customHeight="1" x14ac:dyDescent="0.25">
      <c r="A182" s="154" t="s">
        <v>365</v>
      </c>
      <c r="B182" s="154"/>
      <c r="C182" s="154" t="s">
        <v>369</v>
      </c>
      <c r="D182" s="155"/>
      <c r="E182" s="101">
        <f>+'Pay App 8'!E182</f>
        <v>0</v>
      </c>
      <c r="F182" s="73"/>
      <c r="G182" s="102">
        <f>+'Pay App 8'!G182+'Pay App 9'!F182</f>
        <v>0</v>
      </c>
      <c r="H182" s="194">
        <f>+'Pay App 8'!K182</f>
        <v>0</v>
      </c>
      <c r="I182" s="195"/>
      <c r="J182" s="104"/>
      <c r="K182" s="55">
        <f t="shared" si="9"/>
        <v>0</v>
      </c>
      <c r="L182" s="56">
        <f t="shared" si="7"/>
        <v>0</v>
      </c>
      <c r="M182" s="54">
        <f t="shared" si="8"/>
        <v>0</v>
      </c>
      <c r="N182" s="54">
        <f t="shared" si="10"/>
        <v>0</v>
      </c>
      <c r="O182" s="101">
        <f>+'Pay App 8'!O182+'Pay App 8'!P182</f>
        <v>0</v>
      </c>
      <c r="P182" s="73"/>
      <c r="Q182" s="69">
        <f>+'Pay App 8'!Q182+N182+P182</f>
        <v>0</v>
      </c>
    </row>
    <row r="183" spans="1:17" ht="21" customHeight="1" x14ac:dyDescent="0.25">
      <c r="A183" s="156" t="s">
        <v>188</v>
      </c>
      <c r="B183" s="156"/>
      <c r="C183" s="156" t="s">
        <v>189</v>
      </c>
      <c r="D183" s="157"/>
      <c r="E183" s="101">
        <f>+'Pay App 8'!E183</f>
        <v>0</v>
      </c>
      <c r="F183" s="73"/>
      <c r="G183" s="102">
        <f>+'Pay App 8'!G183+'Pay App 9'!F183</f>
        <v>0</v>
      </c>
      <c r="H183" s="194">
        <f>+'Pay App 8'!K183</f>
        <v>0</v>
      </c>
      <c r="I183" s="195"/>
      <c r="J183" s="104"/>
      <c r="K183" s="55">
        <f t="shared" si="9"/>
        <v>0</v>
      </c>
      <c r="L183" s="56">
        <f t="shared" si="7"/>
        <v>0</v>
      </c>
      <c r="M183" s="54">
        <f t="shared" si="8"/>
        <v>0</v>
      </c>
      <c r="N183" s="54">
        <f t="shared" si="10"/>
        <v>0</v>
      </c>
      <c r="O183" s="101">
        <f>+'Pay App 8'!O183+'Pay App 8'!P183</f>
        <v>0</v>
      </c>
      <c r="P183" s="73"/>
      <c r="Q183" s="69">
        <f>+'Pay App 8'!Q183+N183+P183</f>
        <v>0</v>
      </c>
    </row>
    <row r="184" spans="1:17" ht="21" customHeight="1" x14ac:dyDescent="0.25">
      <c r="A184" s="156" t="s">
        <v>190</v>
      </c>
      <c r="B184" s="156"/>
      <c r="C184" s="156" t="s">
        <v>191</v>
      </c>
      <c r="D184" s="157"/>
      <c r="E184" s="101">
        <f>+'Pay App 8'!E184</f>
        <v>0</v>
      </c>
      <c r="F184" s="73"/>
      <c r="G184" s="102">
        <f>+'Pay App 8'!G184+'Pay App 9'!F184</f>
        <v>0</v>
      </c>
      <c r="H184" s="194">
        <f>+'Pay App 8'!K184</f>
        <v>0</v>
      </c>
      <c r="I184" s="195"/>
      <c r="J184" s="104"/>
      <c r="K184" s="55">
        <f t="shared" si="9"/>
        <v>0</v>
      </c>
      <c r="L184" s="56">
        <f t="shared" si="7"/>
        <v>0</v>
      </c>
      <c r="M184" s="54">
        <f t="shared" si="8"/>
        <v>0</v>
      </c>
      <c r="N184" s="54">
        <f t="shared" si="10"/>
        <v>0</v>
      </c>
      <c r="O184" s="101">
        <f>+'Pay App 8'!O184+'Pay App 8'!P184</f>
        <v>0</v>
      </c>
      <c r="P184" s="73"/>
      <c r="Q184" s="69">
        <f>+'Pay App 8'!Q184+N184+P184</f>
        <v>0</v>
      </c>
    </row>
    <row r="185" spans="1:17" ht="21" customHeight="1" x14ac:dyDescent="0.25">
      <c r="A185" s="154" t="s">
        <v>371</v>
      </c>
      <c r="B185" s="154"/>
      <c r="C185" s="154" t="s">
        <v>370</v>
      </c>
      <c r="D185" s="155"/>
      <c r="E185" s="101">
        <f>+'Pay App 8'!E185</f>
        <v>0</v>
      </c>
      <c r="F185" s="73"/>
      <c r="G185" s="102">
        <f>+'Pay App 8'!G185+'Pay App 9'!F185</f>
        <v>0</v>
      </c>
      <c r="H185" s="194">
        <f>+'Pay App 8'!K185</f>
        <v>0</v>
      </c>
      <c r="I185" s="195"/>
      <c r="J185" s="104"/>
      <c r="K185" s="55">
        <f t="shared" si="9"/>
        <v>0</v>
      </c>
      <c r="L185" s="56">
        <f t="shared" si="7"/>
        <v>0</v>
      </c>
      <c r="M185" s="54">
        <f t="shared" si="8"/>
        <v>0</v>
      </c>
      <c r="N185" s="54">
        <f t="shared" si="10"/>
        <v>0</v>
      </c>
      <c r="O185" s="101">
        <f>+'Pay App 8'!O185+'Pay App 8'!P185</f>
        <v>0</v>
      </c>
      <c r="P185" s="73"/>
      <c r="Q185" s="69">
        <f>+'Pay App 8'!Q185+N185+P185</f>
        <v>0</v>
      </c>
    </row>
    <row r="186" spans="1:17" ht="21" customHeight="1" x14ac:dyDescent="0.25">
      <c r="A186" s="154" t="s">
        <v>372</v>
      </c>
      <c r="B186" s="154"/>
      <c r="C186" s="154" t="s">
        <v>373</v>
      </c>
      <c r="D186" s="155"/>
      <c r="E186" s="101">
        <f>+'Pay App 8'!E186</f>
        <v>0</v>
      </c>
      <c r="F186" s="73"/>
      <c r="G186" s="102">
        <f>+'Pay App 8'!G186+'Pay App 9'!F186</f>
        <v>0</v>
      </c>
      <c r="H186" s="194">
        <f>+'Pay App 8'!K186</f>
        <v>0</v>
      </c>
      <c r="I186" s="195"/>
      <c r="J186" s="104"/>
      <c r="K186" s="55">
        <f t="shared" si="9"/>
        <v>0</v>
      </c>
      <c r="L186" s="56">
        <f t="shared" si="7"/>
        <v>0</v>
      </c>
      <c r="M186" s="54">
        <f t="shared" si="8"/>
        <v>0</v>
      </c>
      <c r="N186" s="54">
        <f t="shared" si="10"/>
        <v>0</v>
      </c>
      <c r="O186" s="101">
        <f>+'Pay App 8'!O186+'Pay App 8'!P186</f>
        <v>0</v>
      </c>
      <c r="P186" s="73"/>
      <c r="Q186" s="69">
        <f>+'Pay App 8'!Q186+N186+P186</f>
        <v>0</v>
      </c>
    </row>
    <row r="187" spans="1:17" ht="21" customHeight="1" x14ac:dyDescent="0.25">
      <c r="A187" s="154" t="s">
        <v>374</v>
      </c>
      <c r="B187" s="154"/>
      <c r="C187" s="154" t="s">
        <v>375</v>
      </c>
      <c r="D187" s="155"/>
      <c r="E187" s="101">
        <f>+'Pay App 8'!E187</f>
        <v>0</v>
      </c>
      <c r="F187" s="73"/>
      <c r="G187" s="102">
        <f>+'Pay App 8'!G187+'Pay App 9'!F187</f>
        <v>0</v>
      </c>
      <c r="H187" s="194">
        <f>+'Pay App 8'!K187</f>
        <v>0</v>
      </c>
      <c r="I187" s="195"/>
      <c r="J187" s="104"/>
      <c r="K187" s="55">
        <f t="shared" si="9"/>
        <v>0</v>
      </c>
      <c r="L187" s="56">
        <f t="shared" si="7"/>
        <v>0</v>
      </c>
      <c r="M187" s="54">
        <f t="shared" si="8"/>
        <v>0</v>
      </c>
      <c r="N187" s="54">
        <f t="shared" si="10"/>
        <v>0</v>
      </c>
      <c r="O187" s="101">
        <f>+'Pay App 8'!O187+'Pay App 8'!P187</f>
        <v>0</v>
      </c>
      <c r="P187" s="73"/>
      <c r="Q187" s="69">
        <f>+'Pay App 8'!Q187+N187+P187</f>
        <v>0</v>
      </c>
    </row>
    <row r="188" spans="1:17" ht="21" customHeight="1" x14ac:dyDescent="0.25">
      <c r="A188" s="156" t="s">
        <v>192</v>
      </c>
      <c r="B188" s="156"/>
      <c r="C188" s="156" t="s">
        <v>193</v>
      </c>
      <c r="D188" s="157"/>
      <c r="E188" s="101">
        <f>+'Pay App 8'!E188</f>
        <v>0</v>
      </c>
      <c r="F188" s="73"/>
      <c r="G188" s="102">
        <f>+'Pay App 8'!G188+'Pay App 9'!F188</f>
        <v>0</v>
      </c>
      <c r="H188" s="194">
        <f>+'Pay App 8'!K188</f>
        <v>0</v>
      </c>
      <c r="I188" s="195"/>
      <c r="J188" s="104"/>
      <c r="K188" s="55">
        <f t="shared" si="9"/>
        <v>0</v>
      </c>
      <c r="L188" s="56">
        <f t="shared" si="7"/>
        <v>0</v>
      </c>
      <c r="M188" s="54">
        <f t="shared" si="8"/>
        <v>0</v>
      </c>
      <c r="N188" s="54">
        <f t="shared" si="10"/>
        <v>0</v>
      </c>
      <c r="O188" s="101">
        <f>+'Pay App 8'!O188+'Pay App 8'!P188</f>
        <v>0</v>
      </c>
      <c r="P188" s="73"/>
      <c r="Q188" s="69">
        <f>+'Pay App 8'!Q188+N188+P188</f>
        <v>0</v>
      </c>
    </row>
    <row r="189" spans="1:17" ht="21" customHeight="1" x14ac:dyDescent="0.25">
      <c r="A189" s="153" t="s">
        <v>132</v>
      </c>
      <c r="B189" s="153"/>
      <c r="C189" s="153" t="s">
        <v>133</v>
      </c>
      <c r="D189" s="158"/>
      <c r="E189" s="101">
        <f>+'Pay App 8'!E189</f>
        <v>0</v>
      </c>
      <c r="F189" s="73"/>
      <c r="G189" s="102">
        <f>+'Pay App 8'!G189+'Pay App 9'!F189</f>
        <v>0</v>
      </c>
      <c r="H189" s="194">
        <f>+'Pay App 8'!K189</f>
        <v>0</v>
      </c>
      <c r="I189" s="195"/>
      <c r="J189" s="104"/>
      <c r="K189" s="55">
        <f t="shared" si="9"/>
        <v>0</v>
      </c>
      <c r="L189" s="56">
        <f t="shared" si="7"/>
        <v>0</v>
      </c>
      <c r="M189" s="54">
        <f t="shared" si="8"/>
        <v>0</v>
      </c>
      <c r="N189" s="54">
        <f t="shared" si="10"/>
        <v>0</v>
      </c>
      <c r="O189" s="101">
        <f>+'Pay App 8'!O189+'Pay App 8'!P189</f>
        <v>0</v>
      </c>
      <c r="P189" s="73"/>
      <c r="Q189" s="69">
        <f>+'Pay App 8'!Q189+N189+P189</f>
        <v>0</v>
      </c>
    </row>
    <row r="190" spans="1:17" ht="21" customHeight="1" x14ac:dyDescent="0.25">
      <c r="A190" s="153" t="s">
        <v>376</v>
      </c>
      <c r="B190" s="153"/>
      <c r="C190" s="154" t="s">
        <v>377</v>
      </c>
      <c r="D190" s="155"/>
      <c r="E190" s="101">
        <f>+'Pay App 8'!E190</f>
        <v>0</v>
      </c>
      <c r="F190" s="73"/>
      <c r="G190" s="102">
        <f>+'Pay App 8'!G190+'Pay App 9'!F190</f>
        <v>0</v>
      </c>
      <c r="H190" s="194">
        <f>+'Pay App 8'!K190</f>
        <v>0</v>
      </c>
      <c r="I190" s="195"/>
      <c r="J190" s="104"/>
      <c r="K190" s="55">
        <f t="shared" si="9"/>
        <v>0</v>
      </c>
      <c r="L190" s="56">
        <f t="shared" si="7"/>
        <v>0</v>
      </c>
      <c r="M190" s="54">
        <f t="shared" si="8"/>
        <v>0</v>
      </c>
      <c r="N190" s="54">
        <f t="shared" si="10"/>
        <v>0</v>
      </c>
      <c r="O190" s="101">
        <f>+'Pay App 8'!O190+'Pay App 8'!P190</f>
        <v>0</v>
      </c>
      <c r="P190" s="73"/>
      <c r="Q190" s="69">
        <f>+'Pay App 8'!Q190+N190+P190</f>
        <v>0</v>
      </c>
    </row>
    <row r="191" spans="1:17" ht="21" customHeight="1" x14ac:dyDescent="0.25">
      <c r="A191" s="156" t="s">
        <v>194</v>
      </c>
      <c r="B191" s="156"/>
      <c r="C191" s="156" t="s">
        <v>195</v>
      </c>
      <c r="D191" s="157"/>
      <c r="E191" s="101">
        <f>+'Pay App 8'!E191</f>
        <v>0</v>
      </c>
      <c r="F191" s="73"/>
      <c r="G191" s="102">
        <f>+'Pay App 8'!G191+'Pay App 9'!F191</f>
        <v>0</v>
      </c>
      <c r="H191" s="194">
        <f>+'Pay App 8'!K191</f>
        <v>0</v>
      </c>
      <c r="I191" s="195"/>
      <c r="J191" s="104"/>
      <c r="K191" s="55">
        <f t="shared" si="9"/>
        <v>0</v>
      </c>
      <c r="L191" s="56">
        <f t="shared" si="7"/>
        <v>0</v>
      </c>
      <c r="M191" s="54">
        <f t="shared" si="8"/>
        <v>0</v>
      </c>
      <c r="N191" s="54">
        <f t="shared" si="10"/>
        <v>0</v>
      </c>
      <c r="O191" s="101">
        <f>+'Pay App 8'!O191+'Pay App 8'!P191</f>
        <v>0</v>
      </c>
      <c r="P191" s="73"/>
      <c r="Q191" s="69">
        <f>+'Pay App 8'!Q191+N191+P191</f>
        <v>0</v>
      </c>
    </row>
    <row r="192" spans="1:17" ht="21" customHeight="1" x14ac:dyDescent="0.25">
      <c r="A192" s="153" t="s">
        <v>134</v>
      </c>
      <c r="B192" s="153"/>
      <c r="C192" s="153" t="s">
        <v>135</v>
      </c>
      <c r="D192" s="158"/>
      <c r="E192" s="101">
        <f>+'Pay App 8'!E192</f>
        <v>0</v>
      </c>
      <c r="F192" s="73"/>
      <c r="G192" s="102">
        <f>+'Pay App 8'!G192+'Pay App 9'!F192</f>
        <v>0</v>
      </c>
      <c r="H192" s="194">
        <f>+'Pay App 8'!K192</f>
        <v>0</v>
      </c>
      <c r="I192" s="195"/>
      <c r="J192" s="104"/>
      <c r="K192" s="55">
        <f t="shared" si="9"/>
        <v>0</v>
      </c>
      <c r="L192" s="56">
        <f t="shared" si="7"/>
        <v>0</v>
      </c>
      <c r="M192" s="54">
        <f t="shared" si="8"/>
        <v>0</v>
      </c>
      <c r="N192" s="54">
        <f t="shared" si="10"/>
        <v>0</v>
      </c>
      <c r="O192" s="101">
        <f>+'Pay App 8'!O192+'Pay App 8'!P192</f>
        <v>0</v>
      </c>
      <c r="P192" s="73"/>
      <c r="Q192" s="69">
        <f>+'Pay App 8'!Q192+N192+P192</f>
        <v>0</v>
      </c>
    </row>
    <row r="193" spans="1:17" ht="21" customHeight="1" x14ac:dyDescent="0.25">
      <c r="A193" s="153" t="s">
        <v>376</v>
      </c>
      <c r="B193" s="153"/>
      <c r="C193" s="154" t="s">
        <v>378</v>
      </c>
      <c r="D193" s="155"/>
      <c r="E193" s="101">
        <f>+'Pay App 8'!E193</f>
        <v>0</v>
      </c>
      <c r="F193" s="73"/>
      <c r="G193" s="102">
        <f>+'Pay App 8'!G193+'Pay App 9'!F193</f>
        <v>0</v>
      </c>
      <c r="H193" s="194">
        <f>+'Pay App 8'!K193</f>
        <v>0</v>
      </c>
      <c r="I193" s="195"/>
      <c r="J193" s="104"/>
      <c r="K193" s="55">
        <f t="shared" si="9"/>
        <v>0</v>
      </c>
      <c r="L193" s="56">
        <f t="shared" si="7"/>
        <v>0</v>
      </c>
      <c r="M193" s="54">
        <f t="shared" si="8"/>
        <v>0</v>
      </c>
      <c r="N193" s="54">
        <f t="shared" si="10"/>
        <v>0</v>
      </c>
      <c r="O193" s="101">
        <f>+'Pay App 8'!O193+'Pay App 8'!P193</f>
        <v>0</v>
      </c>
      <c r="P193" s="73"/>
      <c r="Q193" s="69">
        <f>+'Pay App 8'!Q193+N193+P193</f>
        <v>0</v>
      </c>
    </row>
    <row r="194" spans="1:17" ht="21" customHeight="1" x14ac:dyDescent="0.25">
      <c r="A194" s="153" t="s">
        <v>136</v>
      </c>
      <c r="B194" s="153"/>
      <c r="C194" s="153" t="s">
        <v>137</v>
      </c>
      <c r="D194" s="158"/>
      <c r="E194" s="101">
        <f>+'Pay App 8'!E194</f>
        <v>0</v>
      </c>
      <c r="F194" s="73"/>
      <c r="G194" s="102">
        <f>+'Pay App 8'!G194+'Pay App 9'!F194</f>
        <v>0</v>
      </c>
      <c r="H194" s="194">
        <f>+'Pay App 8'!K194</f>
        <v>0</v>
      </c>
      <c r="I194" s="195"/>
      <c r="J194" s="104"/>
      <c r="K194" s="55">
        <f t="shared" si="9"/>
        <v>0</v>
      </c>
      <c r="L194" s="56">
        <f t="shared" si="7"/>
        <v>0</v>
      </c>
      <c r="M194" s="54">
        <f t="shared" si="8"/>
        <v>0</v>
      </c>
      <c r="N194" s="54">
        <f t="shared" si="10"/>
        <v>0</v>
      </c>
      <c r="O194" s="101">
        <f>+'Pay App 8'!O194+'Pay App 8'!P194</f>
        <v>0</v>
      </c>
      <c r="P194" s="73"/>
      <c r="Q194" s="69">
        <f>+'Pay App 8'!Q194+N194+P194</f>
        <v>0</v>
      </c>
    </row>
    <row r="195" spans="1:17" ht="21" customHeight="1" x14ac:dyDescent="0.25">
      <c r="A195" s="153" t="s">
        <v>138</v>
      </c>
      <c r="B195" s="153"/>
      <c r="C195" s="153" t="s">
        <v>139</v>
      </c>
      <c r="D195" s="158"/>
      <c r="E195" s="101">
        <f>+'Pay App 8'!E195</f>
        <v>0</v>
      </c>
      <c r="F195" s="73"/>
      <c r="G195" s="102">
        <f>+'Pay App 8'!G195+'Pay App 9'!F195</f>
        <v>0</v>
      </c>
      <c r="H195" s="194">
        <f>+'Pay App 8'!K195</f>
        <v>0</v>
      </c>
      <c r="I195" s="195"/>
      <c r="J195" s="104"/>
      <c r="K195" s="55">
        <f t="shared" si="9"/>
        <v>0</v>
      </c>
      <c r="L195" s="56">
        <f t="shared" si="7"/>
        <v>0</v>
      </c>
      <c r="M195" s="54">
        <f t="shared" si="8"/>
        <v>0</v>
      </c>
      <c r="N195" s="54">
        <f t="shared" si="10"/>
        <v>0</v>
      </c>
      <c r="O195" s="101">
        <f>+'Pay App 8'!O195+'Pay App 8'!P195</f>
        <v>0</v>
      </c>
      <c r="P195" s="73"/>
      <c r="Q195" s="69">
        <f>+'Pay App 8'!Q195+N195+P195</f>
        <v>0</v>
      </c>
    </row>
    <row r="196" spans="1:17" ht="21" customHeight="1" x14ac:dyDescent="0.25">
      <c r="A196" s="153" t="s">
        <v>379</v>
      </c>
      <c r="B196" s="153"/>
      <c r="C196" s="154" t="s">
        <v>348</v>
      </c>
      <c r="D196" s="155"/>
      <c r="E196" s="101">
        <f>+'Pay App 8'!E196</f>
        <v>0</v>
      </c>
      <c r="F196" s="73"/>
      <c r="G196" s="102">
        <f>+'Pay App 8'!G196+'Pay App 9'!F196</f>
        <v>0</v>
      </c>
      <c r="H196" s="194">
        <f>+'Pay App 8'!K196</f>
        <v>0</v>
      </c>
      <c r="I196" s="195"/>
      <c r="J196" s="104"/>
      <c r="K196" s="55">
        <f t="shared" si="9"/>
        <v>0</v>
      </c>
      <c r="L196" s="56">
        <f t="shared" si="7"/>
        <v>0</v>
      </c>
      <c r="M196" s="54">
        <f t="shared" si="8"/>
        <v>0</v>
      </c>
      <c r="N196" s="54">
        <f t="shared" si="10"/>
        <v>0</v>
      </c>
      <c r="O196" s="101">
        <f>+'Pay App 8'!O196+'Pay App 8'!P196</f>
        <v>0</v>
      </c>
      <c r="P196" s="73"/>
      <c r="Q196" s="69">
        <f>+'Pay App 8'!Q196+N196+P196</f>
        <v>0</v>
      </c>
    </row>
    <row r="197" spans="1:17" ht="21" customHeight="1" x14ac:dyDescent="0.25">
      <c r="A197" s="156" t="s">
        <v>196</v>
      </c>
      <c r="B197" s="156"/>
      <c r="C197" s="156" t="s">
        <v>197</v>
      </c>
      <c r="D197" s="157"/>
      <c r="E197" s="101">
        <f>+'Pay App 8'!E197</f>
        <v>0</v>
      </c>
      <c r="F197" s="73"/>
      <c r="G197" s="102">
        <f>+'Pay App 8'!G197+'Pay App 9'!F197</f>
        <v>0</v>
      </c>
      <c r="H197" s="194">
        <f>+'Pay App 8'!K197</f>
        <v>0</v>
      </c>
      <c r="I197" s="195"/>
      <c r="J197" s="104"/>
      <c r="K197" s="55">
        <f t="shared" si="9"/>
        <v>0</v>
      </c>
      <c r="L197" s="56">
        <f t="shared" si="7"/>
        <v>0</v>
      </c>
      <c r="M197" s="54">
        <f t="shared" si="8"/>
        <v>0</v>
      </c>
      <c r="N197" s="54">
        <f t="shared" si="10"/>
        <v>0</v>
      </c>
      <c r="O197" s="101">
        <f>+'Pay App 8'!O197+'Pay App 8'!P197</f>
        <v>0</v>
      </c>
      <c r="P197" s="73"/>
      <c r="Q197" s="69">
        <f>+'Pay App 8'!Q197+N197+P197</f>
        <v>0</v>
      </c>
    </row>
    <row r="198" spans="1:17" ht="21" customHeight="1" x14ac:dyDescent="0.25">
      <c r="A198" s="153" t="s">
        <v>140</v>
      </c>
      <c r="B198" s="153"/>
      <c r="C198" s="153" t="s">
        <v>141</v>
      </c>
      <c r="D198" s="158"/>
      <c r="E198" s="101">
        <f>+'Pay App 8'!E198</f>
        <v>0</v>
      </c>
      <c r="F198" s="73"/>
      <c r="G198" s="102">
        <f>+'Pay App 8'!G198+'Pay App 9'!F198</f>
        <v>0</v>
      </c>
      <c r="H198" s="194">
        <f>+'Pay App 8'!K198</f>
        <v>0</v>
      </c>
      <c r="I198" s="195"/>
      <c r="J198" s="104"/>
      <c r="K198" s="55">
        <f t="shared" si="9"/>
        <v>0</v>
      </c>
      <c r="L198" s="56">
        <f t="shared" si="7"/>
        <v>0</v>
      </c>
      <c r="M198" s="54">
        <f t="shared" si="8"/>
        <v>0</v>
      </c>
      <c r="N198" s="54">
        <f t="shared" si="10"/>
        <v>0</v>
      </c>
      <c r="O198" s="101">
        <f>+'Pay App 8'!O198+'Pay App 8'!P198</f>
        <v>0</v>
      </c>
      <c r="P198" s="73"/>
      <c r="Q198" s="69">
        <f>+'Pay App 8'!Q198+N198+P198</f>
        <v>0</v>
      </c>
    </row>
    <row r="199" spans="1:17" ht="21" customHeight="1" x14ac:dyDescent="0.25">
      <c r="A199" s="153" t="s">
        <v>142</v>
      </c>
      <c r="B199" s="153"/>
      <c r="C199" s="153" t="s">
        <v>143</v>
      </c>
      <c r="D199" s="158"/>
      <c r="E199" s="101">
        <f>+'Pay App 8'!E199</f>
        <v>0</v>
      </c>
      <c r="F199" s="73"/>
      <c r="G199" s="102">
        <f>+'Pay App 8'!G199+'Pay App 9'!F199</f>
        <v>0</v>
      </c>
      <c r="H199" s="194">
        <f>+'Pay App 8'!K199</f>
        <v>0</v>
      </c>
      <c r="I199" s="195"/>
      <c r="J199" s="104"/>
      <c r="K199" s="55">
        <f t="shared" si="9"/>
        <v>0</v>
      </c>
      <c r="L199" s="56">
        <f t="shared" si="7"/>
        <v>0</v>
      </c>
      <c r="M199" s="54">
        <f t="shared" si="8"/>
        <v>0</v>
      </c>
      <c r="N199" s="54">
        <f t="shared" si="10"/>
        <v>0</v>
      </c>
      <c r="O199" s="101">
        <f>+'Pay App 8'!O199+'Pay App 8'!P199</f>
        <v>0</v>
      </c>
      <c r="P199" s="73"/>
      <c r="Q199" s="69">
        <f>+'Pay App 8'!Q199+N199+P199</f>
        <v>0</v>
      </c>
    </row>
    <row r="200" spans="1:17" ht="21" customHeight="1" x14ac:dyDescent="0.25">
      <c r="A200" s="153" t="s">
        <v>380</v>
      </c>
      <c r="B200" s="153"/>
      <c r="C200" s="154" t="s">
        <v>381</v>
      </c>
      <c r="D200" s="155"/>
      <c r="E200" s="101">
        <f>+'Pay App 8'!E200</f>
        <v>0</v>
      </c>
      <c r="F200" s="73"/>
      <c r="G200" s="102">
        <f>+'Pay App 8'!G200+'Pay App 9'!F200</f>
        <v>0</v>
      </c>
      <c r="H200" s="194">
        <f>+'Pay App 8'!K200</f>
        <v>0</v>
      </c>
      <c r="I200" s="195"/>
      <c r="J200" s="104"/>
      <c r="K200" s="55">
        <f t="shared" si="9"/>
        <v>0</v>
      </c>
      <c r="L200" s="56">
        <f t="shared" si="7"/>
        <v>0</v>
      </c>
      <c r="M200" s="54">
        <f t="shared" si="8"/>
        <v>0</v>
      </c>
      <c r="N200" s="54">
        <f t="shared" si="10"/>
        <v>0</v>
      </c>
      <c r="O200" s="101">
        <f>+'Pay App 8'!O200+'Pay App 8'!P200</f>
        <v>0</v>
      </c>
      <c r="P200" s="73"/>
      <c r="Q200" s="69">
        <f>+'Pay App 8'!Q200+N200+P200</f>
        <v>0</v>
      </c>
    </row>
    <row r="201" spans="1:17" ht="21" customHeight="1" x14ac:dyDescent="0.25">
      <c r="A201" s="153" t="s">
        <v>382</v>
      </c>
      <c r="B201" s="153"/>
      <c r="C201" s="154" t="s">
        <v>383</v>
      </c>
      <c r="D201" s="155"/>
      <c r="E201" s="101">
        <f>+'Pay App 8'!E201</f>
        <v>0</v>
      </c>
      <c r="F201" s="73"/>
      <c r="G201" s="102">
        <f>+'Pay App 8'!G201+'Pay App 9'!F201</f>
        <v>0</v>
      </c>
      <c r="H201" s="194">
        <f>+'Pay App 8'!K201</f>
        <v>0</v>
      </c>
      <c r="I201" s="195"/>
      <c r="J201" s="104"/>
      <c r="K201" s="55">
        <f t="shared" si="9"/>
        <v>0</v>
      </c>
      <c r="L201" s="56">
        <f t="shared" si="7"/>
        <v>0</v>
      </c>
      <c r="M201" s="54">
        <f t="shared" si="8"/>
        <v>0</v>
      </c>
      <c r="N201" s="54">
        <f t="shared" si="10"/>
        <v>0</v>
      </c>
      <c r="O201" s="101">
        <f>+'Pay App 8'!O201+'Pay App 8'!P201</f>
        <v>0</v>
      </c>
      <c r="P201" s="73"/>
      <c r="Q201" s="69">
        <f>+'Pay App 8'!Q201+N201+P201</f>
        <v>0</v>
      </c>
    </row>
    <row r="202" spans="1:17" ht="21" customHeight="1" x14ac:dyDescent="0.25">
      <c r="A202" s="153" t="s">
        <v>144</v>
      </c>
      <c r="B202" s="153"/>
      <c r="C202" s="153" t="s">
        <v>145</v>
      </c>
      <c r="D202" s="158"/>
      <c r="E202" s="101">
        <f>+'Pay App 8'!E202</f>
        <v>0</v>
      </c>
      <c r="F202" s="73"/>
      <c r="G202" s="102">
        <f>+'Pay App 8'!G202+'Pay App 9'!F202</f>
        <v>0</v>
      </c>
      <c r="H202" s="194">
        <f>+'Pay App 8'!K202</f>
        <v>0</v>
      </c>
      <c r="I202" s="195"/>
      <c r="J202" s="104"/>
      <c r="K202" s="55">
        <f t="shared" si="9"/>
        <v>0</v>
      </c>
      <c r="L202" s="56">
        <f t="shared" si="7"/>
        <v>0</v>
      </c>
      <c r="M202" s="54">
        <f t="shared" si="8"/>
        <v>0</v>
      </c>
      <c r="N202" s="54">
        <f t="shared" si="10"/>
        <v>0</v>
      </c>
      <c r="O202" s="101">
        <f>+'Pay App 8'!O202+'Pay App 8'!P202</f>
        <v>0</v>
      </c>
      <c r="P202" s="73"/>
      <c r="Q202" s="69">
        <f>+'Pay App 8'!Q202+N202+P202</f>
        <v>0</v>
      </c>
    </row>
    <row r="203" spans="1:17" ht="21" customHeight="1" x14ac:dyDescent="0.25">
      <c r="A203" s="153" t="s">
        <v>384</v>
      </c>
      <c r="B203" s="153"/>
      <c r="C203" s="154" t="s">
        <v>385</v>
      </c>
      <c r="D203" s="155"/>
      <c r="E203" s="101">
        <f>+'Pay App 8'!E203</f>
        <v>0</v>
      </c>
      <c r="F203" s="73"/>
      <c r="G203" s="102">
        <f>+'Pay App 8'!G203+'Pay App 9'!F203</f>
        <v>0</v>
      </c>
      <c r="H203" s="194">
        <f>+'Pay App 8'!K203</f>
        <v>0</v>
      </c>
      <c r="I203" s="195"/>
      <c r="J203" s="104"/>
      <c r="K203" s="55">
        <f t="shared" si="9"/>
        <v>0</v>
      </c>
      <c r="L203" s="56">
        <f t="shared" si="7"/>
        <v>0</v>
      </c>
      <c r="M203" s="54">
        <f t="shared" si="8"/>
        <v>0</v>
      </c>
      <c r="N203" s="54">
        <f t="shared" si="10"/>
        <v>0</v>
      </c>
      <c r="O203" s="101">
        <f>+'Pay App 8'!O203+'Pay App 8'!P203</f>
        <v>0</v>
      </c>
      <c r="P203" s="73"/>
      <c r="Q203" s="69">
        <f>+'Pay App 8'!Q203+N203+P203</f>
        <v>0</v>
      </c>
    </row>
    <row r="204" spans="1:17" ht="21" customHeight="1" x14ac:dyDescent="0.25">
      <c r="A204" s="156" t="s">
        <v>198</v>
      </c>
      <c r="B204" s="156"/>
      <c r="C204" s="156" t="s">
        <v>199</v>
      </c>
      <c r="D204" s="157"/>
      <c r="E204" s="101">
        <f>+'Pay App 8'!E204</f>
        <v>0</v>
      </c>
      <c r="F204" s="73"/>
      <c r="G204" s="102">
        <f>+'Pay App 8'!G204+'Pay App 9'!F204</f>
        <v>0</v>
      </c>
      <c r="H204" s="194">
        <f>+'Pay App 8'!K204</f>
        <v>0</v>
      </c>
      <c r="I204" s="195"/>
      <c r="J204" s="104"/>
      <c r="K204" s="55">
        <f t="shared" si="9"/>
        <v>0</v>
      </c>
      <c r="L204" s="56">
        <f t="shared" si="7"/>
        <v>0</v>
      </c>
      <c r="M204" s="54">
        <f t="shared" si="8"/>
        <v>0</v>
      </c>
      <c r="N204" s="54">
        <f t="shared" si="10"/>
        <v>0</v>
      </c>
      <c r="O204" s="101">
        <f>+'Pay App 8'!O204+'Pay App 8'!P204</f>
        <v>0</v>
      </c>
      <c r="P204" s="73"/>
      <c r="Q204" s="69">
        <f>+'Pay App 8'!Q204+N204+P204</f>
        <v>0</v>
      </c>
    </row>
    <row r="205" spans="1:17" ht="21" customHeight="1" x14ac:dyDescent="0.25">
      <c r="A205" s="153" t="s">
        <v>146</v>
      </c>
      <c r="B205" s="153"/>
      <c r="C205" s="153" t="s">
        <v>147</v>
      </c>
      <c r="D205" s="158"/>
      <c r="E205" s="101">
        <f>+'Pay App 8'!E205</f>
        <v>0</v>
      </c>
      <c r="F205" s="73"/>
      <c r="G205" s="102">
        <f>+'Pay App 8'!G205+'Pay App 9'!F205</f>
        <v>0</v>
      </c>
      <c r="H205" s="194">
        <f>+'Pay App 8'!K205</f>
        <v>0</v>
      </c>
      <c r="I205" s="195"/>
      <c r="J205" s="104"/>
      <c r="K205" s="55">
        <f t="shared" si="9"/>
        <v>0</v>
      </c>
      <c r="L205" s="56">
        <f t="shared" si="7"/>
        <v>0</v>
      </c>
      <c r="M205" s="54">
        <f t="shared" si="8"/>
        <v>0</v>
      </c>
      <c r="N205" s="54">
        <f t="shared" si="10"/>
        <v>0</v>
      </c>
      <c r="O205" s="101">
        <f>+'Pay App 8'!O205+'Pay App 8'!P205</f>
        <v>0</v>
      </c>
      <c r="P205" s="73"/>
      <c r="Q205" s="69">
        <f>+'Pay App 8'!Q205+N205+P205</f>
        <v>0</v>
      </c>
    </row>
    <row r="206" spans="1:17" ht="21" customHeight="1" x14ac:dyDescent="0.25">
      <c r="A206" s="156" t="s">
        <v>200</v>
      </c>
      <c r="B206" s="156"/>
      <c r="C206" s="156" t="s">
        <v>201</v>
      </c>
      <c r="D206" s="157"/>
      <c r="E206" s="101">
        <f>+'Pay App 8'!E206</f>
        <v>0</v>
      </c>
      <c r="F206" s="73"/>
      <c r="G206" s="102">
        <f>+'Pay App 8'!G206+'Pay App 9'!F206</f>
        <v>0</v>
      </c>
      <c r="H206" s="194">
        <f>+'Pay App 8'!K206</f>
        <v>0</v>
      </c>
      <c r="I206" s="195"/>
      <c r="J206" s="104"/>
      <c r="K206" s="55">
        <f t="shared" si="9"/>
        <v>0</v>
      </c>
      <c r="L206" s="56">
        <f t="shared" si="7"/>
        <v>0</v>
      </c>
      <c r="M206" s="54">
        <f t="shared" si="8"/>
        <v>0</v>
      </c>
      <c r="N206" s="54">
        <f t="shared" si="10"/>
        <v>0</v>
      </c>
      <c r="O206" s="101">
        <f>+'Pay App 8'!O206+'Pay App 8'!P206</f>
        <v>0</v>
      </c>
      <c r="P206" s="73"/>
      <c r="Q206" s="69">
        <f>+'Pay App 8'!Q206+N206+P206</f>
        <v>0</v>
      </c>
    </row>
    <row r="207" spans="1:17" ht="21" customHeight="1" x14ac:dyDescent="0.25">
      <c r="A207" s="153" t="s">
        <v>148</v>
      </c>
      <c r="B207" s="153"/>
      <c r="C207" s="153" t="s">
        <v>149</v>
      </c>
      <c r="D207" s="158"/>
      <c r="E207" s="101">
        <f>+'Pay App 8'!E207</f>
        <v>0</v>
      </c>
      <c r="F207" s="73"/>
      <c r="G207" s="102">
        <f>+'Pay App 8'!G207+'Pay App 9'!F207</f>
        <v>0</v>
      </c>
      <c r="H207" s="194">
        <f>+'Pay App 8'!K207</f>
        <v>0</v>
      </c>
      <c r="I207" s="195"/>
      <c r="J207" s="104"/>
      <c r="K207" s="55">
        <f t="shared" si="9"/>
        <v>0</v>
      </c>
      <c r="L207" s="56">
        <f t="shared" si="7"/>
        <v>0</v>
      </c>
      <c r="M207" s="54">
        <f t="shared" si="8"/>
        <v>0</v>
      </c>
      <c r="N207" s="54">
        <f t="shared" si="10"/>
        <v>0</v>
      </c>
      <c r="O207" s="101">
        <f>+'Pay App 8'!O207+'Pay App 8'!P207</f>
        <v>0</v>
      </c>
      <c r="P207" s="73"/>
      <c r="Q207" s="69">
        <f>+'Pay App 8'!Q207+N207+P207</f>
        <v>0</v>
      </c>
    </row>
    <row r="208" spans="1:17" ht="21" customHeight="1" x14ac:dyDescent="0.25">
      <c r="A208" s="153" t="s">
        <v>386</v>
      </c>
      <c r="B208" s="153"/>
      <c r="C208" s="154" t="s">
        <v>387</v>
      </c>
      <c r="D208" s="155"/>
      <c r="E208" s="101">
        <f>+'Pay App 8'!E208</f>
        <v>0</v>
      </c>
      <c r="F208" s="73"/>
      <c r="G208" s="102">
        <f>+'Pay App 8'!G208+'Pay App 9'!F208</f>
        <v>0</v>
      </c>
      <c r="H208" s="194">
        <f>+'Pay App 8'!K208</f>
        <v>0</v>
      </c>
      <c r="I208" s="195"/>
      <c r="J208" s="104"/>
      <c r="K208" s="55">
        <f t="shared" si="9"/>
        <v>0</v>
      </c>
      <c r="L208" s="56">
        <f t="shared" si="7"/>
        <v>0</v>
      </c>
      <c r="M208" s="54">
        <f t="shared" si="8"/>
        <v>0</v>
      </c>
      <c r="N208" s="54">
        <f t="shared" si="10"/>
        <v>0</v>
      </c>
      <c r="O208" s="101">
        <f>+'Pay App 8'!O208+'Pay App 8'!P208</f>
        <v>0</v>
      </c>
      <c r="P208" s="73"/>
      <c r="Q208" s="69">
        <f>+'Pay App 8'!Q208+N208+P208</f>
        <v>0</v>
      </c>
    </row>
    <row r="209" spans="1:17" ht="21" customHeight="1" x14ac:dyDescent="0.25">
      <c r="A209" s="153" t="s">
        <v>150</v>
      </c>
      <c r="B209" s="153"/>
      <c r="C209" s="153" t="s">
        <v>151</v>
      </c>
      <c r="D209" s="158"/>
      <c r="E209" s="101">
        <f>+'Pay App 8'!E209</f>
        <v>0</v>
      </c>
      <c r="F209" s="73"/>
      <c r="G209" s="102">
        <f>+'Pay App 8'!G209+'Pay App 9'!F209</f>
        <v>0</v>
      </c>
      <c r="H209" s="194">
        <f>+'Pay App 8'!K209</f>
        <v>0</v>
      </c>
      <c r="I209" s="195"/>
      <c r="J209" s="104"/>
      <c r="K209" s="55">
        <f t="shared" si="9"/>
        <v>0</v>
      </c>
      <c r="L209" s="56">
        <f t="shared" si="7"/>
        <v>0</v>
      </c>
      <c r="M209" s="54">
        <f t="shared" si="8"/>
        <v>0</v>
      </c>
      <c r="N209" s="54">
        <f t="shared" si="10"/>
        <v>0</v>
      </c>
      <c r="O209" s="101">
        <f>+'Pay App 8'!O209+'Pay App 8'!P209</f>
        <v>0</v>
      </c>
      <c r="P209" s="73"/>
      <c r="Q209" s="69">
        <f>+'Pay App 8'!Q209+N209+P209</f>
        <v>0</v>
      </c>
    </row>
    <row r="210" spans="1:17" ht="21" customHeight="1" x14ac:dyDescent="0.25">
      <c r="A210" s="153" t="s">
        <v>388</v>
      </c>
      <c r="B210" s="153"/>
      <c r="C210" s="154" t="s">
        <v>389</v>
      </c>
      <c r="D210" s="155"/>
      <c r="E210" s="101">
        <f>+'Pay App 8'!E210</f>
        <v>0</v>
      </c>
      <c r="F210" s="73"/>
      <c r="G210" s="102">
        <f>+'Pay App 8'!G210+'Pay App 9'!F210</f>
        <v>0</v>
      </c>
      <c r="H210" s="194">
        <f>+'Pay App 8'!K210</f>
        <v>0</v>
      </c>
      <c r="I210" s="195"/>
      <c r="J210" s="104"/>
      <c r="K210" s="55">
        <f t="shared" si="9"/>
        <v>0</v>
      </c>
      <c r="L210" s="56">
        <f t="shared" ref="L210:L239" si="11">IF(ISERROR(K210/G210),0,K210/G210)</f>
        <v>0</v>
      </c>
      <c r="M210" s="54">
        <f t="shared" ref="M210:M238" si="12">+G210-K210</f>
        <v>0</v>
      </c>
      <c r="N210" s="54">
        <f t="shared" si="10"/>
        <v>0</v>
      </c>
      <c r="O210" s="101">
        <f>+'Pay App 8'!O210+'Pay App 8'!P210</f>
        <v>0</v>
      </c>
      <c r="P210" s="73"/>
      <c r="Q210" s="69">
        <f>+'Pay App 8'!Q210+N210+P210</f>
        <v>0</v>
      </c>
    </row>
    <row r="211" spans="1:17" ht="21" customHeight="1" x14ac:dyDescent="0.25">
      <c r="A211" s="156" t="s">
        <v>202</v>
      </c>
      <c r="B211" s="156"/>
      <c r="C211" s="156" t="s">
        <v>203</v>
      </c>
      <c r="D211" s="157"/>
      <c r="E211" s="101">
        <f>+'Pay App 8'!E211</f>
        <v>0</v>
      </c>
      <c r="F211" s="73"/>
      <c r="G211" s="102">
        <f>+'Pay App 8'!G211+'Pay App 9'!F211</f>
        <v>0</v>
      </c>
      <c r="H211" s="194">
        <f>+'Pay App 8'!K211</f>
        <v>0</v>
      </c>
      <c r="I211" s="195"/>
      <c r="J211" s="104"/>
      <c r="K211" s="55">
        <f t="shared" ref="K211:K238" si="13">+H211+J211</f>
        <v>0</v>
      </c>
      <c r="L211" s="56">
        <f t="shared" si="11"/>
        <v>0</v>
      </c>
      <c r="M211" s="54">
        <f t="shared" si="12"/>
        <v>0</v>
      </c>
      <c r="N211" s="54">
        <f t="shared" ref="N211:N238" si="14">SUM(+J211*0.05)</f>
        <v>0</v>
      </c>
      <c r="O211" s="101">
        <f>+'Pay App 8'!O211+'Pay App 8'!P211</f>
        <v>0</v>
      </c>
      <c r="P211" s="73"/>
      <c r="Q211" s="69">
        <f>+'Pay App 8'!Q211+N211+P211</f>
        <v>0</v>
      </c>
    </row>
    <row r="212" spans="1:17" ht="21" customHeight="1" x14ac:dyDescent="0.25">
      <c r="A212" s="153" t="s">
        <v>390</v>
      </c>
      <c r="B212" s="153"/>
      <c r="C212" s="154" t="s">
        <v>391</v>
      </c>
      <c r="D212" s="155"/>
      <c r="E212" s="101">
        <f>+'Pay App 8'!E212</f>
        <v>0</v>
      </c>
      <c r="F212" s="73"/>
      <c r="G212" s="102">
        <f>+'Pay App 8'!G212+'Pay App 9'!F212</f>
        <v>0</v>
      </c>
      <c r="H212" s="194">
        <f>+'Pay App 8'!K212</f>
        <v>0</v>
      </c>
      <c r="I212" s="195"/>
      <c r="J212" s="104"/>
      <c r="K212" s="55">
        <f t="shared" si="13"/>
        <v>0</v>
      </c>
      <c r="L212" s="56">
        <f t="shared" si="11"/>
        <v>0</v>
      </c>
      <c r="M212" s="54">
        <f t="shared" si="12"/>
        <v>0</v>
      </c>
      <c r="N212" s="54">
        <f t="shared" si="14"/>
        <v>0</v>
      </c>
      <c r="O212" s="101">
        <f>+'Pay App 8'!O212+'Pay App 8'!P212</f>
        <v>0</v>
      </c>
      <c r="P212" s="73"/>
      <c r="Q212" s="69">
        <f>+'Pay App 8'!Q212+N212+P212</f>
        <v>0</v>
      </c>
    </row>
    <row r="213" spans="1:17" ht="21" customHeight="1" x14ac:dyDescent="0.25">
      <c r="A213" s="153" t="s">
        <v>152</v>
      </c>
      <c r="B213" s="153"/>
      <c r="C213" s="153" t="s">
        <v>153</v>
      </c>
      <c r="D213" s="158"/>
      <c r="E213" s="101">
        <f>+'Pay App 8'!E213</f>
        <v>0</v>
      </c>
      <c r="F213" s="73"/>
      <c r="G213" s="102">
        <f>+'Pay App 8'!G213+'Pay App 9'!F213</f>
        <v>0</v>
      </c>
      <c r="H213" s="194">
        <f>+'Pay App 8'!K213</f>
        <v>0</v>
      </c>
      <c r="I213" s="195"/>
      <c r="J213" s="104"/>
      <c r="K213" s="55">
        <f t="shared" si="13"/>
        <v>0</v>
      </c>
      <c r="L213" s="56">
        <f t="shared" si="11"/>
        <v>0</v>
      </c>
      <c r="M213" s="54">
        <f t="shared" si="12"/>
        <v>0</v>
      </c>
      <c r="N213" s="54">
        <f t="shared" si="14"/>
        <v>0</v>
      </c>
      <c r="O213" s="101">
        <f>+'Pay App 8'!O213+'Pay App 8'!P213</f>
        <v>0</v>
      </c>
      <c r="P213" s="73"/>
      <c r="Q213" s="69">
        <f>+'Pay App 8'!Q213+N213+P213</f>
        <v>0</v>
      </c>
    </row>
    <row r="214" spans="1:17" ht="21" customHeight="1" x14ac:dyDescent="0.25">
      <c r="A214" s="153" t="s">
        <v>154</v>
      </c>
      <c r="B214" s="153"/>
      <c r="C214" s="153" t="s">
        <v>155</v>
      </c>
      <c r="D214" s="158"/>
      <c r="E214" s="101">
        <f>+'Pay App 8'!E214</f>
        <v>0</v>
      </c>
      <c r="F214" s="73"/>
      <c r="G214" s="102">
        <f>+'Pay App 8'!G214+'Pay App 9'!F214</f>
        <v>0</v>
      </c>
      <c r="H214" s="194">
        <f>+'Pay App 8'!K214</f>
        <v>0</v>
      </c>
      <c r="I214" s="195"/>
      <c r="J214" s="104"/>
      <c r="K214" s="55">
        <f t="shared" si="13"/>
        <v>0</v>
      </c>
      <c r="L214" s="56">
        <f t="shared" si="11"/>
        <v>0</v>
      </c>
      <c r="M214" s="54">
        <f t="shared" si="12"/>
        <v>0</v>
      </c>
      <c r="N214" s="54">
        <f t="shared" si="14"/>
        <v>0</v>
      </c>
      <c r="O214" s="101">
        <f>+'Pay App 8'!O214+'Pay App 8'!P214</f>
        <v>0</v>
      </c>
      <c r="P214" s="73"/>
      <c r="Q214" s="69">
        <f>+'Pay App 8'!Q214+N214+P214</f>
        <v>0</v>
      </c>
    </row>
    <row r="215" spans="1:17" ht="21" customHeight="1" x14ac:dyDescent="0.25">
      <c r="A215" s="153" t="s">
        <v>156</v>
      </c>
      <c r="B215" s="153"/>
      <c r="C215" s="153" t="s">
        <v>157</v>
      </c>
      <c r="D215" s="158"/>
      <c r="E215" s="101">
        <f>+'Pay App 8'!E215</f>
        <v>0</v>
      </c>
      <c r="F215" s="73"/>
      <c r="G215" s="102">
        <f>+'Pay App 8'!G215+'Pay App 9'!F215</f>
        <v>0</v>
      </c>
      <c r="H215" s="194">
        <f>+'Pay App 8'!K215</f>
        <v>0</v>
      </c>
      <c r="I215" s="195"/>
      <c r="J215" s="104"/>
      <c r="K215" s="55">
        <f t="shared" si="13"/>
        <v>0</v>
      </c>
      <c r="L215" s="56">
        <f t="shared" si="11"/>
        <v>0</v>
      </c>
      <c r="M215" s="54">
        <f t="shared" si="12"/>
        <v>0</v>
      </c>
      <c r="N215" s="54">
        <f t="shared" si="14"/>
        <v>0</v>
      </c>
      <c r="O215" s="101">
        <f>+'Pay App 8'!O215+'Pay App 8'!P215</f>
        <v>0</v>
      </c>
      <c r="P215" s="73"/>
      <c r="Q215" s="69">
        <f>+'Pay App 8'!Q215+N215+P215</f>
        <v>0</v>
      </c>
    </row>
    <row r="216" spans="1:17" ht="21" customHeight="1" x14ac:dyDescent="0.25">
      <c r="A216" s="153" t="s">
        <v>393</v>
      </c>
      <c r="B216" s="153"/>
      <c r="C216" s="154" t="s">
        <v>392</v>
      </c>
      <c r="D216" s="155"/>
      <c r="E216" s="101">
        <f>+'Pay App 8'!E216</f>
        <v>0</v>
      </c>
      <c r="F216" s="73"/>
      <c r="G216" s="102">
        <f>+'Pay App 8'!G216+'Pay App 9'!F216</f>
        <v>0</v>
      </c>
      <c r="H216" s="194">
        <f>+'Pay App 8'!K216</f>
        <v>0</v>
      </c>
      <c r="I216" s="195"/>
      <c r="J216" s="104"/>
      <c r="K216" s="55">
        <f t="shared" si="13"/>
        <v>0</v>
      </c>
      <c r="L216" s="56">
        <f t="shared" si="11"/>
        <v>0</v>
      </c>
      <c r="M216" s="54">
        <f t="shared" si="12"/>
        <v>0</v>
      </c>
      <c r="N216" s="54">
        <f t="shared" si="14"/>
        <v>0</v>
      </c>
      <c r="O216" s="101">
        <f>+'Pay App 8'!O216+'Pay App 8'!P216</f>
        <v>0</v>
      </c>
      <c r="P216" s="73"/>
      <c r="Q216" s="69">
        <f>+'Pay App 8'!Q216+N216+P216</f>
        <v>0</v>
      </c>
    </row>
    <row r="217" spans="1:17" ht="21" customHeight="1" x14ac:dyDescent="0.25">
      <c r="A217" s="156" t="s">
        <v>204</v>
      </c>
      <c r="B217" s="156"/>
      <c r="C217" s="156" t="s">
        <v>205</v>
      </c>
      <c r="D217" s="157"/>
      <c r="E217" s="101">
        <f>+'Pay App 8'!E217</f>
        <v>0</v>
      </c>
      <c r="F217" s="73"/>
      <c r="G217" s="102">
        <f>+'Pay App 8'!G217+'Pay App 9'!F217</f>
        <v>0</v>
      </c>
      <c r="H217" s="194">
        <f>+'Pay App 8'!K217</f>
        <v>0</v>
      </c>
      <c r="I217" s="195"/>
      <c r="J217" s="104"/>
      <c r="K217" s="55">
        <f t="shared" si="13"/>
        <v>0</v>
      </c>
      <c r="L217" s="56">
        <f t="shared" si="11"/>
        <v>0</v>
      </c>
      <c r="M217" s="54">
        <f t="shared" si="12"/>
        <v>0</v>
      </c>
      <c r="N217" s="54">
        <f t="shared" si="14"/>
        <v>0</v>
      </c>
      <c r="O217" s="101">
        <f>+'Pay App 8'!O217+'Pay App 8'!P217</f>
        <v>0</v>
      </c>
      <c r="P217" s="73"/>
      <c r="Q217" s="69">
        <f>+'Pay App 8'!Q217+N217+P217</f>
        <v>0</v>
      </c>
    </row>
    <row r="218" spans="1:17" ht="21" customHeight="1" x14ac:dyDescent="0.25">
      <c r="A218" s="153" t="s">
        <v>158</v>
      </c>
      <c r="B218" s="153"/>
      <c r="C218" s="153" t="s">
        <v>159</v>
      </c>
      <c r="D218" s="158"/>
      <c r="E218" s="101">
        <f>+'Pay App 8'!E218</f>
        <v>0</v>
      </c>
      <c r="F218" s="73"/>
      <c r="G218" s="102">
        <f>+'Pay App 8'!G218+'Pay App 9'!F218</f>
        <v>0</v>
      </c>
      <c r="H218" s="194">
        <f>+'Pay App 8'!K218</f>
        <v>0</v>
      </c>
      <c r="I218" s="195"/>
      <c r="J218" s="104"/>
      <c r="K218" s="55">
        <f t="shared" si="13"/>
        <v>0</v>
      </c>
      <c r="L218" s="56">
        <f t="shared" si="11"/>
        <v>0</v>
      </c>
      <c r="M218" s="54">
        <f t="shared" si="12"/>
        <v>0</v>
      </c>
      <c r="N218" s="54">
        <f t="shared" si="14"/>
        <v>0</v>
      </c>
      <c r="O218" s="101">
        <f>+'Pay App 8'!O218+'Pay App 8'!P218</f>
        <v>0</v>
      </c>
      <c r="P218" s="73"/>
      <c r="Q218" s="69">
        <f>+'Pay App 8'!Q218+N218+P218</f>
        <v>0</v>
      </c>
    </row>
    <row r="219" spans="1:17" ht="21" customHeight="1" x14ac:dyDescent="0.25">
      <c r="A219" s="156" t="s">
        <v>206</v>
      </c>
      <c r="B219" s="156"/>
      <c r="C219" s="156" t="s">
        <v>207</v>
      </c>
      <c r="D219" s="157"/>
      <c r="E219" s="101">
        <f>+'Pay App 8'!E219</f>
        <v>0</v>
      </c>
      <c r="F219" s="73"/>
      <c r="G219" s="102">
        <f>+'Pay App 8'!G219+'Pay App 9'!F219</f>
        <v>0</v>
      </c>
      <c r="H219" s="194">
        <f>+'Pay App 8'!K219</f>
        <v>0</v>
      </c>
      <c r="I219" s="195"/>
      <c r="J219" s="104"/>
      <c r="K219" s="55">
        <f t="shared" si="13"/>
        <v>0</v>
      </c>
      <c r="L219" s="56">
        <f t="shared" si="11"/>
        <v>0</v>
      </c>
      <c r="M219" s="54">
        <f t="shared" si="12"/>
        <v>0</v>
      </c>
      <c r="N219" s="54">
        <f t="shared" si="14"/>
        <v>0</v>
      </c>
      <c r="O219" s="101">
        <f>+'Pay App 8'!O219+'Pay App 8'!P219</f>
        <v>0</v>
      </c>
      <c r="P219" s="73"/>
      <c r="Q219" s="69">
        <f>+'Pay App 8'!Q219+N219+P219</f>
        <v>0</v>
      </c>
    </row>
    <row r="220" spans="1:17" ht="21" customHeight="1" x14ac:dyDescent="0.25">
      <c r="A220" s="153" t="s">
        <v>160</v>
      </c>
      <c r="B220" s="153"/>
      <c r="C220" s="153" t="s">
        <v>161</v>
      </c>
      <c r="D220" s="158"/>
      <c r="E220" s="101">
        <f>+'Pay App 8'!E220</f>
        <v>0</v>
      </c>
      <c r="F220" s="73"/>
      <c r="G220" s="102">
        <f>+'Pay App 8'!G220+'Pay App 9'!F220</f>
        <v>0</v>
      </c>
      <c r="H220" s="194">
        <f>+'Pay App 8'!K220</f>
        <v>0</v>
      </c>
      <c r="I220" s="195"/>
      <c r="J220" s="104"/>
      <c r="K220" s="55">
        <f t="shared" si="13"/>
        <v>0</v>
      </c>
      <c r="L220" s="56">
        <f t="shared" si="11"/>
        <v>0</v>
      </c>
      <c r="M220" s="54">
        <f t="shared" si="12"/>
        <v>0</v>
      </c>
      <c r="N220" s="54">
        <f t="shared" si="14"/>
        <v>0</v>
      </c>
      <c r="O220" s="101">
        <f>+'Pay App 8'!O220+'Pay App 8'!P220</f>
        <v>0</v>
      </c>
      <c r="P220" s="73"/>
      <c r="Q220" s="69">
        <f>+'Pay App 8'!Q220+N220+P220</f>
        <v>0</v>
      </c>
    </row>
    <row r="221" spans="1:17" ht="21" customHeight="1" x14ac:dyDescent="0.25">
      <c r="A221" s="153" t="s">
        <v>162</v>
      </c>
      <c r="B221" s="153"/>
      <c r="C221" s="153" t="s">
        <v>163</v>
      </c>
      <c r="D221" s="158"/>
      <c r="E221" s="101">
        <f>+'Pay App 8'!E221</f>
        <v>0</v>
      </c>
      <c r="F221" s="73"/>
      <c r="G221" s="102">
        <f>+'Pay App 8'!G221+'Pay App 9'!F221</f>
        <v>0</v>
      </c>
      <c r="H221" s="194">
        <f>+'Pay App 8'!K221</f>
        <v>0</v>
      </c>
      <c r="I221" s="195"/>
      <c r="J221" s="104"/>
      <c r="K221" s="55">
        <f t="shared" si="13"/>
        <v>0</v>
      </c>
      <c r="L221" s="56">
        <f t="shared" si="11"/>
        <v>0</v>
      </c>
      <c r="M221" s="54">
        <f t="shared" si="12"/>
        <v>0</v>
      </c>
      <c r="N221" s="54">
        <f t="shared" si="14"/>
        <v>0</v>
      </c>
      <c r="O221" s="101">
        <f>+'Pay App 8'!O221+'Pay App 8'!P221</f>
        <v>0</v>
      </c>
      <c r="P221" s="73"/>
      <c r="Q221" s="69">
        <f>+'Pay App 8'!Q221+N221+P221</f>
        <v>0</v>
      </c>
    </row>
    <row r="222" spans="1:17" ht="21" customHeight="1" x14ac:dyDescent="0.25">
      <c r="A222" s="153" t="s">
        <v>394</v>
      </c>
      <c r="B222" s="153"/>
      <c r="C222" s="153" t="s">
        <v>395</v>
      </c>
      <c r="D222" s="158"/>
      <c r="E222" s="101">
        <f>+'Pay App 8'!E222</f>
        <v>0</v>
      </c>
      <c r="F222" s="73"/>
      <c r="G222" s="102">
        <f>+'Pay App 8'!G222+'Pay App 9'!F222</f>
        <v>0</v>
      </c>
      <c r="H222" s="194">
        <f>+'Pay App 8'!K222</f>
        <v>0</v>
      </c>
      <c r="I222" s="195"/>
      <c r="J222" s="104"/>
      <c r="K222" s="55">
        <f t="shared" si="13"/>
        <v>0</v>
      </c>
      <c r="L222" s="56">
        <f t="shared" si="11"/>
        <v>0</v>
      </c>
      <c r="M222" s="54">
        <f t="shared" si="12"/>
        <v>0</v>
      </c>
      <c r="N222" s="54">
        <f t="shared" si="14"/>
        <v>0</v>
      </c>
      <c r="O222" s="101">
        <f>+'Pay App 8'!O222+'Pay App 8'!P222</f>
        <v>0</v>
      </c>
      <c r="P222" s="73"/>
      <c r="Q222" s="69">
        <f>+'Pay App 8'!Q222+N222+P222</f>
        <v>0</v>
      </c>
    </row>
    <row r="223" spans="1:17" ht="21" customHeight="1" x14ac:dyDescent="0.25">
      <c r="A223" s="153" t="s">
        <v>396</v>
      </c>
      <c r="B223" s="153"/>
      <c r="C223" s="153" t="s">
        <v>397</v>
      </c>
      <c r="D223" s="158"/>
      <c r="E223" s="101">
        <f>+'Pay App 8'!E223</f>
        <v>0</v>
      </c>
      <c r="F223" s="73"/>
      <c r="G223" s="102">
        <f>+'Pay App 8'!G223+'Pay App 9'!F223</f>
        <v>0</v>
      </c>
      <c r="H223" s="194">
        <f>+'Pay App 8'!K223</f>
        <v>0</v>
      </c>
      <c r="I223" s="195"/>
      <c r="J223" s="104"/>
      <c r="K223" s="55">
        <f t="shared" si="13"/>
        <v>0</v>
      </c>
      <c r="L223" s="56">
        <f t="shared" si="11"/>
        <v>0</v>
      </c>
      <c r="M223" s="54">
        <f t="shared" si="12"/>
        <v>0</v>
      </c>
      <c r="N223" s="54">
        <f t="shared" si="14"/>
        <v>0</v>
      </c>
      <c r="O223" s="101">
        <f>+'Pay App 8'!O223+'Pay App 8'!P223</f>
        <v>0</v>
      </c>
      <c r="P223" s="73"/>
      <c r="Q223" s="69">
        <f>+'Pay App 8'!Q223+N223+P223</f>
        <v>0</v>
      </c>
    </row>
    <row r="224" spans="1:17" ht="21" customHeight="1" x14ac:dyDescent="0.25">
      <c r="A224" s="156" t="s">
        <v>398</v>
      </c>
      <c r="B224" s="156"/>
      <c r="C224" s="156" t="s">
        <v>399</v>
      </c>
      <c r="D224" s="157"/>
      <c r="E224" s="101">
        <f>+'Pay App 8'!E224</f>
        <v>0</v>
      </c>
      <c r="F224" s="73"/>
      <c r="G224" s="102">
        <f>+'Pay App 8'!G224+'Pay App 9'!F224</f>
        <v>0</v>
      </c>
      <c r="H224" s="194">
        <f>+'Pay App 8'!K224</f>
        <v>0</v>
      </c>
      <c r="I224" s="195"/>
      <c r="J224" s="104"/>
      <c r="K224" s="55">
        <f t="shared" si="13"/>
        <v>0</v>
      </c>
      <c r="L224" s="56">
        <f t="shared" si="11"/>
        <v>0</v>
      </c>
      <c r="M224" s="54">
        <f t="shared" si="12"/>
        <v>0</v>
      </c>
      <c r="N224" s="54">
        <f t="shared" si="14"/>
        <v>0</v>
      </c>
      <c r="O224" s="101">
        <f>+'Pay App 8'!O224+'Pay App 8'!P224</f>
        <v>0</v>
      </c>
      <c r="P224" s="73"/>
      <c r="Q224" s="69">
        <f>+'Pay App 8'!Q224+N224+P224</f>
        <v>0</v>
      </c>
    </row>
    <row r="225" spans="1:17" ht="21" customHeight="1" x14ac:dyDescent="0.25">
      <c r="A225" s="153" t="s">
        <v>164</v>
      </c>
      <c r="B225" s="153"/>
      <c r="C225" s="153" t="s">
        <v>165</v>
      </c>
      <c r="D225" s="158"/>
      <c r="E225" s="101">
        <f>+'Pay App 8'!E225</f>
        <v>0</v>
      </c>
      <c r="F225" s="73"/>
      <c r="G225" s="102">
        <f>+'Pay App 8'!G225+'Pay App 9'!F225</f>
        <v>0</v>
      </c>
      <c r="H225" s="194">
        <f>+'Pay App 8'!K225</f>
        <v>0</v>
      </c>
      <c r="I225" s="195"/>
      <c r="J225" s="104"/>
      <c r="K225" s="55">
        <f t="shared" si="13"/>
        <v>0</v>
      </c>
      <c r="L225" s="56">
        <f t="shared" si="11"/>
        <v>0</v>
      </c>
      <c r="M225" s="54">
        <f t="shared" si="12"/>
        <v>0</v>
      </c>
      <c r="N225" s="54">
        <f t="shared" si="14"/>
        <v>0</v>
      </c>
      <c r="O225" s="101">
        <f>+'Pay App 8'!O225+'Pay App 8'!P225</f>
        <v>0</v>
      </c>
      <c r="P225" s="73"/>
      <c r="Q225" s="69">
        <f>+'Pay App 8'!Q225+N225+P225</f>
        <v>0</v>
      </c>
    </row>
    <row r="226" spans="1:17" ht="21" customHeight="1" x14ac:dyDescent="0.25">
      <c r="A226" s="153" t="s">
        <v>166</v>
      </c>
      <c r="B226" s="153"/>
      <c r="C226" s="153" t="s">
        <v>167</v>
      </c>
      <c r="D226" s="158"/>
      <c r="E226" s="101">
        <f>+'Pay App 8'!E226</f>
        <v>0</v>
      </c>
      <c r="F226" s="73"/>
      <c r="G226" s="102">
        <f>+'Pay App 8'!G226+'Pay App 9'!F226</f>
        <v>0</v>
      </c>
      <c r="H226" s="194">
        <f>+'Pay App 8'!K226</f>
        <v>0</v>
      </c>
      <c r="I226" s="195"/>
      <c r="J226" s="104"/>
      <c r="K226" s="55">
        <f t="shared" si="13"/>
        <v>0</v>
      </c>
      <c r="L226" s="56">
        <f t="shared" si="11"/>
        <v>0</v>
      </c>
      <c r="M226" s="54">
        <f t="shared" si="12"/>
        <v>0</v>
      </c>
      <c r="N226" s="54">
        <f t="shared" si="14"/>
        <v>0</v>
      </c>
      <c r="O226" s="101">
        <f>+'Pay App 8'!O226+'Pay App 8'!P226</f>
        <v>0</v>
      </c>
      <c r="P226" s="73"/>
      <c r="Q226" s="69">
        <f>+'Pay App 8'!Q226+N226+P226</f>
        <v>0</v>
      </c>
    </row>
    <row r="227" spans="1:17" ht="21" customHeight="1" x14ac:dyDescent="0.25">
      <c r="A227" s="153" t="s">
        <v>400</v>
      </c>
      <c r="B227" s="153"/>
      <c r="C227" s="153" t="s">
        <v>401</v>
      </c>
      <c r="D227" s="158"/>
      <c r="E227" s="101">
        <f>+'Pay App 8'!E227</f>
        <v>0</v>
      </c>
      <c r="F227" s="73"/>
      <c r="G227" s="102">
        <f>+'Pay App 8'!G227+'Pay App 9'!F227</f>
        <v>0</v>
      </c>
      <c r="H227" s="194">
        <f>+'Pay App 8'!K227</f>
        <v>0</v>
      </c>
      <c r="I227" s="195"/>
      <c r="J227" s="104"/>
      <c r="K227" s="55">
        <f t="shared" si="13"/>
        <v>0</v>
      </c>
      <c r="L227" s="56">
        <f t="shared" si="11"/>
        <v>0</v>
      </c>
      <c r="M227" s="54">
        <f t="shared" si="12"/>
        <v>0</v>
      </c>
      <c r="N227" s="54">
        <f t="shared" si="14"/>
        <v>0</v>
      </c>
      <c r="O227" s="101">
        <f>+'Pay App 8'!O227+'Pay App 8'!P227</f>
        <v>0</v>
      </c>
      <c r="P227" s="73"/>
      <c r="Q227" s="69">
        <f>+'Pay App 8'!Q227+N227+P227</f>
        <v>0</v>
      </c>
    </row>
    <row r="228" spans="1:17" ht="21" customHeight="1" x14ac:dyDescent="0.25">
      <c r="A228" s="153" t="s">
        <v>168</v>
      </c>
      <c r="B228" s="153"/>
      <c r="C228" s="153" t="s">
        <v>169</v>
      </c>
      <c r="D228" s="158"/>
      <c r="E228" s="101">
        <f>+'Pay App 8'!E228</f>
        <v>0</v>
      </c>
      <c r="F228" s="73"/>
      <c r="G228" s="102">
        <f>+'Pay App 8'!G228+'Pay App 9'!F228</f>
        <v>0</v>
      </c>
      <c r="H228" s="194">
        <f>+'Pay App 8'!K228</f>
        <v>0</v>
      </c>
      <c r="I228" s="195"/>
      <c r="J228" s="104"/>
      <c r="K228" s="55">
        <f t="shared" si="13"/>
        <v>0</v>
      </c>
      <c r="L228" s="56">
        <f t="shared" si="11"/>
        <v>0</v>
      </c>
      <c r="M228" s="54">
        <f t="shared" si="12"/>
        <v>0</v>
      </c>
      <c r="N228" s="54">
        <f t="shared" si="14"/>
        <v>0</v>
      </c>
      <c r="O228" s="101">
        <f>+'Pay App 8'!O228+'Pay App 8'!P228</f>
        <v>0</v>
      </c>
      <c r="P228" s="73"/>
      <c r="Q228" s="69">
        <f>+'Pay App 8'!Q228+N228+P228</f>
        <v>0</v>
      </c>
    </row>
    <row r="229" spans="1:17" ht="21" customHeight="1" x14ac:dyDescent="0.25">
      <c r="A229" s="153" t="s">
        <v>170</v>
      </c>
      <c r="B229" s="153"/>
      <c r="C229" s="153" t="s">
        <v>171</v>
      </c>
      <c r="D229" s="158"/>
      <c r="E229" s="101">
        <f>+'Pay App 8'!E229</f>
        <v>0</v>
      </c>
      <c r="F229" s="73"/>
      <c r="G229" s="102">
        <f>+'Pay App 8'!G229+'Pay App 9'!F229</f>
        <v>0</v>
      </c>
      <c r="H229" s="194">
        <f>+'Pay App 8'!K229</f>
        <v>0</v>
      </c>
      <c r="I229" s="195"/>
      <c r="J229" s="104"/>
      <c r="K229" s="55">
        <f t="shared" si="13"/>
        <v>0</v>
      </c>
      <c r="L229" s="56">
        <f t="shared" si="11"/>
        <v>0</v>
      </c>
      <c r="M229" s="54">
        <f t="shared" si="12"/>
        <v>0</v>
      </c>
      <c r="N229" s="54">
        <f t="shared" si="14"/>
        <v>0</v>
      </c>
      <c r="O229" s="101">
        <f>+'Pay App 8'!O229+'Pay App 8'!P229</f>
        <v>0</v>
      </c>
      <c r="P229" s="73"/>
      <c r="Q229" s="69">
        <f>+'Pay App 8'!Q229+N229+P229</f>
        <v>0</v>
      </c>
    </row>
    <row r="230" spans="1:17" ht="21" customHeight="1" x14ac:dyDescent="0.25">
      <c r="A230" s="156" t="s">
        <v>208</v>
      </c>
      <c r="B230" s="156"/>
      <c r="C230" s="156" t="s">
        <v>172</v>
      </c>
      <c r="D230" s="157"/>
      <c r="E230" s="101">
        <f>+'Pay App 8'!E230</f>
        <v>0</v>
      </c>
      <c r="F230" s="73"/>
      <c r="G230" s="102">
        <f>+'Pay App 8'!G230+'Pay App 9'!F230</f>
        <v>0</v>
      </c>
      <c r="H230" s="194">
        <f>+'Pay App 8'!K230</f>
        <v>0</v>
      </c>
      <c r="I230" s="195"/>
      <c r="J230" s="104"/>
      <c r="K230" s="55">
        <f t="shared" si="13"/>
        <v>0</v>
      </c>
      <c r="L230" s="56">
        <f t="shared" si="11"/>
        <v>0</v>
      </c>
      <c r="M230" s="54">
        <f t="shared" si="12"/>
        <v>0</v>
      </c>
      <c r="N230" s="54">
        <f t="shared" si="14"/>
        <v>0</v>
      </c>
      <c r="O230" s="101">
        <f>+'Pay App 8'!O230+'Pay App 8'!P230</f>
        <v>0</v>
      </c>
      <c r="P230" s="73"/>
      <c r="Q230" s="69">
        <f>+'Pay App 8'!Q230+N230+P230</f>
        <v>0</v>
      </c>
    </row>
    <row r="231" spans="1:17" ht="21" customHeight="1" x14ac:dyDescent="0.25">
      <c r="A231" s="153" t="s">
        <v>173</v>
      </c>
      <c r="B231" s="153"/>
      <c r="C231" s="153" t="s">
        <v>174</v>
      </c>
      <c r="D231" s="158"/>
      <c r="E231" s="101">
        <f>+'Pay App 8'!E231</f>
        <v>0</v>
      </c>
      <c r="F231" s="73"/>
      <c r="G231" s="102">
        <f>+'Pay App 8'!G231+'Pay App 9'!F231</f>
        <v>0</v>
      </c>
      <c r="H231" s="194">
        <f>+'Pay App 8'!K231</f>
        <v>0</v>
      </c>
      <c r="I231" s="195"/>
      <c r="J231" s="104"/>
      <c r="K231" s="55">
        <f t="shared" si="13"/>
        <v>0</v>
      </c>
      <c r="L231" s="56">
        <f t="shared" si="11"/>
        <v>0</v>
      </c>
      <c r="M231" s="54">
        <f t="shared" si="12"/>
        <v>0</v>
      </c>
      <c r="N231" s="54">
        <f t="shared" si="14"/>
        <v>0</v>
      </c>
      <c r="O231" s="101">
        <f>+'Pay App 8'!O231+'Pay App 8'!P231</f>
        <v>0</v>
      </c>
      <c r="P231" s="73"/>
      <c r="Q231" s="69">
        <f>+'Pay App 8'!Q231+N231+P231</f>
        <v>0</v>
      </c>
    </row>
    <row r="232" spans="1:17" ht="21" customHeight="1" x14ac:dyDescent="0.25">
      <c r="A232" s="153" t="s">
        <v>175</v>
      </c>
      <c r="B232" s="153"/>
      <c r="C232" s="153" t="s">
        <v>176</v>
      </c>
      <c r="D232" s="158"/>
      <c r="E232" s="101">
        <f>+'Pay App 8'!E232</f>
        <v>0</v>
      </c>
      <c r="F232" s="73"/>
      <c r="G232" s="102">
        <f>+'Pay App 8'!G232+'Pay App 9'!F232</f>
        <v>0</v>
      </c>
      <c r="H232" s="194">
        <f>+'Pay App 8'!K232</f>
        <v>0</v>
      </c>
      <c r="I232" s="195"/>
      <c r="J232" s="104"/>
      <c r="K232" s="55">
        <f t="shared" si="13"/>
        <v>0</v>
      </c>
      <c r="L232" s="56">
        <f t="shared" si="11"/>
        <v>0</v>
      </c>
      <c r="M232" s="54">
        <f t="shared" si="12"/>
        <v>0</v>
      </c>
      <c r="N232" s="54">
        <f t="shared" si="14"/>
        <v>0</v>
      </c>
      <c r="O232" s="101">
        <f>+'Pay App 8'!O232+'Pay App 8'!P232</f>
        <v>0</v>
      </c>
      <c r="P232" s="73"/>
      <c r="Q232" s="69">
        <f>+'Pay App 8'!Q232+N232+P232</f>
        <v>0</v>
      </c>
    </row>
    <row r="233" spans="1:17" ht="21" customHeight="1" x14ac:dyDescent="0.25">
      <c r="A233" s="153" t="s">
        <v>177</v>
      </c>
      <c r="B233" s="153"/>
      <c r="C233" s="153" t="s">
        <v>178</v>
      </c>
      <c r="D233" s="158"/>
      <c r="E233" s="101">
        <f>+'Pay App 8'!E233</f>
        <v>0</v>
      </c>
      <c r="F233" s="73"/>
      <c r="G233" s="102">
        <f>+'Pay App 8'!G233+'Pay App 9'!F233</f>
        <v>0</v>
      </c>
      <c r="H233" s="194">
        <f>+'Pay App 8'!K233</f>
        <v>0</v>
      </c>
      <c r="I233" s="195"/>
      <c r="J233" s="104"/>
      <c r="K233" s="55">
        <f t="shared" si="13"/>
        <v>0</v>
      </c>
      <c r="L233" s="56">
        <f t="shared" si="11"/>
        <v>0</v>
      </c>
      <c r="M233" s="54">
        <f t="shared" si="12"/>
        <v>0</v>
      </c>
      <c r="N233" s="54">
        <f t="shared" si="14"/>
        <v>0</v>
      </c>
      <c r="O233" s="101">
        <f>+'Pay App 8'!O233+'Pay App 8'!P233</f>
        <v>0</v>
      </c>
      <c r="P233" s="73"/>
      <c r="Q233" s="69">
        <f>+'Pay App 8'!Q233+N233+P233</f>
        <v>0</v>
      </c>
    </row>
    <row r="234" spans="1:17" ht="21" customHeight="1" x14ac:dyDescent="0.25">
      <c r="A234" s="153" t="s">
        <v>402</v>
      </c>
      <c r="B234" s="153"/>
      <c r="C234" s="153" t="s">
        <v>403</v>
      </c>
      <c r="D234" s="158"/>
      <c r="E234" s="101">
        <f>+'Pay App 8'!E234</f>
        <v>0</v>
      </c>
      <c r="F234" s="73"/>
      <c r="G234" s="102">
        <f>+'Pay App 8'!G234+'Pay App 9'!F234</f>
        <v>0</v>
      </c>
      <c r="H234" s="194">
        <f>+'Pay App 8'!K234</f>
        <v>0</v>
      </c>
      <c r="I234" s="195"/>
      <c r="J234" s="104"/>
      <c r="K234" s="55">
        <f t="shared" si="13"/>
        <v>0</v>
      </c>
      <c r="L234" s="56">
        <f t="shared" si="11"/>
        <v>0</v>
      </c>
      <c r="M234" s="54">
        <f t="shared" si="12"/>
        <v>0</v>
      </c>
      <c r="N234" s="54">
        <f t="shared" si="14"/>
        <v>0</v>
      </c>
      <c r="O234" s="101">
        <f>+'Pay App 8'!O234+'Pay App 8'!P234</f>
        <v>0</v>
      </c>
      <c r="P234" s="73"/>
      <c r="Q234" s="69">
        <f>+'Pay App 8'!Q234+N234+P234</f>
        <v>0</v>
      </c>
    </row>
    <row r="235" spans="1:17" ht="21" customHeight="1" x14ac:dyDescent="0.25">
      <c r="A235" s="153" t="s">
        <v>179</v>
      </c>
      <c r="B235" s="153"/>
      <c r="C235" s="153" t="s">
        <v>180</v>
      </c>
      <c r="D235" s="158"/>
      <c r="E235" s="101">
        <f>+'Pay App 8'!E235</f>
        <v>0</v>
      </c>
      <c r="F235" s="73"/>
      <c r="G235" s="102">
        <f>+'Pay App 8'!G235+'Pay App 9'!F235</f>
        <v>0</v>
      </c>
      <c r="H235" s="194">
        <f>+'Pay App 8'!K235</f>
        <v>0</v>
      </c>
      <c r="I235" s="195"/>
      <c r="J235" s="104"/>
      <c r="K235" s="55">
        <f t="shared" si="13"/>
        <v>0</v>
      </c>
      <c r="L235" s="56">
        <f t="shared" si="11"/>
        <v>0</v>
      </c>
      <c r="M235" s="54">
        <f t="shared" si="12"/>
        <v>0</v>
      </c>
      <c r="N235" s="54">
        <f t="shared" si="14"/>
        <v>0</v>
      </c>
      <c r="O235" s="101">
        <f>+'Pay App 8'!O235+'Pay App 8'!P235</f>
        <v>0</v>
      </c>
      <c r="P235" s="73"/>
      <c r="Q235" s="69">
        <f>+'Pay App 8'!Q235+N235+P235</f>
        <v>0</v>
      </c>
    </row>
    <row r="236" spans="1:17" ht="21" customHeight="1" x14ac:dyDescent="0.25">
      <c r="A236" s="153" t="s">
        <v>181</v>
      </c>
      <c r="B236" s="153"/>
      <c r="C236" s="153" t="s">
        <v>182</v>
      </c>
      <c r="D236" s="158"/>
      <c r="E236" s="101">
        <f>+'Pay App 8'!E236</f>
        <v>0</v>
      </c>
      <c r="F236" s="73"/>
      <c r="G236" s="102">
        <f>+'Pay App 8'!G236+'Pay App 9'!F236</f>
        <v>0</v>
      </c>
      <c r="H236" s="194">
        <f>+'Pay App 8'!K236</f>
        <v>0</v>
      </c>
      <c r="I236" s="195"/>
      <c r="J236" s="104"/>
      <c r="K236" s="55">
        <f t="shared" si="13"/>
        <v>0</v>
      </c>
      <c r="L236" s="56">
        <f t="shared" si="11"/>
        <v>0</v>
      </c>
      <c r="M236" s="54">
        <f t="shared" si="12"/>
        <v>0</v>
      </c>
      <c r="N236" s="54">
        <f t="shared" si="14"/>
        <v>0</v>
      </c>
      <c r="O236" s="101">
        <f>+'Pay App 8'!O236+'Pay App 8'!P236</f>
        <v>0</v>
      </c>
      <c r="P236" s="73"/>
      <c r="Q236" s="69">
        <f>+'Pay App 8'!Q236+N236+P236</f>
        <v>0</v>
      </c>
    </row>
    <row r="237" spans="1:17" ht="21" customHeight="1" x14ac:dyDescent="0.25">
      <c r="A237" s="153" t="s">
        <v>183</v>
      </c>
      <c r="B237" s="153"/>
      <c r="C237" s="153" t="s">
        <v>184</v>
      </c>
      <c r="D237" s="158"/>
      <c r="E237" s="101">
        <f>+'Pay App 8'!E237</f>
        <v>0</v>
      </c>
      <c r="F237" s="73"/>
      <c r="G237" s="102">
        <f>+'Pay App 8'!G237+'Pay App 9'!F237</f>
        <v>0</v>
      </c>
      <c r="H237" s="194">
        <f>+'Pay App 8'!K237</f>
        <v>0</v>
      </c>
      <c r="I237" s="195"/>
      <c r="J237" s="104"/>
      <c r="K237" s="55">
        <f t="shared" si="13"/>
        <v>0</v>
      </c>
      <c r="L237" s="56">
        <f t="shared" si="11"/>
        <v>0</v>
      </c>
      <c r="M237" s="54">
        <f t="shared" si="12"/>
        <v>0</v>
      </c>
      <c r="N237" s="54">
        <f t="shared" si="14"/>
        <v>0</v>
      </c>
      <c r="O237" s="101">
        <f>+'Pay App 8'!O237+'Pay App 8'!P237</f>
        <v>0</v>
      </c>
      <c r="P237" s="73"/>
      <c r="Q237" s="69">
        <f>+'Pay App 8'!Q237+N237+P237</f>
        <v>0</v>
      </c>
    </row>
    <row r="238" spans="1:17" ht="21" customHeight="1" x14ac:dyDescent="0.25">
      <c r="A238" s="156" t="s">
        <v>404</v>
      </c>
      <c r="B238" s="156"/>
      <c r="C238" s="156" t="s">
        <v>405</v>
      </c>
      <c r="D238" s="157"/>
      <c r="E238" s="101">
        <f>+'Pay App 8'!E238</f>
        <v>0</v>
      </c>
      <c r="F238" s="73"/>
      <c r="G238" s="54">
        <f>+'Pay App 8'!G238+'Pay App 9'!F238</f>
        <v>0</v>
      </c>
      <c r="H238" s="194">
        <f>+'Pay App 8'!K238</f>
        <v>0</v>
      </c>
      <c r="I238" s="195"/>
      <c r="J238" s="104"/>
      <c r="K238" s="55">
        <f t="shared" si="13"/>
        <v>0</v>
      </c>
      <c r="L238" s="120">
        <f t="shared" si="11"/>
        <v>0</v>
      </c>
      <c r="M238" s="54">
        <f t="shared" si="12"/>
        <v>0</v>
      </c>
      <c r="N238" s="54">
        <f t="shared" si="14"/>
        <v>0</v>
      </c>
      <c r="O238" s="101">
        <f>+'Pay App 8'!O238+'Pay App 8'!P238</f>
        <v>0</v>
      </c>
      <c r="P238" s="73"/>
      <c r="Q238" s="69">
        <f>+'Pay App 8'!Q238+N238+P238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11"/>
        <v>0</v>
      </c>
      <c r="M239" s="59">
        <f>SUM(M80:M238)</f>
        <v>0</v>
      </c>
      <c r="N239" s="59">
        <f>SUM(N80:N238)</f>
        <v>0</v>
      </c>
      <c r="O239" s="111">
        <f>SUM(O80:O238)</f>
        <v>0</v>
      </c>
      <c r="P239" s="59">
        <f>SUM(P80:P238)</f>
        <v>0</v>
      </c>
      <c r="Q239" s="59">
        <f>SUM(Q80:Q238)</f>
        <v>0</v>
      </c>
    </row>
    <row r="242" spans="12:12" x14ac:dyDescent="0.25">
      <c r="L242" s="60"/>
    </row>
  </sheetData>
  <sheetProtection algorithmName="SHA-512" hashValue="XOjYgXwEXWmQxnnDWfile4aWAaq/pwtZCV7Cmeps6opj+yhwP6FfYml5KYtDwzitGF9uLlWfZbWY+Mbr/ngBeQ==" saltValue="vpo57VjjV+y4YsDSmYWgrQ==" spinCount="100000" sheet="1" selectLockedCells="1"/>
  <protectedRanges>
    <protectedRange sqref="A116 C116" name="Range2"/>
    <protectedRange sqref="A188 A218 C188 C218" name="Range2_1"/>
  </protectedRanges>
  <mergeCells count="516">
    <mergeCell ref="A86:B86"/>
    <mergeCell ref="C86:D86"/>
    <mergeCell ref="H86:I86"/>
    <mergeCell ref="H16:Q16"/>
    <mergeCell ref="H18:Q19"/>
    <mergeCell ref="A19:B19"/>
    <mergeCell ref="A21:B21"/>
    <mergeCell ref="H21:Q22"/>
    <mergeCell ref="A22:B22"/>
    <mergeCell ref="H48:J48"/>
    <mergeCell ref="N48:P48"/>
    <mergeCell ref="H55:J55"/>
    <mergeCell ref="N55:P55"/>
    <mergeCell ref="A79:B79"/>
    <mergeCell ref="C79:D79"/>
    <mergeCell ref="H79:I79"/>
    <mergeCell ref="A80:B80"/>
    <mergeCell ref="C80:D80"/>
    <mergeCell ref="H80:I80"/>
    <mergeCell ref="H56:J56"/>
    <mergeCell ref="H62:Q65"/>
    <mergeCell ref="A74:B74"/>
    <mergeCell ref="N75:Q75"/>
    <mergeCell ref="H76:I76"/>
    <mergeCell ref="A7:B7"/>
    <mergeCell ref="I7:J7"/>
    <mergeCell ref="H8:Q11"/>
    <mergeCell ref="A12:B12"/>
    <mergeCell ref="H12:Q15"/>
    <mergeCell ref="A14:B14"/>
    <mergeCell ref="A31:B31"/>
    <mergeCell ref="H34:Q34"/>
    <mergeCell ref="H36:Q41"/>
    <mergeCell ref="A24:B24"/>
    <mergeCell ref="H24:Q25"/>
    <mergeCell ref="A25:B25"/>
    <mergeCell ref="A27:B27"/>
    <mergeCell ref="A28:B28"/>
    <mergeCell ref="A29:B29"/>
    <mergeCell ref="H29:J29"/>
    <mergeCell ref="L29:N29"/>
    <mergeCell ref="A78:B78"/>
    <mergeCell ref="C78:D78"/>
    <mergeCell ref="H78:I78"/>
    <mergeCell ref="A84:B84"/>
    <mergeCell ref="C84:D84"/>
    <mergeCell ref="H84:I84"/>
    <mergeCell ref="A85:B85"/>
    <mergeCell ref="C85:D85"/>
    <mergeCell ref="H85:I85"/>
    <mergeCell ref="A81:B81"/>
    <mergeCell ref="C81:D81"/>
    <mergeCell ref="H81:I81"/>
    <mergeCell ref="A82:B82"/>
    <mergeCell ref="H82:I82"/>
    <mergeCell ref="A83:B83"/>
    <mergeCell ref="C83:D83"/>
    <mergeCell ref="H83:I83"/>
    <mergeCell ref="A89:B89"/>
    <mergeCell ref="C89:D89"/>
    <mergeCell ref="H89:I89"/>
    <mergeCell ref="A90:B90"/>
    <mergeCell ref="C90:D90"/>
    <mergeCell ref="H90:I90"/>
    <mergeCell ref="A87:B87"/>
    <mergeCell ref="C87:D87"/>
    <mergeCell ref="H87:I87"/>
    <mergeCell ref="A88:B88"/>
    <mergeCell ref="C88:D88"/>
    <mergeCell ref="H88:I88"/>
    <mergeCell ref="A93:B93"/>
    <mergeCell ref="C93:D93"/>
    <mergeCell ref="H93:I93"/>
    <mergeCell ref="A94:B94"/>
    <mergeCell ref="C94:D94"/>
    <mergeCell ref="H94:I94"/>
    <mergeCell ref="A91:B91"/>
    <mergeCell ref="C91:D91"/>
    <mergeCell ref="H91:I91"/>
    <mergeCell ref="A92:B92"/>
    <mergeCell ref="C92:D92"/>
    <mergeCell ref="H92:I92"/>
    <mergeCell ref="A97:B97"/>
    <mergeCell ref="C97:D97"/>
    <mergeCell ref="H97:I97"/>
    <mergeCell ref="A98:B98"/>
    <mergeCell ref="C98:D98"/>
    <mergeCell ref="H98:I98"/>
    <mergeCell ref="A95:B95"/>
    <mergeCell ref="C95:D95"/>
    <mergeCell ref="H95:I95"/>
    <mergeCell ref="A96:B96"/>
    <mergeCell ref="C96:D96"/>
    <mergeCell ref="H96:I96"/>
    <mergeCell ref="A101:B101"/>
    <mergeCell ref="C101:D101"/>
    <mergeCell ref="H101:I101"/>
    <mergeCell ref="A102:B102"/>
    <mergeCell ref="C102:D102"/>
    <mergeCell ref="H102:I102"/>
    <mergeCell ref="A99:B99"/>
    <mergeCell ref="C99:D99"/>
    <mergeCell ref="H99:I99"/>
    <mergeCell ref="A100:B100"/>
    <mergeCell ref="C100:D100"/>
    <mergeCell ref="H100:I100"/>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17:B117"/>
    <mergeCell ref="C117:D117"/>
    <mergeCell ref="H117:I117"/>
    <mergeCell ref="A118:B118"/>
    <mergeCell ref="H118:I118"/>
    <mergeCell ref="A119:B119"/>
    <mergeCell ref="C119:D119"/>
    <mergeCell ref="H119:I119"/>
    <mergeCell ref="A115:B115"/>
    <mergeCell ref="C115:D115"/>
    <mergeCell ref="H115:I115"/>
    <mergeCell ref="A116:B116"/>
    <mergeCell ref="C116:D116"/>
    <mergeCell ref="H116:I116"/>
    <mergeCell ref="A122:B122"/>
    <mergeCell ref="C122:D122"/>
    <mergeCell ref="H122:I122"/>
    <mergeCell ref="A123:B123"/>
    <mergeCell ref="C123:D123"/>
    <mergeCell ref="H123:I123"/>
    <mergeCell ref="A120:B120"/>
    <mergeCell ref="C120:D120"/>
    <mergeCell ref="H120:I120"/>
    <mergeCell ref="A121:B121"/>
    <mergeCell ref="C121:D121"/>
    <mergeCell ref="H121:I121"/>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8:B198"/>
    <mergeCell ref="C198:D198"/>
    <mergeCell ref="H198:I198"/>
    <mergeCell ref="A199:B199"/>
    <mergeCell ref="C199:D199"/>
    <mergeCell ref="H199:I199"/>
    <mergeCell ref="A196:B196"/>
    <mergeCell ref="C196:D196"/>
    <mergeCell ref="H196:I196"/>
    <mergeCell ref="A197:B197"/>
    <mergeCell ref="C197:D197"/>
    <mergeCell ref="H197:I197"/>
    <mergeCell ref="A202:B202"/>
    <mergeCell ref="C202:D202"/>
    <mergeCell ref="H202:I202"/>
    <mergeCell ref="A203:B203"/>
    <mergeCell ref="C203:D203"/>
    <mergeCell ref="H203:I203"/>
    <mergeCell ref="A200:B200"/>
    <mergeCell ref="C200:D200"/>
    <mergeCell ref="H200:I200"/>
    <mergeCell ref="A201:B201"/>
    <mergeCell ref="C201:D201"/>
    <mergeCell ref="H201:I201"/>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8:B238"/>
    <mergeCell ref="C238:D238"/>
    <mergeCell ref="H238:I238"/>
    <mergeCell ref="A239:B239"/>
    <mergeCell ref="C239:D239"/>
    <mergeCell ref="H239:I239"/>
    <mergeCell ref="A236:B236"/>
    <mergeCell ref="C236:D236"/>
    <mergeCell ref="H236:I236"/>
    <mergeCell ref="A237:B237"/>
    <mergeCell ref="C237:D237"/>
    <mergeCell ref="H237:I237"/>
  </mergeCells>
  <dataValidations count="2">
    <dataValidation type="decimal" operator="lessThanOrEqual" allowBlank="1" showInputMessage="1" showErrorMessage="1" errorTitle="Release retention" error="In order to release retention, the number entered into this cell must be negative." sqref="O80:O238">
      <formula1>0</formula1>
    </dataValidation>
    <dataValidation allowBlank="1" showInputMessage="1" sqref="P80:P238"/>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10</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27"/>
      <c r="I17" s="127"/>
      <c r="J17" s="127"/>
      <c r="K17" s="127"/>
      <c r="L17" s="127"/>
      <c r="M17" s="127"/>
      <c r="N17" s="127"/>
      <c r="O17" s="127"/>
      <c r="P17" s="127"/>
      <c r="Q17" s="127"/>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26"/>
      <c r="I20" s="126"/>
      <c r="J20" s="126"/>
      <c r="K20" s="126"/>
      <c r="L20" s="126"/>
      <c r="M20" s="126"/>
      <c r="N20" s="126"/>
      <c r="O20" s="126"/>
      <c r="P20" s="126"/>
      <c r="Q20" s="126"/>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26"/>
      <c r="I23" s="126"/>
      <c r="J23" s="126"/>
      <c r="K23" s="126"/>
      <c r="L23" s="126"/>
      <c r="M23" s="126"/>
      <c r="N23" s="126"/>
      <c r="O23" s="126"/>
      <c r="P23" s="126"/>
      <c r="Q23" s="126"/>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9'!F36+'Pay App 10'!F239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26"/>
      <c r="I42" s="126"/>
      <c r="J42" s="126"/>
      <c r="K42" s="126"/>
      <c r="L42" s="126"/>
      <c r="M42" s="126"/>
      <c r="N42" s="126"/>
      <c r="O42" s="126"/>
      <c r="P42" s="126"/>
      <c r="Q42" s="126"/>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9'!F51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9'!F55+'Pay App 9'!F57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9'!B62+'Pay App 10'!N239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10.1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28">
        <f>+'Project Summary Sheet'!C17</f>
        <v>0</v>
      </c>
      <c r="O74" s="128"/>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25" t="s">
        <v>63</v>
      </c>
      <c r="F78" s="125" t="s">
        <v>64</v>
      </c>
      <c r="G78" s="125" t="s">
        <v>65</v>
      </c>
      <c r="H78" s="169" t="s">
        <v>66</v>
      </c>
      <c r="I78" s="169"/>
      <c r="J78" s="125" t="s">
        <v>67</v>
      </c>
      <c r="K78" s="125" t="s">
        <v>248</v>
      </c>
      <c r="L78" s="125" t="s">
        <v>68</v>
      </c>
      <c r="M78" s="42" t="s">
        <v>69</v>
      </c>
      <c r="N78" s="125" t="s">
        <v>70</v>
      </c>
      <c r="O78" s="112" t="s">
        <v>71</v>
      </c>
      <c r="P78" s="125" t="s">
        <v>72</v>
      </c>
      <c r="Q78" s="125" t="s">
        <v>425</v>
      </c>
    </row>
    <row r="79" spans="1:20" ht="65.25" customHeight="1" x14ac:dyDescent="0.25">
      <c r="A79" s="170" t="s">
        <v>73</v>
      </c>
      <c r="B79" s="170"/>
      <c r="C79" s="170" t="s">
        <v>74</v>
      </c>
      <c r="D79" s="170"/>
      <c r="E79" s="124" t="s">
        <v>14</v>
      </c>
      <c r="F79" s="124" t="s">
        <v>235</v>
      </c>
      <c r="G79" s="124" t="s">
        <v>234</v>
      </c>
      <c r="H79" s="170" t="s">
        <v>236</v>
      </c>
      <c r="I79" s="170"/>
      <c r="J79" s="124" t="s">
        <v>245</v>
      </c>
      <c r="K79" s="45" t="s">
        <v>246</v>
      </c>
      <c r="L79" s="124" t="s">
        <v>247</v>
      </c>
      <c r="M79" s="45" t="s">
        <v>237</v>
      </c>
      <c r="N79" s="124" t="s">
        <v>238</v>
      </c>
      <c r="O79" s="113" t="s">
        <v>424</v>
      </c>
      <c r="P79" s="124" t="s">
        <v>423</v>
      </c>
      <c r="Q79" s="124" t="s">
        <v>239</v>
      </c>
    </row>
    <row r="80" spans="1:20" ht="21" customHeight="1" x14ac:dyDescent="0.25">
      <c r="A80" s="171" t="s">
        <v>77</v>
      </c>
      <c r="B80" s="171"/>
      <c r="C80" s="186" t="s">
        <v>75</v>
      </c>
      <c r="D80" s="187"/>
      <c r="E80" s="100">
        <f>+'Pay App 9'!E80</f>
        <v>0</v>
      </c>
      <c r="F80" s="72"/>
      <c r="G80" s="52">
        <f>+'Pay App 9'!G80+F80</f>
        <v>0</v>
      </c>
      <c r="H80" s="196">
        <f>+'Pay App 9'!K80</f>
        <v>0</v>
      </c>
      <c r="I80" s="197"/>
      <c r="J80" s="103"/>
      <c r="K80" s="53">
        <f>+H80+J80</f>
        <v>0</v>
      </c>
      <c r="L80" s="70">
        <f>IF(ISERROR(K80/G80),0,K80/G80)</f>
        <v>0</v>
      </c>
      <c r="M80" s="52">
        <f>+G80-K80</f>
        <v>0</v>
      </c>
      <c r="N80" s="52">
        <f>SUM(+J80*0.05)</f>
        <v>0</v>
      </c>
      <c r="O80" s="100">
        <f>+'Pay App 9'!O80+'Pay App 9'!P80</f>
        <v>0</v>
      </c>
      <c r="P80" s="72"/>
      <c r="Q80" s="71">
        <f>+'Pay App 9'!Q80+N80+P80</f>
        <v>0</v>
      </c>
    </row>
    <row r="81" spans="1:17" ht="21" customHeight="1" x14ac:dyDescent="0.25">
      <c r="A81" s="154" t="s">
        <v>78</v>
      </c>
      <c r="B81" s="154"/>
      <c r="C81" s="154" t="s">
        <v>79</v>
      </c>
      <c r="D81" s="155"/>
      <c r="E81" s="101">
        <f>+'Pay App 9'!E81</f>
        <v>0</v>
      </c>
      <c r="F81" s="73"/>
      <c r="G81" s="102">
        <f>+'Pay App 9'!G81+'Pay App 10'!F81</f>
        <v>0</v>
      </c>
      <c r="H81" s="194">
        <f>+'Pay App 9'!K81</f>
        <v>0</v>
      </c>
      <c r="I81" s="195"/>
      <c r="J81" s="104"/>
      <c r="K81" s="55">
        <f>+H81+J81</f>
        <v>0</v>
      </c>
      <c r="L81" s="56">
        <f t="shared" ref="L81:L145" si="0">IF(ISERROR(K81/G81),0,K81/G81)</f>
        <v>0</v>
      </c>
      <c r="M81" s="54">
        <f t="shared" ref="M81:M145" si="1">+G81-K81</f>
        <v>0</v>
      </c>
      <c r="N81" s="54">
        <f>SUM(+J81*0.05)</f>
        <v>0</v>
      </c>
      <c r="O81" s="101">
        <f>+'Pay App 9'!O81+'Pay App 9'!P81</f>
        <v>0</v>
      </c>
      <c r="P81" s="73"/>
      <c r="Q81" s="69">
        <f>+'Pay App 9'!Q81+N81+P81</f>
        <v>0</v>
      </c>
    </row>
    <row r="82" spans="1:17" ht="21" customHeight="1" x14ac:dyDescent="0.25">
      <c r="A82" s="154" t="s">
        <v>80</v>
      </c>
      <c r="B82" s="154"/>
      <c r="C82" s="123" t="s">
        <v>76</v>
      </c>
      <c r="D82" s="58"/>
      <c r="E82" s="101">
        <f>+'Pay App 9'!E82</f>
        <v>0</v>
      </c>
      <c r="F82" s="73"/>
      <c r="G82" s="102">
        <f>+'Pay App 9'!G82+'Pay App 10'!F82</f>
        <v>0</v>
      </c>
      <c r="H82" s="194">
        <f>+'Pay App 9'!K82</f>
        <v>0</v>
      </c>
      <c r="I82" s="195"/>
      <c r="J82" s="104"/>
      <c r="K82" s="55">
        <f t="shared" ref="K82:K146" si="2">+H82+J82</f>
        <v>0</v>
      </c>
      <c r="L82" s="56">
        <f t="shared" si="0"/>
        <v>0</v>
      </c>
      <c r="M82" s="54">
        <f t="shared" si="1"/>
        <v>0</v>
      </c>
      <c r="N82" s="54">
        <f t="shared" ref="N82:N146" si="3">SUM(+J82*0.05)</f>
        <v>0</v>
      </c>
      <c r="O82" s="101">
        <f>+'Pay App 9'!O82+'Pay App 9'!P82</f>
        <v>0</v>
      </c>
      <c r="P82" s="73"/>
      <c r="Q82" s="69">
        <f>+'Pay App 9'!Q82+N82+P82</f>
        <v>0</v>
      </c>
    </row>
    <row r="83" spans="1:17" ht="21" customHeight="1" x14ac:dyDescent="0.25">
      <c r="A83" s="154" t="s">
        <v>408</v>
      </c>
      <c r="B83" s="154"/>
      <c r="C83" s="154" t="s">
        <v>409</v>
      </c>
      <c r="D83" s="155"/>
      <c r="E83" s="101">
        <f>+'Pay App 9'!E83</f>
        <v>0</v>
      </c>
      <c r="F83" s="73"/>
      <c r="G83" s="102">
        <f>+'Pay App 9'!G83+'Pay App 10'!F83</f>
        <v>0</v>
      </c>
      <c r="H83" s="194">
        <f>+'Pay App 9'!K83</f>
        <v>0</v>
      </c>
      <c r="I83" s="195"/>
      <c r="J83" s="104"/>
      <c r="K83" s="55">
        <f t="shared" si="2"/>
        <v>0</v>
      </c>
      <c r="L83" s="56">
        <f t="shared" si="0"/>
        <v>0</v>
      </c>
      <c r="M83" s="54">
        <f t="shared" si="1"/>
        <v>0</v>
      </c>
      <c r="N83" s="54">
        <f t="shared" si="3"/>
        <v>0</v>
      </c>
      <c r="O83" s="101">
        <f>+'Pay App 9'!O83+'Pay App 9'!P83</f>
        <v>0</v>
      </c>
      <c r="P83" s="73"/>
      <c r="Q83" s="69">
        <f>+'Pay App 9'!Q83+N83+P83</f>
        <v>0</v>
      </c>
    </row>
    <row r="84" spans="1:17" ht="21" customHeight="1" x14ac:dyDescent="0.25">
      <c r="A84" s="154" t="s">
        <v>410</v>
      </c>
      <c r="B84" s="154"/>
      <c r="C84" s="154" t="s">
        <v>81</v>
      </c>
      <c r="D84" s="155"/>
      <c r="E84" s="101">
        <f>+'Pay App 9'!E84</f>
        <v>0</v>
      </c>
      <c r="F84" s="73"/>
      <c r="G84" s="102">
        <f>+'Pay App 9'!G84+'Pay App 10'!F84</f>
        <v>0</v>
      </c>
      <c r="H84" s="194">
        <f>+'Pay App 9'!K84</f>
        <v>0</v>
      </c>
      <c r="I84" s="195"/>
      <c r="J84" s="104"/>
      <c r="K84" s="55">
        <f t="shared" si="2"/>
        <v>0</v>
      </c>
      <c r="L84" s="56">
        <f t="shared" si="0"/>
        <v>0</v>
      </c>
      <c r="M84" s="54">
        <f t="shared" si="1"/>
        <v>0</v>
      </c>
      <c r="N84" s="54">
        <f t="shared" si="3"/>
        <v>0</v>
      </c>
      <c r="O84" s="101">
        <f>+'Pay App 9'!O84+'Pay App 9'!P84</f>
        <v>0</v>
      </c>
      <c r="P84" s="73"/>
      <c r="Q84" s="69">
        <f>+'Pay App 9'!Q84+N84+P84</f>
        <v>0</v>
      </c>
    </row>
    <row r="85" spans="1:17" ht="21" customHeight="1" x14ac:dyDescent="0.25">
      <c r="A85" s="154" t="s">
        <v>411</v>
      </c>
      <c r="B85" s="154"/>
      <c r="C85" s="154" t="s">
        <v>412</v>
      </c>
      <c r="D85" s="155"/>
      <c r="E85" s="101">
        <f>+'Pay App 9'!E85</f>
        <v>0</v>
      </c>
      <c r="F85" s="73"/>
      <c r="G85" s="102">
        <f>+'Pay App 9'!G85+'Pay App 10'!F85</f>
        <v>0</v>
      </c>
      <c r="H85" s="194">
        <f>+'Pay App 9'!K85</f>
        <v>0</v>
      </c>
      <c r="I85" s="195"/>
      <c r="J85" s="104"/>
      <c r="K85" s="55">
        <f t="shared" si="2"/>
        <v>0</v>
      </c>
      <c r="L85" s="56">
        <f t="shared" si="0"/>
        <v>0</v>
      </c>
      <c r="M85" s="54">
        <f t="shared" si="1"/>
        <v>0</v>
      </c>
      <c r="N85" s="54">
        <f t="shared" si="3"/>
        <v>0</v>
      </c>
      <c r="O85" s="101">
        <f>+'Pay App 9'!O85+'Pay App 9'!P85</f>
        <v>0</v>
      </c>
      <c r="P85" s="73"/>
      <c r="Q85" s="69">
        <f>+'Pay App 9'!Q85+N85+P85</f>
        <v>0</v>
      </c>
    </row>
    <row r="86" spans="1:17" ht="21" customHeight="1" x14ac:dyDescent="0.25">
      <c r="A86" s="154" t="s">
        <v>406</v>
      </c>
      <c r="B86" s="154"/>
      <c r="C86" s="154" t="s">
        <v>407</v>
      </c>
      <c r="D86" s="155"/>
      <c r="E86" s="101">
        <f>+'Pay App 9'!E86</f>
        <v>0</v>
      </c>
      <c r="F86" s="73"/>
      <c r="G86" s="102">
        <f>+'Pay App 9'!G86+'Pay App 10'!F86</f>
        <v>0</v>
      </c>
      <c r="H86" s="194">
        <f>+'Pay App 9'!K86</f>
        <v>0</v>
      </c>
      <c r="I86" s="195"/>
      <c r="J86" s="104"/>
      <c r="K86" s="55">
        <f t="shared" si="2"/>
        <v>0</v>
      </c>
      <c r="L86" s="56">
        <f t="shared" si="0"/>
        <v>0</v>
      </c>
      <c r="M86" s="54">
        <f t="shared" si="1"/>
        <v>0</v>
      </c>
      <c r="N86" s="54">
        <f t="shared" si="3"/>
        <v>0</v>
      </c>
      <c r="O86" s="101">
        <f>+'Pay App 9'!O86+'Pay App 9'!P86</f>
        <v>0</v>
      </c>
      <c r="P86" s="73"/>
      <c r="Q86" s="69">
        <f>+'Pay App 9'!Q86+N86+P86</f>
        <v>0</v>
      </c>
    </row>
    <row r="87" spans="1:17" ht="21" customHeight="1" x14ac:dyDescent="0.25">
      <c r="A87" s="154" t="s">
        <v>562</v>
      </c>
      <c r="B87" s="154"/>
      <c r="C87" s="154" t="s">
        <v>563</v>
      </c>
      <c r="D87" s="155"/>
      <c r="E87" s="101">
        <f>+'Pay App 9'!E87</f>
        <v>0</v>
      </c>
      <c r="F87" s="73"/>
      <c r="G87" s="102">
        <f>+'Pay App 9'!G87+'Pay App 10'!F87</f>
        <v>0</v>
      </c>
      <c r="H87" s="194">
        <f>+'Pay App 9'!K87</f>
        <v>0</v>
      </c>
      <c r="I87" s="195"/>
      <c r="J87" s="104"/>
      <c r="K87" s="55">
        <f t="shared" si="2"/>
        <v>0</v>
      </c>
      <c r="L87" s="56">
        <f t="shared" si="0"/>
        <v>0</v>
      </c>
      <c r="M87" s="54">
        <f t="shared" si="1"/>
        <v>0</v>
      </c>
      <c r="N87" s="54">
        <f t="shared" si="3"/>
        <v>0</v>
      </c>
      <c r="O87" s="101">
        <f>+'Pay App 9'!O87+'Pay App 9'!P87</f>
        <v>0</v>
      </c>
      <c r="P87" s="73"/>
      <c r="Q87" s="69">
        <f>+'Pay App 9'!Q87+N87+P87</f>
        <v>0</v>
      </c>
    </row>
    <row r="88" spans="1:17" ht="21" customHeight="1" x14ac:dyDescent="0.25">
      <c r="A88" s="159" t="s">
        <v>228</v>
      </c>
      <c r="B88" s="159"/>
      <c r="C88" s="186" t="s">
        <v>269</v>
      </c>
      <c r="D88" s="187"/>
      <c r="E88" s="101">
        <f>+'Pay App 9'!E88</f>
        <v>0</v>
      </c>
      <c r="F88" s="73"/>
      <c r="G88" s="102">
        <f>+'Pay App 9'!G88+'Pay App 10'!F88</f>
        <v>0</v>
      </c>
      <c r="H88" s="194">
        <f>+'Pay App 9'!K88</f>
        <v>0</v>
      </c>
      <c r="I88" s="195"/>
      <c r="J88" s="104"/>
      <c r="K88" s="55">
        <f t="shared" si="2"/>
        <v>0</v>
      </c>
      <c r="L88" s="56">
        <f t="shared" si="0"/>
        <v>0</v>
      </c>
      <c r="M88" s="54">
        <f t="shared" si="1"/>
        <v>0</v>
      </c>
      <c r="N88" s="54">
        <f t="shared" si="3"/>
        <v>0</v>
      </c>
      <c r="O88" s="101">
        <f>+'Pay App 9'!O88+'Pay App 9'!P88</f>
        <v>0</v>
      </c>
      <c r="P88" s="73"/>
      <c r="Q88" s="69">
        <f>+'Pay App 9'!Q88+N88+P88</f>
        <v>0</v>
      </c>
    </row>
    <row r="89" spans="1:17" ht="21" customHeight="1" x14ac:dyDescent="0.25">
      <c r="A89" s="154" t="s">
        <v>82</v>
      </c>
      <c r="B89" s="154"/>
      <c r="C89" s="154" t="s">
        <v>256</v>
      </c>
      <c r="D89" s="155"/>
      <c r="E89" s="101">
        <f>+'Pay App 9'!E89</f>
        <v>0</v>
      </c>
      <c r="F89" s="73"/>
      <c r="G89" s="102">
        <f>+'Pay App 9'!G89+'Pay App 10'!F89</f>
        <v>0</v>
      </c>
      <c r="H89" s="194">
        <f>+'Pay App 9'!K89</f>
        <v>0</v>
      </c>
      <c r="I89" s="195"/>
      <c r="J89" s="104"/>
      <c r="K89" s="55">
        <f t="shared" si="2"/>
        <v>0</v>
      </c>
      <c r="L89" s="56">
        <f t="shared" si="0"/>
        <v>0</v>
      </c>
      <c r="M89" s="54">
        <f t="shared" si="1"/>
        <v>0</v>
      </c>
      <c r="N89" s="54">
        <f t="shared" si="3"/>
        <v>0</v>
      </c>
      <c r="O89" s="101">
        <f>+'Pay App 9'!O89+'Pay App 9'!P89</f>
        <v>0</v>
      </c>
      <c r="P89" s="73"/>
      <c r="Q89" s="69">
        <f>+'Pay App 9'!Q89+N89+P89</f>
        <v>0</v>
      </c>
    </row>
    <row r="90" spans="1:17" ht="21" customHeight="1" x14ac:dyDescent="0.25">
      <c r="A90" s="154" t="s">
        <v>257</v>
      </c>
      <c r="B90" s="154"/>
      <c r="C90" s="154" t="s">
        <v>258</v>
      </c>
      <c r="D90" s="155"/>
      <c r="E90" s="101">
        <f>+'Pay App 9'!E90</f>
        <v>0</v>
      </c>
      <c r="F90" s="73"/>
      <c r="G90" s="102">
        <f>+'Pay App 9'!G90+'Pay App 10'!F90</f>
        <v>0</v>
      </c>
      <c r="H90" s="194">
        <f>+'Pay App 9'!K90</f>
        <v>0</v>
      </c>
      <c r="I90" s="195"/>
      <c r="J90" s="104"/>
      <c r="K90" s="55">
        <f t="shared" si="2"/>
        <v>0</v>
      </c>
      <c r="L90" s="56">
        <f t="shared" si="0"/>
        <v>0</v>
      </c>
      <c r="M90" s="54">
        <f t="shared" si="1"/>
        <v>0</v>
      </c>
      <c r="N90" s="54">
        <f t="shared" si="3"/>
        <v>0</v>
      </c>
      <c r="O90" s="101">
        <f>+'Pay App 9'!O90+'Pay App 9'!P90</f>
        <v>0</v>
      </c>
      <c r="P90" s="73"/>
      <c r="Q90" s="69">
        <f>+'Pay App 9'!Q90+N90+P90</f>
        <v>0</v>
      </c>
    </row>
    <row r="91" spans="1:17" ht="21" customHeight="1" x14ac:dyDescent="0.25">
      <c r="A91" s="154" t="s">
        <v>259</v>
      </c>
      <c r="B91" s="154"/>
      <c r="C91" s="154" t="s">
        <v>260</v>
      </c>
      <c r="D91" s="155"/>
      <c r="E91" s="101">
        <f>+'Pay App 9'!E91</f>
        <v>0</v>
      </c>
      <c r="F91" s="73"/>
      <c r="G91" s="102">
        <f>+'Pay App 9'!G91+'Pay App 10'!F91</f>
        <v>0</v>
      </c>
      <c r="H91" s="194">
        <f>+'Pay App 9'!K91</f>
        <v>0</v>
      </c>
      <c r="I91" s="195"/>
      <c r="J91" s="104"/>
      <c r="K91" s="55">
        <f t="shared" si="2"/>
        <v>0</v>
      </c>
      <c r="L91" s="56">
        <f t="shared" si="0"/>
        <v>0</v>
      </c>
      <c r="M91" s="54">
        <f t="shared" si="1"/>
        <v>0</v>
      </c>
      <c r="N91" s="54">
        <f t="shared" si="3"/>
        <v>0</v>
      </c>
      <c r="O91" s="101">
        <f>+'Pay App 9'!O91+'Pay App 9'!P91</f>
        <v>0</v>
      </c>
      <c r="P91" s="73"/>
      <c r="Q91" s="69">
        <f>+'Pay App 9'!Q91+N91+P91</f>
        <v>0</v>
      </c>
    </row>
    <row r="92" spans="1:17" ht="21" customHeight="1" x14ac:dyDescent="0.25">
      <c r="A92" s="154" t="s">
        <v>261</v>
      </c>
      <c r="B92" s="154"/>
      <c r="C92" s="154" t="s">
        <v>262</v>
      </c>
      <c r="D92" s="155"/>
      <c r="E92" s="101">
        <f>+'Pay App 9'!E92</f>
        <v>0</v>
      </c>
      <c r="F92" s="73"/>
      <c r="G92" s="102">
        <f>+'Pay App 9'!G92+'Pay App 10'!F92</f>
        <v>0</v>
      </c>
      <c r="H92" s="194">
        <f>+'Pay App 9'!K92</f>
        <v>0</v>
      </c>
      <c r="I92" s="195"/>
      <c r="J92" s="104"/>
      <c r="K92" s="55">
        <f t="shared" si="2"/>
        <v>0</v>
      </c>
      <c r="L92" s="56">
        <f t="shared" si="0"/>
        <v>0</v>
      </c>
      <c r="M92" s="54">
        <f t="shared" si="1"/>
        <v>0</v>
      </c>
      <c r="N92" s="54">
        <f t="shared" si="3"/>
        <v>0</v>
      </c>
      <c r="O92" s="101">
        <f>+'Pay App 9'!O92+'Pay App 9'!P92</f>
        <v>0</v>
      </c>
      <c r="P92" s="73"/>
      <c r="Q92" s="69">
        <f>+'Pay App 9'!Q92+N92+P92</f>
        <v>0</v>
      </c>
    </row>
    <row r="93" spans="1:17" ht="21" customHeight="1" x14ac:dyDescent="0.25">
      <c r="A93" s="154" t="s">
        <v>263</v>
      </c>
      <c r="B93" s="154"/>
      <c r="C93" s="154" t="s">
        <v>264</v>
      </c>
      <c r="D93" s="155"/>
      <c r="E93" s="101">
        <f>+'Pay App 9'!E93</f>
        <v>0</v>
      </c>
      <c r="F93" s="73"/>
      <c r="G93" s="102">
        <f>+'Pay App 9'!G93+'Pay App 10'!F93</f>
        <v>0</v>
      </c>
      <c r="H93" s="194">
        <f>+'Pay App 9'!K93</f>
        <v>0</v>
      </c>
      <c r="I93" s="195"/>
      <c r="J93" s="104"/>
      <c r="K93" s="55">
        <f t="shared" si="2"/>
        <v>0</v>
      </c>
      <c r="L93" s="56">
        <f t="shared" si="0"/>
        <v>0</v>
      </c>
      <c r="M93" s="54">
        <f t="shared" si="1"/>
        <v>0</v>
      </c>
      <c r="N93" s="54">
        <f t="shared" si="3"/>
        <v>0</v>
      </c>
      <c r="O93" s="101">
        <f>+'Pay App 9'!O93+'Pay App 9'!P93</f>
        <v>0</v>
      </c>
      <c r="P93" s="73"/>
      <c r="Q93" s="69">
        <f>+'Pay App 9'!Q93+N93+P93</f>
        <v>0</v>
      </c>
    </row>
    <row r="94" spans="1:17" ht="21" customHeight="1" x14ac:dyDescent="0.25">
      <c r="A94" s="154" t="s">
        <v>265</v>
      </c>
      <c r="B94" s="154"/>
      <c r="C94" s="154" t="s">
        <v>266</v>
      </c>
      <c r="D94" s="155"/>
      <c r="E94" s="101">
        <f>+'Pay App 9'!E94</f>
        <v>0</v>
      </c>
      <c r="F94" s="73"/>
      <c r="G94" s="102">
        <f>+'Pay App 9'!G94+'Pay App 10'!F94</f>
        <v>0</v>
      </c>
      <c r="H94" s="194">
        <f>+'Pay App 9'!K94</f>
        <v>0</v>
      </c>
      <c r="I94" s="195"/>
      <c r="J94" s="104"/>
      <c r="K94" s="55">
        <f t="shared" si="2"/>
        <v>0</v>
      </c>
      <c r="L94" s="56">
        <f t="shared" si="0"/>
        <v>0</v>
      </c>
      <c r="M94" s="54">
        <f t="shared" si="1"/>
        <v>0</v>
      </c>
      <c r="N94" s="54">
        <f t="shared" si="3"/>
        <v>0</v>
      </c>
      <c r="O94" s="101">
        <f>+'Pay App 9'!O94+'Pay App 9'!P94</f>
        <v>0</v>
      </c>
      <c r="P94" s="73"/>
      <c r="Q94" s="69">
        <f>+'Pay App 9'!Q94+N94+P94</f>
        <v>0</v>
      </c>
    </row>
    <row r="95" spans="1:17" ht="21" customHeight="1" x14ac:dyDescent="0.25">
      <c r="A95" s="154" t="s">
        <v>83</v>
      </c>
      <c r="B95" s="154"/>
      <c r="C95" s="154" t="s">
        <v>267</v>
      </c>
      <c r="D95" s="155"/>
      <c r="E95" s="101">
        <f>+'Pay App 9'!E95</f>
        <v>0</v>
      </c>
      <c r="F95" s="73"/>
      <c r="G95" s="102">
        <f>+'Pay App 9'!G95+'Pay App 10'!F95</f>
        <v>0</v>
      </c>
      <c r="H95" s="194">
        <f>+'Pay App 9'!K95</f>
        <v>0</v>
      </c>
      <c r="I95" s="195"/>
      <c r="J95" s="104"/>
      <c r="K95" s="55">
        <f t="shared" si="2"/>
        <v>0</v>
      </c>
      <c r="L95" s="56">
        <f t="shared" si="0"/>
        <v>0</v>
      </c>
      <c r="M95" s="54">
        <f t="shared" si="1"/>
        <v>0</v>
      </c>
      <c r="N95" s="54">
        <f t="shared" si="3"/>
        <v>0</v>
      </c>
      <c r="O95" s="101">
        <f>+'Pay App 9'!O95+'Pay App 9'!P95</f>
        <v>0</v>
      </c>
      <c r="P95" s="73"/>
      <c r="Q95" s="69">
        <f>+'Pay App 9'!Q95+N95+P95</f>
        <v>0</v>
      </c>
    </row>
    <row r="96" spans="1:17" ht="21" customHeight="1" x14ac:dyDescent="0.25">
      <c r="A96" s="154" t="s">
        <v>84</v>
      </c>
      <c r="B96" s="154"/>
      <c r="C96" s="154" t="s">
        <v>268</v>
      </c>
      <c r="D96" s="155"/>
      <c r="E96" s="101">
        <f>+'Pay App 9'!E96</f>
        <v>0</v>
      </c>
      <c r="F96" s="73"/>
      <c r="G96" s="102">
        <f>+'Pay App 9'!G96+'Pay App 10'!F96</f>
        <v>0</v>
      </c>
      <c r="H96" s="194">
        <f>+'Pay App 9'!K96</f>
        <v>0</v>
      </c>
      <c r="I96" s="195"/>
      <c r="J96" s="104"/>
      <c r="K96" s="55">
        <f t="shared" si="2"/>
        <v>0</v>
      </c>
      <c r="L96" s="56">
        <f t="shared" si="0"/>
        <v>0</v>
      </c>
      <c r="M96" s="54">
        <f t="shared" si="1"/>
        <v>0</v>
      </c>
      <c r="N96" s="54">
        <f t="shared" si="3"/>
        <v>0</v>
      </c>
      <c r="O96" s="101">
        <f>+'Pay App 9'!O96+'Pay App 9'!P96</f>
        <v>0</v>
      </c>
      <c r="P96" s="73"/>
      <c r="Q96" s="69">
        <f>+'Pay App 9'!Q96+N96+P96</f>
        <v>0</v>
      </c>
    </row>
    <row r="97" spans="1:17" ht="21" customHeight="1" x14ac:dyDescent="0.25">
      <c r="A97" s="154" t="s">
        <v>270</v>
      </c>
      <c r="B97" s="154"/>
      <c r="C97" s="154" t="s">
        <v>271</v>
      </c>
      <c r="D97" s="155"/>
      <c r="E97" s="101">
        <f>+'Pay App 9'!E97</f>
        <v>0</v>
      </c>
      <c r="F97" s="73"/>
      <c r="G97" s="102">
        <f>+'Pay App 9'!G97+'Pay App 10'!F97</f>
        <v>0</v>
      </c>
      <c r="H97" s="194">
        <f>+'Pay App 9'!K97</f>
        <v>0</v>
      </c>
      <c r="I97" s="195"/>
      <c r="J97" s="104"/>
      <c r="K97" s="55">
        <f t="shared" si="2"/>
        <v>0</v>
      </c>
      <c r="L97" s="56">
        <f t="shared" si="0"/>
        <v>0</v>
      </c>
      <c r="M97" s="54">
        <f t="shared" si="1"/>
        <v>0</v>
      </c>
      <c r="N97" s="54">
        <f t="shared" si="3"/>
        <v>0</v>
      </c>
      <c r="O97" s="101">
        <f>+'Pay App 9'!O97+'Pay App 9'!P97</f>
        <v>0</v>
      </c>
      <c r="P97" s="73"/>
      <c r="Q97" s="69">
        <f>+'Pay App 9'!Q97+N97+P97</f>
        <v>0</v>
      </c>
    </row>
    <row r="98" spans="1:17" ht="21" customHeight="1" x14ac:dyDescent="0.25">
      <c r="A98" s="154" t="s">
        <v>272</v>
      </c>
      <c r="B98" s="154"/>
      <c r="C98" s="154" t="s">
        <v>273</v>
      </c>
      <c r="D98" s="155"/>
      <c r="E98" s="101">
        <f>+'Pay App 9'!E98</f>
        <v>0</v>
      </c>
      <c r="F98" s="73"/>
      <c r="G98" s="102">
        <f>+'Pay App 9'!G98+'Pay App 10'!F98</f>
        <v>0</v>
      </c>
      <c r="H98" s="194">
        <f>+'Pay App 9'!K98</f>
        <v>0</v>
      </c>
      <c r="I98" s="195"/>
      <c r="J98" s="104"/>
      <c r="K98" s="55">
        <f t="shared" si="2"/>
        <v>0</v>
      </c>
      <c r="L98" s="56">
        <f t="shared" si="0"/>
        <v>0</v>
      </c>
      <c r="M98" s="54">
        <f t="shared" si="1"/>
        <v>0</v>
      </c>
      <c r="N98" s="54">
        <f t="shared" si="3"/>
        <v>0</v>
      </c>
      <c r="O98" s="101">
        <f>+'Pay App 9'!O98+'Pay App 9'!P98</f>
        <v>0</v>
      </c>
      <c r="P98" s="73"/>
      <c r="Q98" s="69">
        <f>+'Pay App 9'!Q98+N98+P98</f>
        <v>0</v>
      </c>
    </row>
    <row r="99" spans="1:17" ht="21" customHeight="1" x14ac:dyDescent="0.25">
      <c r="A99" s="154" t="s">
        <v>274</v>
      </c>
      <c r="B99" s="154"/>
      <c r="C99" s="154" t="s">
        <v>275</v>
      </c>
      <c r="D99" s="155"/>
      <c r="E99" s="101">
        <f>+'Pay App 9'!E99</f>
        <v>0</v>
      </c>
      <c r="F99" s="73"/>
      <c r="G99" s="102">
        <f>+'Pay App 9'!G99+'Pay App 10'!F99</f>
        <v>0</v>
      </c>
      <c r="H99" s="194">
        <f>+'Pay App 9'!K99</f>
        <v>0</v>
      </c>
      <c r="I99" s="195"/>
      <c r="J99" s="104"/>
      <c r="K99" s="55">
        <f t="shared" si="2"/>
        <v>0</v>
      </c>
      <c r="L99" s="56">
        <f t="shared" si="0"/>
        <v>0</v>
      </c>
      <c r="M99" s="54">
        <f t="shared" si="1"/>
        <v>0</v>
      </c>
      <c r="N99" s="54">
        <f t="shared" si="3"/>
        <v>0</v>
      </c>
      <c r="O99" s="101">
        <f>+'Pay App 9'!O99+'Pay App 9'!P99</f>
        <v>0</v>
      </c>
      <c r="P99" s="73"/>
      <c r="Q99" s="69">
        <f>+'Pay App 9'!Q99+N99+P99</f>
        <v>0</v>
      </c>
    </row>
    <row r="100" spans="1:17" ht="21" customHeight="1" x14ac:dyDescent="0.25">
      <c r="A100" s="154" t="s">
        <v>276</v>
      </c>
      <c r="B100" s="154"/>
      <c r="C100" s="154" t="s">
        <v>277</v>
      </c>
      <c r="D100" s="155"/>
      <c r="E100" s="101">
        <f>+'Pay App 9'!E100</f>
        <v>0</v>
      </c>
      <c r="F100" s="73"/>
      <c r="G100" s="102">
        <f>+'Pay App 9'!G100+'Pay App 10'!F100</f>
        <v>0</v>
      </c>
      <c r="H100" s="194">
        <f>+'Pay App 9'!K100</f>
        <v>0</v>
      </c>
      <c r="I100" s="195"/>
      <c r="J100" s="104"/>
      <c r="K100" s="55">
        <f t="shared" si="2"/>
        <v>0</v>
      </c>
      <c r="L100" s="56">
        <f t="shared" si="0"/>
        <v>0</v>
      </c>
      <c r="M100" s="54">
        <f t="shared" si="1"/>
        <v>0</v>
      </c>
      <c r="N100" s="54">
        <f t="shared" si="3"/>
        <v>0</v>
      </c>
      <c r="O100" s="101">
        <f>+'Pay App 9'!O100+'Pay App 9'!P100</f>
        <v>0</v>
      </c>
      <c r="P100" s="73"/>
      <c r="Q100" s="69">
        <f>+'Pay App 9'!Q100+N100+P100</f>
        <v>0</v>
      </c>
    </row>
    <row r="101" spans="1:17" ht="21" customHeight="1" x14ac:dyDescent="0.25">
      <c r="A101" s="154" t="s">
        <v>278</v>
      </c>
      <c r="B101" s="154"/>
      <c r="C101" s="154" t="s">
        <v>279</v>
      </c>
      <c r="D101" s="155"/>
      <c r="E101" s="101">
        <f>+'Pay App 9'!E101</f>
        <v>0</v>
      </c>
      <c r="F101" s="73"/>
      <c r="G101" s="102">
        <f>+'Pay App 9'!G101+'Pay App 10'!F101</f>
        <v>0</v>
      </c>
      <c r="H101" s="194">
        <f>+'Pay App 9'!K101</f>
        <v>0</v>
      </c>
      <c r="I101" s="195"/>
      <c r="J101" s="104"/>
      <c r="K101" s="55">
        <f t="shared" si="2"/>
        <v>0</v>
      </c>
      <c r="L101" s="56">
        <f t="shared" si="0"/>
        <v>0</v>
      </c>
      <c r="M101" s="54">
        <f t="shared" si="1"/>
        <v>0</v>
      </c>
      <c r="N101" s="54">
        <f t="shared" si="3"/>
        <v>0</v>
      </c>
      <c r="O101" s="101">
        <f>+'Pay App 9'!O101+'Pay App 9'!P101</f>
        <v>0</v>
      </c>
      <c r="P101" s="73"/>
      <c r="Q101" s="69">
        <f>+'Pay App 9'!Q101+N101+P101</f>
        <v>0</v>
      </c>
    </row>
    <row r="102" spans="1:17" ht="21" customHeight="1" x14ac:dyDescent="0.25">
      <c r="A102" s="154" t="s">
        <v>281</v>
      </c>
      <c r="B102" s="154"/>
      <c r="C102" s="154" t="s">
        <v>280</v>
      </c>
      <c r="D102" s="155"/>
      <c r="E102" s="101">
        <f>+'Pay App 9'!E102</f>
        <v>0</v>
      </c>
      <c r="F102" s="73"/>
      <c r="G102" s="102">
        <f>+'Pay App 9'!G102+'Pay App 10'!F102</f>
        <v>0</v>
      </c>
      <c r="H102" s="194">
        <f>+'Pay App 9'!K102</f>
        <v>0</v>
      </c>
      <c r="I102" s="195"/>
      <c r="J102" s="104"/>
      <c r="K102" s="55">
        <f t="shared" si="2"/>
        <v>0</v>
      </c>
      <c r="L102" s="56">
        <f t="shared" si="0"/>
        <v>0</v>
      </c>
      <c r="M102" s="54">
        <f t="shared" si="1"/>
        <v>0</v>
      </c>
      <c r="N102" s="54">
        <f t="shared" si="3"/>
        <v>0</v>
      </c>
      <c r="O102" s="101">
        <f>+'Pay App 9'!O102+'Pay App 9'!P102</f>
        <v>0</v>
      </c>
      <c r="P102" s="73"/>
      <c r="Q102" s="69">
        <f>+'Pay App 9'!Q102+N102+P102</f>
        <v>0</v>
      </c>
    </row>
    <row r="103" spans="1:17" ht="21" customHeight="1" x14ac:dyDescent="0.25">
      <c r="A103" s="154" t="s">
        <v>282</v>
      </c>
      <c r="B103" s="154"/>
      <c r="C103" s="154" t="s">
        <v>283</v>
      </c>
      <c r="D103" s="155"/>
      <c r="E103" s="101">
        <f>+'Pay App 9'!E103</f>
        <v>0</v>
      </c>
      <c r="F103" s="73"/>
      <c r="G103" s="102">
        <f>+'Pay App 9'!G103+'Pay App 10'!F103</f>
        <v>0</v>
      </c>
      <c r="H103" s="194">
        <f>+'Pay App 9'!K103</f>
        <v>0</v>
      </c>
      <c r="I103" s="195"/>
      <c r="J103" s="104"/>
      <c r="K103" s="55">
        <f t="shared" si="2"/>
        <v>0</v>
      </c>
      <c r="L103" s="56">
        <f t="shared" si="0"/>
        <v>0</v>
      </c>
      <c r="M103" s="54">
        <f t="shared" si="1"/>
        <v>0</v>
      </c>
      <c r="N103" s="54">
        <f t="shared" si="3"/>
        <v>0</v>
      </c>
      <c r="O103" s="101">
        <f>+'Pay App 9'!O103+'Pay App 9'!P103</f>
        <v>0</v>
      </c>
      <c r="P103" s="73"/>
      <c r="Q103" s="69">
        <f>+'Pay App 9'!Q103+N103+P103</f>
        <v>0</v>
      </c>
    </row>
    <row r="104" spans="1:17" ht="21" customHeight="1" x14ac:dyDescent="0.25">
      <c r="A104" s="154" t="s">
        <v>284</v>
      </c>
      <c r="B104" s="154"/>
      <c r="C104" s="154" t="s">
        <v>285</v>
      </c>
      <c r="D104" s="155"/>
      <c r="E104" s="101">
        <f>+'Pay App 9'!E104</f>
        <v>0</v>
      </c>
      <c r="F104" s="73"/>
      <c r="G104" s="102">
        <f>+'Pay App 9'!G104+'Pay App 10'!F104</f>
        <v>0</v>
      </c>
      <c r="H104" s="194">
        <f>+'Pay App 9'!K104</f>
        <v>0</v>
      </c>
      <c r="I104" s="195"/>
      <c r="J104" s="104"/>
      <c r="K104" s="55">
        <f t="shared" si="2"/>
        <v>0</v>
      </c>
      <c r="L104" s="56">
        <f t="shared" si="0"/>
        <v>0</v>
      </c>
      <c r="M104" s="54">
        <f t="shared" si="1"/>
        <v>0</v>
      </c>
      <c r="N104" s="54">
        <f t="shared" si="3"/>
        <v>0</v>
      </c>
      <c r="O104" s="101">
        <f>+'Pay App 9'!O104+'Pay App 9'!P104</f>
        <v>0</v>
      </c>
      <c r="P104" s="73"/>
      <c r="Q104" s="69">
        <f>+'Pay App 9'!Q104+N104+P104</f>
        <v>0</v>
      </c>
    </row>
    <row r="105" spans="1:17" ht="21" customHeight="1" x14ac:dyDescent="0.25">
      <c r="A105" s="154" t="s">
        <v>292</v>
      </c>
      <c r="B105" s="154"/>
      <c r="C105" s="154" t="s">
        <v>286</v>
      </c>
      <c r="D105" s="155"/>
      <c r="E105" s="101">
        <f>+'Pay App 9'!E105</f>
        <v>0</v>
      </c>
      <c r="F105" s="73"/>
      <c r="G105" s="102">
        <f>+'Pay App 9'!G105+'Pay App 10'!F105</f>
        <v>0</v>
      </c>
      <c r="H105" s="194">
        <f>+'Pay App 9'!K105</f>
        <v>0</v>
      </c>
      <c r="I105" s="195"/>
      <c r="J105" s="104"/>
      <c r="K105" s="55">
        <f t="shared" si="2"/>
        <v>0</v>
      </c>
      <c r="L105" s="56">
        <f t="shared" si="0"/>
        <v>0</v>
      </c>
      <c r="M105" s="54">
        <f t="shared" si="1"/>
        <v>0</v>
      </c>
      <c r="N105" s="54">
        <f t="shared" si="3"/>
        <v>0</v>
      </c>
      <c r="O105" s="101">
        <f>+'Pay App 9'!O105+'Pay App 9'!P105</f>
        <v>0</v>
      </c>
      <c r="P105" s="73"/>
      <c r="Q105" s="69">
        <f>+'Pay App 9'!Q105+N105+P105</f>
        <v>0</v>
      </c>
    </row>
    <row r="106" spans="1:17" ht="21" customHeight="1" x14ac:dyDescent="0.25">
      <c r="A106" s="154" t="s">
        <v>413</v>
      </c>
      <c r="B106" s="154"/>
      <c r="C106" s="154" t="s">
        <v>414</v>
      </c>
      <c r="D106" s="155"/>
      <c r="E106" s="101">
        <f>+'Pay App 9'!E106</f>
        <v>0</v>
      </c>
      <c r="F106" s="73"/>
      <c r="G106" s="102">
        <f>+'Pay App 9'!G106+'Pay App 10'!F106</f>
        <v>0</v>
      </c>
      <c r="H106" s="194">
        <f>+'Pay App 9'!K106</f>
        <v>0</v>
      </c>
      <c r="I106" s="195"/>
      <c r="J106" s="104"/>
      <c r="K106" s="55">
        <f t="shared" si="2"/>
        <v>0</v>
      </c>
      <c r="L106" s="56">
        <f t="shared" si="0"/>
        <v>0</v>
      </c>
      <c r="M106" s="54">
        <f t="shared" si="1"/>
        <v>0</v>
      </c>
      <c r="N106" s="54">
        <f t="shared" si="3"/>
        <v>0</v>
      </c>
      <c r="O106" s="101">
        <f>+'Pay App 9'!O106+'Pay App 9'!P106</f>
        <v>0</v>
      </c>
      <c r="P106" s="73"/>
      <c r="Q106" s="69">
        <f>+'Pay App 9'!Q106+N106+P106</f>
        <v>0</v>
      </c>
    </row>
    <row r="107" spans="1:17" ht="21" customHeight="1" x14ac:dyDescent="0.25">
      <c r="A107" s="154" t="s">
        <v>293</v>
      </c>
      <c r="B107" s="154"/>
      <c r="C107" s="154" t="s">
        <v>287</v>
      </c>
      <c r="D107" s="155"/>
      <c r="E107" s="101">
        <f>+'Pay App 9'!E107</f>
        <v>0</v>
      </c>
      <c r="F107" s="73"/>
      <c r="G107" s="102">
        <f>+'Pay App 9'!G107+'Pay App 10'!F107</f>
        <v>0</v>
      </c>
      <c r="H107" s="194">
        <f>+'Pay App 9'!K107</f>
        <v>0</v>
      </c>
      <c r="I107" s="195"/>
      <c r="J107" s="104"/>
      <c r="K107" s="55">
        <f t="shared" si="2"/>
        <v>0</v>
      </c>
      <c r="L107" s="56">
        <f t="shared" si="0"/>
        <v>0</v>
      </c>
      <c r="M107" s="54">
        <f t="shared" si="1"/>
        <v>0</v>
      </c>
      <c r="N107" s="54">
        <f t="shared" si="3"/>
        <v>0</v>
      </c>
      <c r="O107" s="101">
        <f>+'Pay App 9'!O107+'Pay App 9'!P107</f>
        <v>0</v>
      </c>
      <c r="P107" s="73"/>
      <c r="Q107" s="69">
        <f>+'Pay App 9'!Q107+N107+P107</f>
        <v>0</v>
      </c>
    </row>
    <row r="108" spans="1:17" ht="21" customHeight="1" x14ac:dyDescent="0.25">
      <c r="A108" s="154" t="s">
        <v>294</v>
      </c>
      <c r="B108" s="154"/>
      <c r="C108" s="154" t="s">
        <v>288</v>
      </c>
      <c r="D108" s="155"/>
      <c r="E108" s="101">
        <f>+'Pay App 9'!E108</f>
        <v>0</v>
      </c>
      <c r="F108" s="73"/>
      <c r="G108" s="102">
        <f>+'Pay App 9'!G108+'Pay App 10'!F108</f>
        <v>0</v>
      </c>
      <c r="H108" s="194">
        <f>+'Pay App 9'!K108</f>
        <v>0</v>
      </c>
      <c r="I108" s="195"/>
      <c r="J108" s="104"/>
      <c r="K108" s="55">
        <f t="shared" si="2"/>
        <v>0</v>
      </c>
      <c r="L108" s="56">
        <f t="shared" si="0"/>
        <v>0</v>
      </c>
      <c r="M108" s="54">
        <f t="shared" si="1"/>
        <v>0</v>
      </c>
      <c r="N108" s="54">
        <f t="shared" si="3"/>
        <v>0</v>
      </c>
      <c r="O108" s="101">
        <f>+'Pay App 9'!O108+'Pay App 9'!P108</f>
        <v>0</v>
      </c>
      <c r="P108" s="73"/>
      <c r="Q108" s="69">
        <f>+'Pay App 9'!Q108+N108+P108</f>
        <v>0</v>
      </c>
    </row>
    <row r="109" spans="1:17" ht="21" customHeight="1" x14ac:dyDescent="0.25">
      <c r="A109" s="154" t="s">
        <v>295</v>
      </c>
      <c r="B109" s="154"/>
      <c r="C109" s="154" t="s">
        <v>289</v>
      </c>
      <c r="D109" s="155"/>
      <c r="E109" s="101">
        <f>+'Pay App 9'!E109</f>
        <v>0</v>
      </c>
      <c r="F109" s="73"/>
      <c r="G109" s="102">
        <f>+'Pay App 9'!G109+'Pay App 10'!F109</f>
        <v>0</v>
      </c>
      <c r="H109" s="194">
        <f>+'Pay App 9'!K109</f>
        <v>0</v>
      </c>
      <c r="I109" s="195"/>
      <c r="J109" s="104"/>
      <c r="K109" s="55">
        <f t="shared" si="2"/>
        <v>0</v>
      </c>
      <c r="L109" s="56">
        <f t="shared" si="0"/>
        <v>0</v>
      </c>
      <c r="M109" s="54">
        <f t="shared" si="1"/>
        <v>0</v>
      </c>
      <c r="N109" s="54">
        <f t="shared" si="3"/>
        <v>0</v>
      </c>
      <c r="O109" s="101">
        <f>+'Pay App 9'!O109+'Pay App 9'!P109</f>
        <v>0</v>
      </c>
      <c r="P109" s="73"/>
      <c r="Q109" s="69">
        <f>+'Pay App 9'!Q109+N109+P109</f>
        <v>0</v>
      </c>
    </row>
    <row r="110" spans="1:17" ht="21" customHeight="1" x14ac:dyDescent="0.25">
      <c r="A110" s="154" t="s">
        <v>296</v>
      </c>
      <c r="B110" s="154"/>
      <c r="C110" s="154" t="s">
        <v>290</v>
      </c>
      <c r="D110" s="155"/>
      <c r="E110" s="101">
        <f>+'Pay App 9'!E110</f>
        <v>0</v>
      </c>
      <c r="F110" s="73"/>
      <c r="G110" s="102">
        <f>+'Pay App 9'!G110+'Pay App 10'!F110</f>
        <v>0</v>
      </c>
      <c r="H110" s="194">
        <f>+'Pay App 9'!K110</f>
        <v>0</v>
      </c>
      <c r="I110" s="195"/>
      <c r="J110" s="104"/>
      <c r="K110" s="55">
        <f t="shared" si="2"/>
        <v>0</v>
      </c>
      <c r="L110" s="56">
        <f t="shared" si="0"/>
        <v>0</v>
      </c>
      <c r="M110" s="54">
        <f t="shared" si="1"/>
        <v>0</v>
      </c>
      <c r="N110" s="54">
        <f t="shared" si="3"/>
        <v>0</v>
      </c>
      <c r="O110" s="101">
        <f>+'Pay App 9'!O110+'Pay App 9'!P110</f>
        <v>0</v>
      </c>
      <c r="P110" s="73"/>
      <c r="Q110" s="69">
        <f>+'Pay App 9'!Q110+N110+P110</f>
        <v>0</v>
      </c>
    </row>
    <row r="111" spans="1:17" ht="21" customHeight="1" x14ac:dyDescent="0.25">
      <c r="A111" s="154" t="s">
        <v>297</v>
      </c>
      <c r="B111" s="154"/>
      <c r="C111" s="154" t="s">
        <v>291</v>
      </c>
      <c r="D111" s="155"/>
      <c r="E111" s="101">
        <f>+'Pay App 9'!E111</f>
        <v>0</v>
      </c>
      <c r="F111" s="73"/>
      <c r="G111" s="102">
        <f>+'Pay App 9'!G111+'Pay App 10'!F111</f>
        <v>0</v>
      </c>
      <c r="H111" s="194">
        <f>+'Pay App 9'!K111</f>
        <v>0</v>
      </c>
      <c r="I111" s="195"/>
      <c r="J111" s="104"/>
      <c r="K111" s="55">
        <f t="shared" si="2"/>
        <v>0</v>
      </c>
      <c r="L111" s="56">
        <f t="shared" si="0"/>
        <v>0</v>
      </c>
      <c r="M111" s="54">
        <f t="shared" si="1"/>
        <v>0</v>
      </c>
      <c r="N111" s="54">
        <f t="shared" si="3"/>
        <v>0</v>
      </c>
      <c r="O111" s="101">
        <f>+'Pay App 9'!O111+'Pay App 9'!P111</f>
        <v>0</v>
      </c>
      <c r="P111" s="73"/>
      <c r="Q111" s="69">
        <f>+'Pay App 9'!Q111+N111+P111</f>
        <v>0</v>
      </c>
    </row>
    <row r="112" spans="1:17" ht="21" customHeight="1" x14ac:dyDescent="0.25">
      <c r="A112" s="159" t="s">
        <v>226</v>
      </c>
      <c r="B112" s="159"/>
      <c r="C112" s="159" t="s">
        <v>227</v>
      </c>
      <c r="D112" s="160"/>
      <c r="E112" s="101">
        <f>+'Pay App 9'!E112</f>
        <v>0</v>
      </c>
      <c r="F112" s="73"/>
      <c r="G112" s="102">
        <f>+'Pay App 9'!G112+'Pay App 10'!F112</f>
        <v>0</v>
      </c>
      <c r="H112" s="194">
        <f>+'Pay App 9'!K112</f>
        <v>0</v>
      </c>
      <c r="I112" s="195"/>
      <c r="J112" s="104"/>
      <c r="K112" s="55">
        <f t="shared" si="2"/>
        <v>0</v>
      </c>
      <c r="L112" s="56">
        <f t="shared" si="0"/>
        <v>0</v>
      </c>
      <c r="M112" s="54">
        <f t="shared" si="1"/>
        <v>0</v>
      </c>
      <c r="N112" s="54">
        <f t="shared" si="3"/>
        <v>0</v>
      </c>
      <c r="O112" s="101">
        <f>+'Pay App 9'!O112+'Pay App 9'!P112</f>
        <v>0</v>
      </c>
      <c r="P112" s="73"/>
      <c r="Q112" s="69">
        <f>+'Pay App 9'!Q112+N112+P112</f>
        <v>0</v>
      </c>
    </row>
    <row r="113" spans="1:17" ht="21" customHeight="1" x14ac:dyDescent="0.25">
      <c r="A113" s="154" t="s">
        <v>85</v>
      </c>
      <c r="B113" s="154"/>
      <c r="C113" s="154" t="s">
        <v>86</v>
      </c>
      <c r="D113" s="155"/>
      <c r="E113" s="101">
        <f>+'Pay App 9'!E113</f>
        <v>0</v>
      </c>
      <c r="F113" s="73"/>
      <c r="G113" s="102">
        <f>+'Pay App 9'!G113+'Pay App 10'!F113</f>
        <v>0</v>
      </c>
      <c r="H113" s="194">
        <f>+'Pay App 9'!K113</f>
        <v>0</v>
      </c>
      <c r="I113" s="195"/>
      <c r="J113" s="104"/>
      <c r="K113" s="55">
        <f t="shared" si="2"/>
        <v>0</v>
      </c>
      <c r="L113" s="56">
        <f t="shared" si="0"/>
        <v>0</v>
      </c>
      <c r="M113" s="54">
        <f t="shared" si="1"/>
        <v>0</v>
      </c>
      <c r="N113" s="54">
        <f t="shared" si="3"/>
        <v>0</v>
      </c>
      <c r="O113" s="101">
        <f>+'Pay App 9'!O113+'Pay App 9'!P113</f>
        <v>0</v>
      </c>
      <c r="P113" s="73"/>
      <c r="Q113" s="69">
        <f>+'Pay App 9'!Q113+N113+P113</f>
        <v>0</v>
      </c>
    </row>
    <row r="114" spans="1:17" ht="21" customHeight="1" x14ac:dyDescent="0.25">
      <c r="A114" s="154" t="s">
        <v>87</v>
      </c>
      <c r="B114" s="154"/>
      <c r="C114" s="154" t="s">
        <v>88</v>
      </c>
      <c r="D114" s="155"/>
      <c r="E114" s="101">
        <f>+'Pay App 9'!E114</f>
        <v>0</v>
      </c>
      <c r="F114" s="73"/>
      <c r="G114" s="102">
        <f>+'Pay App 9'!G114+'Pay App 10'!F114</f>
        <v>0</v>
      </c>
      <c r="H114" s="194">
        <f>+'Pay App 9'!K114</f>
        <v>0</v>
      </c>
      <c r="I114" s="195"/>
      <c r="J114" s="104"/>
      <c r="K114" s="55">
        <f t="shared" si="2"/>
        <v>0</v>
      </c>
      <c r="L114" s="56">
        <f t="shared" si="0"/>
        <v>0</v>
      </c>
      <c r="M114" s="54">
        <f t="shared" si="1"/>
        <v>0</v>
      </c>
      <c r="N114" s="54">
        <f t="shared" si="3"/>
        <v>0</v>
      </c>
      <c r="O114" s="101">
        <f>+'Pay App 9'!O114+'Pay App 9'!P114</f>
        <v>0</v>
      </c>
      <c r="P114" s="73"/>
      <c r="Q114" s="69">
        <f>+'Pay App 9'!Q114+N114+P114</f>
        <v>0</v>
      </c>
    </row>
    <row r="115" spans="1:17" ht="21" customHeight="1" x14ac:dyDescent="0.25">
      <c r="A115" s="154" t="s">
        <v>298</v>
      </c>
      <c r="B115" s="154"/>
      <c r="C115" s="154" t="s">
        <v>299</v>
      </c>
      <c r="D115" s="155"/>
      <c r="E115" s="101">
        <f>+'Pay App 9'!E115</f>
        <v>0</v>
      </c>
      <c r="F115" s="73"/>
      <c r="G115" s="102">
        <f>+'Pay App 9'!G115+'Pay App 10'!F115</f>
        <v>0</v>
      </c>
      <c r="H115" s="194">
        <f>+'Pay App 9'!K115</f>
        <v>0</v>
      </c>
      <c r="I115" s="195"/>
      <c r="J115" s="104"/>
      <c r="K115" s="55">
        <f t="shared" si="2"/>
        <v>0</v>
      </c>
      <c r="L115" s="56">
        <f t="shared" si="0"/>
        <v>0</v>
      </c>
      <c r="M115" s="54">
        <f t="shared" si="1"/>
        <v>0</v>
      </c>
      <c r="N115" s="54">
        <f t="shared" si="3"/>
        <v>0</v>
      </c>
      <c r="O115" s="101">
        <f>+'Pay App 9'!O115+'Pay App 9'!P115</f>
        <v>0</v>
      </c>
      <c r="P115" s="73"/>
      <c r="Q115" s="69">
        <f>+'Pay App 9'!Q115+N115+P115</f>
        <v>0</v>
      </c>
    </row>
    <row r="116" spans="1:17" ht="21" customHeight="1" x14ac:dyDescent="0.25">
      <c r="A116" s="159" t="s">
        <v>224</v>
      </c>
      <c r="B116" s="159"/>
      <c r="C116" s="157" t="s">
        <v>225</v>
      </c>
      <c r="D116" s="185"/>
      <c r="E116" s="101">
        <f>+'Pay App 9'!E116</f>
        <v>0</v>
      </c>
      <c r="F116" s="73"/>
      <c r="G116" s="102">
        <f>+'Pay App 9'!G116+'Pay App 10'!F116</f>
        <v>0</v>
      </c>
      <c r="H116" s="194">
        <f>+'Pay App 9'!K116</f>
        <v>0</v>
      </c>
      <c r="I116" s="195"/>
      <c r="J116" s="104"/>
      <c r="K116" s="55">
        <f t="shared" si="2"/>
        <v>0</v>
      </c>
      <c r="L116" s="56">
        <f t="shared" si="0"/>
        <v>0</v>
      </c>
      <c r="M116" s="54">
        <f t="shared" si="1"/>
        <v>0</v>
      </c>
      <c r="N116" s="54">
        <f t="shared" si="3"/>
        <v>0</v>
      </c>
      <c r="O116" s="101">
        <f>+'Pay App 9'!O116+'Pay App 9'!P116</f>
        <v>0</v>
      </c>
      <c r="P116" s="73"/>
      <c r="Q116" s="69">
        <f>+'Pay App 9'!Q116+N116+P116</f>
        <v>0</v>
      </c>
    </row>
    <row r="117" spans="1:17" ht="21" customHeight="1" x14ac:dyDescent="0.25">
      <c r="A117" s="154" t="s">
        <v>300</v>
      </c>
      <c r="B117" s="154"/>
      <c r="C117" s="154" t="s">
        <v>301</v>
      </c>
      <c r="D117" s="155"/>
      <c r="E117" s="101">
        <f>+'Pay App 9'!E117</f>
        <v>0</v>
      </c>
      <c r="F117" s="73"/>
      <c r="G117" s="102">
        <f>+'Pay App 9'!G117+'Pay App 10'!F117</f>
        <v>0</v>
      </c>
      <c r="H117" s="194">
        <f>+'Pay App 9'!K117</f>
        <v>0</v>
      </c>
      <c r="I117" s="195"/>
      <c r="J117" s="104"/>
      <c r="K117" s="55">
        <f t="shared" si="2"/>
        <v>0</v>
      </c>
      <c r="L117" s="56">
        <f t="shared" si="0"/>
        <v>0</v>
      </c>
      <c r="M117" s="54">
        <f t="shared" si="1"/>
        <v>0</v>
      </c>
      <c r="N117" s="54">
        <f t="shared" si="3"/>
        <v>0</v>
      </c>
      <c r="O117" s="101">
        <f>+'Pay App 9'!O117+'Pay App 9'!P117</f>
        <v>0</v>
      </c>
      <c r="P117" s="73"/>
      <c r="Q117" s="69">
        <f>+'Pay App 9'!Q117+N117+P117</f>
        <v>0</v>
      </c>
    </row>
    <row r="118" spans="1:17" ht="21" customHeight="1" x14ac:dyDescent="0.25">
      <c r="A118" s="154" t="s">
        <v>89</v>
      </c>
      <c r="B118" s="154"/>
      <c r="C118" s="123" t="s">
        <v>90</v>
      </c>
      <c r="D118" s="58"/>
      <c r="E118" s="101">
        <f>+'Pay App 9'!E118</f>
        <v>0</v>
      </c>
      <c r="F118" s="73"/>
      <c r="G118" s="102">
        <f>+'Pay App 9'!G118+'Pay App 10'!F118</f>
        <v>0</v>
      </c>
      <c r="H118" s="194">
        <f>+'Pay App 9'!K118</f>
        <v>0</v>
      </c>
      <c r="I118" s="195"/>
      <c r="J118" s="104"/>
      <c r="K118" s="55">
        <f t="shared" si="2"/>
        <v>0</v>
      </c>
      <c r="L118" s="56">
        <f t="shared" si="0"/>
        <v>0</v>
      </c>
      <c r="M118" s="54">
        <f t="shared" si="1"/>
        <v>0</v>
      </c>
      <c r="N118" s="54">
        <f t="shared" si="3"/>
        <v>0</v>
      </c>
      <c r="O118" s="101">
        <f>+'Pay App 9'!O118+'Pay App 9'!P118</f>
        <v>0</v>
      </c>
      <c r="P118" s="73"/>
      <c r="Q118" s="69">
        <f>+'Pay App 9'!Q118+N118+P118</f>
        <v>0</v>
      </c>
    </row>
    <row r="119" spans="1:17" ht="21" customHeight="1" x14ac:dyDescent="0.25">
      <c r="A119" s="154" t="s">
        <v>91</v>
      </c>
      <c r="B119" s="154"/>
      <c r="C119" s="155" t="s">
        <v>92</v>
      </c>
      <c r="D119" s="172"/>
      <c r="E119" s="101">
        <f>+'Pay App 9'!E119</f>
        <v>0</v>
      </c>
      <c r="F119" s="73"/>
      <c r="G119" s="102">
        <f>+'Pay App 9'!G119+'Pay App 10'!F119</f>
        <v>0</v>
      </c>
      <c r="H119" s="194">
        <f>+'Pay App 9'!K119</f>
        <v>0</v>
      </c>
      <c r="I119" s="195"/>
      <c r="J119" s="104"/>
      <c r="K119" s="55">
        <f t="shared" si="2"/>
        <v>0</v>
      </c>
      <c r="L119" s="56">
        <f t="shared" si="0"/>
        <v>0</v>
      </c>
      <c r="M119" s="54">
        <f t="shared" si="1"/>
        <v>0</v>
      </c>
      <c r="N119" s="54">
        <f t="shared" si="3"/>
        <v>0</v>
      </c>
      <c r="O119" s="101">
        <f>+'Pay App 9'!O119+'Pay App 9'!P119</f>
        <v>0</v>
      </c>
      <c r="P119" s="73"/>
      <c r="Q119" s="69">
        <f>+'Pay App 9'!Q119+N119+P119</f>
        <v>0</v>
      </c>
    </row>
    <row r="120" spans="1:17" ht="21" customHeight="1" x14ac:dyDescent="0.25">
      <c r="A120" s="154" t="s">
        <v>302</v>
      </c>
      <c r="B120" s="154"/>
      <c r="C120" s="154" t="s">
        <v>303</v>
      </c>
      <c r="D120" s="155"/>
      <c r="E120" s="101">
        <f>+'Pay App 9'!E120</f>
        <v>0</v>
      </c>
      <c r="F120" s="73"/>
      <c r="G120" s="102">
        <f>+'Pay App 9'!G120+'Pay App 10'!F120</f>
        <v>0</v>
      </c>
      <c r="H120" s="194">
        <f>+'Pay App 9'!K120</f>
        <v>0</v>
      </c>
      <c r="I120" s="195"/>
      <c r="J120" s="104"/>
      <c r="K120" s="55">
        <f t="shared" si="2"/>
        <v>0</v>
      </c>
      <c r="L120" s="56">
        <f t="shared" si="0"/>
        <v>0</v>
      </c>
      <c r="M120" s="54">
        <f t="shared" si="1"/>
        <v>0</v>
      </c>
      <c r="N120" s="54">
        <f t="shared" si="3"/>
        <v>0</v>
      </c>
      <c r="O120" s="101">
        <f>+'Pay App 9'!O120+'Pay App 9'!P120</f>
        <v>0</v>
      </c>
      <c r="P120" s="73"/>
      <c r="Q120" s="69">
        <f>+'Pay App 9'!Q120+N120+P120</f>
        <v>0</v>
      </c>
    </row>
    <row r="121" spans="1:17" ht="21" customHeight="1" x14ac:dyDescent="0.25">
      <c r="A121" s="154" t="s">
        <v>304</v>
      </c>
      <c r="B121" s="154"/>
      <c r="C121" s="154" t="s">
        <v>305</v>
      </c>
      <c r="D121" s="155"/>
      <c r="E121" s="101">
        <f>+'Pay App 9'!E121</f>
        <v>0</v>
      </c>
      <c r="F121" s="73"/>
      <c r="G121" s="102">
        <f>+'Pay App 9'!G121+'Pay App 10'!F121</f>
        <v>0</v>
      </c>
      <c r="H121" s="194">
        <f>+'Pay App 9'!K121</f>
        <v>0</v>
      </c>
      <c r="I121" s="195"/>
      <c r="J121" s="104"/>
      <c r="K121" s="55">
        <f t="shared" si="2"/>
        <v>0</v>
      </c>
      <c r="L121" s="56">
        <f t="shared" si="0"/>
        <v>0</v>
      </c>
      <c r="M121" s="54">
        <f t="shared" si="1"/>
        <v>0</v>
      </c>
      <c r="N121" s="54">
        <f t="shared" si="3"/>
        <v>0</v>
      </c>
      <c r="O121" s="101">
        <f>+'Pay App 9'!O121+'Pay App 9'!P121</f>
        <v>0</v>
      </c>
      <c r="P121" s="73"/>
      <c r="Q121" s="69">
        <f>+'Pay App 9'!Q121+N121+P121</f>
        <v>0</v>
      </c>
    </row>
    <row r="122" spans="1:17" ht="21" customHeight="1" x14ac:dyDescent="0.25">
      <c r="A122" s="159" t="s">
        <v>93</v>
      </c>
      <c r="B122" s="159"/>
      <c r="C122" s="160" t="s">
        <v>221</v>
      </c>
      <c r="D122" s="163"/>
      <c r="E122" s="101">
        <f>+'Pay App 9'!E122</f>
        <v>0</v>
      </c>
      <c r="F122" s="73"/>
      <c r="G122" s="102">
        <f>+'Pay App 9'!G122+'Pay App 10'!F122</f>
        <v>0</v>
      </c>
      <c r="H122" s="194">
        <f>+'Pay App 9'!K122</f>
        <v>0</v>
      </c>
      <c r="I122" s="195"/>
      <c r="J122" s="104"/>
      <c r="K122" s="55">
        <f t="shared" si="2"/>
        <v>0</v>
      </c>
      <c r="L122" s="56">
        <f t="shared" si="0"/>
        <v>0</v>
      </c>
      <c r="M122" s="54">
        <f t="shared" si="1"/>
        <v>0</v>
      </c>
      <c r="N122" s="54">
        <f t="shared" si="3"/>
        <v>0</v>
      </c>
      <c r="O122" s="101">
        <f>+'Pay App 9'!O122+'Pay App 9'!P122</f>
        <v>0</v>
      </c>
      <c r="P122" s="73"/>
      <c r="Q122" s="69">
        <f>+'Pay App 9'!Q122+N122+P122</f>
        <v>0</v>
      </c>
    </row>
    <row r="123" spans="1:17" ht="21" customHeight="1" x14ac:dyDescent="0.25">
      <c r="A123" s="154" t="s">
        <v>306</v>
      </c>
      <c r="B123" s="154"/>
      <c r="C123" s="154" t="s">
        <v>307</v>
      </c>
      <c r="D123" s="155"/>
      <c r="E123" s="101">
        <f>+'Pay App 9'!E123</f>
        <v>0</v>
      </c>
      <c r="F123" s="73"/>
      <c r="G123" s="102">
        <f>+'Pay App 9'!G123+'Pay App 10'!F123</f>
        <v>0</v>
      </c>
      <c r="H123" s="194">
        <f>+'Pay App 9'!K123</f>
        <v>0</v>
      </c>
      <c r="I123" s="195"/>
      <c r="J123" s="104"/>
      <c r="K123" s="55">
        <f t="shared" si="2"/>
        <v>0</v>
      </c>
      <c r="L123" s="56">
        <f t="shared" si="0"/>
        <v>0</v>
      </c>
      <c r="M123" s="54">
        <f t="shared" si="1"/>
        <v>0</v>
      </c>
      <c r="N123" s="54">
        <f t="shared" si="3"/>
        <v>0</v>
      </c>
      <c r="O123" s="101">
        <f>+'Pay App 9'!O123+'Pay App 9'!P123</f>
        <v>0</v>
      </c>
      <c r="P123" s="73"/>
      <c r="Q123" s="69">
        <f>+'Pay App 9'!Q123+N123+P123</f>
        <v>0</v>
      </c>
    </row>
    <row r="124" spans="1:17" ht="21" customHeight="1" x14ac:dyDescent="0.25">
      <c r="A124" s="154" t="s">
        <v>306</v>
      </c>
      <c r="B124" s="154"/>
      <c r="C124" s="154" t="s">
        <v>308</v>
      </c>
      <c r="D124" s="155"/>
      <c r="E124" s="101">
        <f>+'Pay App 9'!E124</f>
        <v>0</v>
      </c>
      <c r="F124" s="73"/>
      <c r="G124" s="102">
        <f>+'Pay App 9'!G124+'Pay App 10'!F124</f>
        <v>0</v>
      </c>
      <c r="H124" s="194">
        <f>+'Pay App 9'!K124</f>
        <v>0</v>
      </c>
      <c r="I124" s="195"/>
      <c r="J124" s="104"/>
      <c r="K124" s="55">
        <f t="shared" si="2"/>
        <v>0</v>
      </c>
      <c r="L124" s="56">
        <f t="shared" si="0"/>
        <v>0</v>
      </c>
      <c r="M124" s="54">
        <f t="shared" si="1"/>
        <v>0</v>
      </c>
      <c r="N124" s="54">
        <f t="shared" si="3"/>
        <v>0</v>
      </c>
      <c r="O124" s="101">
        <f>+'Pay App 9'!O124+'Pay App 9'!P124</f>
        <v>0</v>
      </c>
      <c r="P124" s="73"/>
      <c r="Q124" s="69">
        <f>+'Pay App 9'!Q124+N124+P124</f>
        <v>0</v>
      </c>
    </row>
    <row r="125" spans="1:17" ht="21" customHeight="1" x14ac:dyDescent="0.25">
      <c r="A125" s="154" t="s">
        <v>306</v>
      </c>
      <c r="B125" s="154"/>
      <c r="C125" s="154" t="s">
        <v>309</v>
      </c>
      <c r="D125" s="155"/>
      <c r="E125" s="101">
        <f>+'Pay App 9'!E125</f>
        <v>0</v>
      </c>
      <c r="F125" s="73"/>
      <c r="G125" s="102">
        <f>+'Pay App 9'!G125+'Pay App 10'!F125</f>
        <v>0</v>
      </c>
      <c r="H125" s="194">
        <f>+'Pay App 9'!K125</f>
        <v>0</v>
      </c>
      <c r="I125" s="195"/>
      <c r="J125" s="104"/>
      <c r="K125" s="55">
        <f t="shared" si="2"/>
        <v>0</v>
      </c>
      <c r="L125" s="56">
        <f t="shared" si="0"/>
        <v>0</v>
      </c>
      <c r="M125" s="54">
        <f t="shared" si="1"/>
        <v>0</v>
      </c>
      <c r="N125" s="54">
        <f t="shared" si="3"/>
        <v>0</v>
      </c>
      <c r="O125" s="101">
        <f>+'Pay App 9'!O125+'Pay App 9'!P125</f>
        <v>0</v>
      </c>
      <c r="P125" s="73"/>
      <c r="Q125" s="69">
        <f>+'Pay App 9'!Q125+N125+P125</f>
        <v>0</v>
      </c>
    </row>
    <row r="126" spans="1:17" ht="21" customHeight="1" x14ac:dyDescent="0.25">
      <c r="A126" s="159" t="s">
        <v>222</v>
      </c>
      <c r="B126" s="159"/>
      <c r="C126" s="159" t="s">
        <v>223</v>
      </c>
      <c r="D126" s="160"/>
      <c r="E126" s="101">
        <f>+'Pay App 9'!E126</f>
        <v>0</v>
      </c>
      <c r="F126" s="73"/>
      <c r="G126" s="102">
        <f>+'Pay App 9'!G126+'Pay App 10'!F126</f>
        <v>0</v>
      </c>
      <c r="H126" s="194">
        <f>+'Pay App 9'!K126</f>
        <v>0</v>
      </c>
      <c r="I126" s="195"/>
      <c r="J126" s="104"/>
      <c r="K126" s="55">
        <f t="shared" si="2"/>
        <v>0</v>
      </c>
      <c r="L126" s="56">
        <f t="shared" si="0"/>
        <v>0</v>
      </c>
      <c r="M126" s="54">
        <f t="shared" si="1"/>
        <v>0</v>
      </c>
      <c r="N126" s="54">
        <f t="shared" si="3"/>
        <v>0</v>
      </c>
      <c r="O126" s="101">
        <f>+'Pay App 9'!O126+'Pay App 9'!P126</f>
        <v>0</v>
      </c>
      <c r="P126" s="73"/>
      <c r="Q126" s="69">
        <f>+'Pay App 9'!Q126+N126+P126</f>
        <v>0</v>
      </c>
    </row>
    <row r="127" spans="1:17" ht="21" customHeight="1" x14ac:dyDescent="0.25">
      <c r="A127" s="154" t="s">
        <v>94</v>
      </c>
      <c r="B127" s="154"/>
      <c r="C127" s="154" t="s">
        <v>95</v>
      </c>
      <c r="D127" s="155"/>
      <c r="E127" s="101">
        <f>+'Pay App 9'!E127</f>
        <v>0</v>
      </c>
      <c r="F127" s="73"/>
      <c r="G127" s="102">
        <f>+'Pay App 9'!G127+'Pay App 10'!F127</f>
        <v>0</v>
      </c>
      <c r="H127" s="194">
        <f>+'Pay App 9'!K127</f>
        <v>0</v>
      </c>
      <c r="I127" s="195"/>
      <c r="J127" s="104"/>
      <c r="K127" s="55">
        <f t="shared" si="2"/>
        <v>0</v>
      </c>
      <c r="L127" s="56">
        <f t="shared" si="0"/>
        <v>0</v>
      </c>
      <c r="M127" s="54">
        <f t="shared" si="1"/>
        <v>0</v>
      </c>
      <c r="N127" s="54">
        <f t="shared" si="3"/>
        <v>0</v>
      </c>
      <c r="O127" s="101">
        <f>+'Pay App 9'!O127+'Pay App 9'!P127</f>
        <v>0</v>
      </c>
      <c r="P127" s="73"/>
      <c r="Q127" s="69">
        <f>+'Pay App 9'!Q127+N127+P127</f>
        <v>0</v>
      </c>
    </row>
    <row r="128" spans="1:17" ht="21" customHeight="1" x14ac:dyDescent="0.25">
      <c r="A128" s="154" t="s">
        <v>310</v>
      </c>
      <c r="B128" s="154"/>
      <c r="C128" s="154" t="s">
        <v>311</v>
      </c>
      <c r="D128" s="155"/>
      <c r="E128" s="101">
        <f>+'Pay App 9'!E128</f>
        <v>0</v>
      </c>
      <c r="F128" s="73"/>
      <c r="G128" s="102">
        <f>+'Pay App 9'!G128+'Pay App 10'!F128</f>
        <v>0</v>
      </c>
      <c r="H128" s="194">
        <f>+'Pay App 9'!K128</f>
        <v>0</v>
      </c>
      <c r="I128" s="195"/>
      <c r="J128" s="104"/>
      <c r="K128" s="55">
        <f t="shared" si="2"/>
        <v>0</v>
      </c>
      <c r="L128" s="56">
        <f t="shared" si="0"/>
        <v>0</v>
      </c>
      <c r="M128" s="54">
        <f t="shared" si="1"/>
        <v>0</v>
      </c>
      <c r="N128" s="54">
        <f t="shared" si="3"/>
        <v>0</v>
      </c>
      <c r="O128" s="101">
        <f>+'Pay App 9'!O128+'Pay App 9'!P128</f>
        <v>0</v>
      </c>
      <c r="P128" s="73"/>
      <c r="Q128" s="69">
        <f>+'Pay App 9'!Q128+N128+P128</f>
        <v>0</v>
      </c>
    </row>
    <row r="129" spans="1:17" ht="21" customHeight="1" x14ac:dyDescent="0.25">
      <c r="A129" s="154" t="s">
        <v>312</v>
      </c>
      <c r="B129" s="154"/>
      <c r="C129" s="154" t="s">
        <v>313</v>
      </c>
      <c r="D129" s="155"/>
      <c r="E129" s="101">
        <f>+'Pay App 9'!E129</f>
        <v>0</v>
      </c>
      <c r="F129" s="73"/>
      <c r="G129" s="102">
        <f>+'Pay App 9'!G129+'Pay App 10'!F129</f>
        <v>0</v>
      </c>
      <c r="H129" s="194">
        <f>+'Pay App 9'!K129</f>
        <v>0</v>
      </c>
      <c r="I129" s="195"/>
      <c r="J129" s="104"/>
      <c r="K129" s="55">
        <f t="shared" si="2"/>
        <v>0</v>
      </c>
      <c r="L129" s="56">
        <f t="shared" si="0"/>
        <v>0</v>
      </c>
      <c r="M129" s="54">
        <f t="shared" si="1"/>
        <v>0</v>
      </c>
      <c r="N129" s="54">
        <f t="shared" si="3"/>
        <v>0</v>
      </c>
      <c r="O129" s="101">
        <f>+'Pay App 9'!O129+'Pay App 9'!P129</f>
        <v>0</v>
      </c>
      <c r="P129" s="73"/>
      <c r="Q129" s="69">
        <f>+'Pay App 9'!Q129+N129+P129</f>
        <v>0</v>
      </c>
    </row>
    <row r="130" spans="1:17" ht="21" customHeight="1" x14ac:dyDescent="0.25">
      <c r="A130" s="154" t="s">
        <v>96</v>
      </c>
      <c r="B130" s="154"/>
      <c r="C130" s="154" t="s">
        <v>97</v>
      </c>
      <c r="D130" s="155"/>
      <c r="E130" s="101">
        <f>+'Pay App 9'!E130</f>
        <v>0</v>
      </c>
      <c r="F130" s="73"/>
      <c r="G130" s="102">
        <f>+'Pay App 9'!G130+'Pay App 10'!F130</f>
        <v>0</v>
      </c>
      <c r="H130" s="194">
        <f>+'Pay App 9'!K130</f>
        <v>0</v>
      </c>
      <c r="I130" s="195"/>
      <c r="J130" s="104"/>
      <c r="K130" s="55">
        <f t="shared" si="2"/>
        <v>0</v>
      </c>
      <c r="L130" s="56">
        <f t="shared" si="0"/>
        <v>0</v>
      </c>
      <c r="M130" s="54">
        <f t="shared" si="1"/>
        <v>0</v>
      </c>
      <c r="N130" s="54">
        <f t="shared" si="3"/>
        <v>0</v>
      </c>
      <c r="O130" s="101">
        <f>+'Pay App 9'!O130+'Pay App 9'!P130</f>
        <v>0</v>
      </c>
      <c r="P130" s="73"/>
      <c r="Q130" s="69">
        <f>+'Pay App 9'!Q130+N130+P130</f>
        <v>0</v>
      </c>
    </row>
    <row r="131" spans="1:17" ht="21" customHeight="1" x14ac:dyDescent="0.25">
      <c r="A131" s="154" t="s">
        <v>314</v>
      </c>
      <c r="B131" s="154"/>
      <c r="C131" s="154" t="s">
        <v>315</v>
      </c>
      <c r="D131" s="155"/>
      <c r="E131" s="101">
        <f>+'Pay App 9'!E131</f>
        <v>0</v>
      </c>
      <c r="F131" s="73"/>
      <c r="G131" s="102">
        <f>+'Pay App 9'!G131+'Pay App 10'!F131</f>
        <v>0</v>
      </c>
      <c r="H131" s="194">
        <f>+'Pay App 9'!K131</f>
        <v>0</v>
      </c>
      <c r="I131" s="195"/>
      <c r="J131" s="104"/>
      <c r="K131" s="55">
        <f t="shared" si="2"/>
        <v>0</v>
      </c>
      <c r="L131" s="56">
        <f t="shared" si="0"/>
        <v>0</v>
      </c>
      <c r="M131" s="54">
        <f t="shared" si="1"/>
        <v>0</v>
      </c>
      <c r="N131" s="54">
        <f t="shared" si="3"/>
        <v>0</v>
      </c>
      <c r="O131" s="101">
        <f>+'Pay App 9'!O131+'Pay App 9'!P131</f>
        <v>0</v>
      </c>
      <c r="P131" s="73"/>
      <c r="Q131" s="69">
        <f>+'Pay App 9'!Q131+N131+P131</f>
        <v>0</v>
      </c>
    </row>
    <row r="132" spans="1:17" ht="21" customHeight="1" x14ac:dyDescent="0.25">
      <c r="A132" s="154" t="s">
        <v>316</v>
      </c>
      <c r="B132" s="154"/>
      <c r="C132" s="154" t="s">
        <v>317</v>
      </c>
      <c r="D132" s="155"/>
      <c r="E132" s="101">
        <f>+'Pay App 9'!E132</f>
        <v>0</v>
      </c>
      <c r="F132" s="73"/>
      <c r="G132" s="102">
        <f>+'Pay App 9'!G132+'Pay App 10'!F132</f>
        <v>0</v>
      </c>
      <c r="H132" s="194">
        <f>+'Pay App 9'!K132</f>
        <v>0</v>
      </c>
      <c r="I132" s="195"/>
      <c r="J132" s="104"/>
      <c r="K132" s="55">
        <f t="shared" si="2"/>
        <v>0</v>
      </c>
      <c r="L132" s="56">
        <f t="shared" si="0"/>
        <v>0</v>
      </c>
      <c r="M132" s="54">
        <f t="shared" si="1"/>
        <v>0</v>
      </c>
      <c r="N132" s="54">
        <f t="shared" si="3"/>
        <v>0</v>
      </c>
      <c r="O132" s="101">
        <f>+'Pay App 9'!O132+'Pay App 9'!P132</f>
        <v>0</v>
      </c>
      <c r="P132" s="73"/>
      <c r="Q132" s="69">
        <f>+'Pay App 9'!Q132+N132+P132</f>
        <v>0</v>
      </c>
    </row>
    <row r="133" spans="1:17" ht="21" customHeight="1" x14ac:dyDescent="0.25">
      <c r="A133" s="159" t="s">
        <v>219</v>
      </c>
      <c r="B133" s="159"/>
      <c r="C133" s="159" t="s">
        <v>220</v>
      </c>
      <c r="D133" s="160"/>
      <c r="E133" s="101">
        <f>+'Pay App 9'!E133</f>
        <v>0</v>
      </c>
      <c r="F133" s="73"/>
      <c r="G133" s="102">
        <f>+'Pay App 9'!G133+'Pay App 10'!F133</f>
        <v>0</v>
      </c>
      <c r="H133" s="194">
        <f>+'Pay App 9'!K133</f>
        <v>0</v>
      </c>
      <c r="I133" s="195"/>
      <c r="J133" s="104"/>
      <c r="K133" s="55">
        <f t="shared" si="2"/>
        <v>0</v>
      </c>
      <c r="L133" s="56">
        <f t="shared" si="0"/>
        <v>0</v>
      </c>
      <c r="M133" s="54">
        <f t="shared" si="1"/>
        <v>0</v>
      </c>
      <c r="N133" s="54">
        <f t="shared" si="3"/>
        <v>0</v>
      </c>
      <c r="O133" s="101">
        <f>+'Pay App 9'!O133+'Pay App 9'!P133</f>
        <v>0</v>
      </c>
      <c r="P133" s="73"/>
      <c r="Q133" s="69">
        <f>+'Pay App 9'!Q133+N133+P133</f>
        <v>0</v>
      </c>
    </row>
    <row r="134" spans="1:17" ht="21" customHeight="1" x14ac:dyDescent="0.25">
      <c r="A134" s="154" t="s">
        <v>98</v>
      </c>
      <c r="B134" s="154"/>
      <c r="C134" s="154" t="s">
        <v>99</v>
      </c>
      <c r="D134" s="155"/>
      <c r="E134" s="101">
        <f>+'Pay App 9'!E134</f>
        <v>0</v>
      </c>
      <c r="F134" s="73"/>
      <c r="G134" s="102">
        <f>+'Pay App 9'!G134+'Pay App 10'!F134</f>
        <v>0</v>
      </c>
      <c r="H134" s="194">
        <f>+'Pay App 9'!K134</f>
        <v>0</v>
      </c>
      <c r="I134" s="195"/>
      <c r="J134" s="104"/>
      <c r="K134" s="55">
        <f t="shared" si="2"/>
        <v>0</v>
      </c>
      <c r="L134" s="56">
        <f t="shared" si="0"/>
        <v>0</v>
      </c>
      <c r="M134" s="54">
        <f t="shared" si="1"/>
        <v>0</v>
      </c>
      <c r="N134" s="54">
        <f t="shared" si="3"/>
        <v>0</v>
      </c>
      <c r="O134" s="101">
        <f>+'Pay App 9'!O134+'Pay App 9'!P134</f>
        <v>0</v>
      </c>
      <c r="P134" s="73"/>
      <c r="Q134" s="69">
        <f>+'Pay App 9'!Q134+N134+P134</f>
        <v>0</v>
      </c>
    </row>
    <row r="135" spans="1:17" ht="21" customHeight="1" x14ac:dyDescent="0.25">
      <c r="A135" s="154" t="s">
        <v>100</v>
      </c>
      <c r="B135" s="154"/>
      <c r="C135" s="154" t="s">
        <v>101</v>
      </c>
      <c r="D135" s="155"/>
      <c r="E135" s="101">
        <f>+'Pay App 9'!E135</f>
        <v>0</v>
      </c>
      <c r="F135" s="73"/>
      <c r="G135" s="102">
        <f>+'Pay App 9'!G135+'Pay App 10'!F135</f>
        <v>0</v>
      </c>
      <c r="H135" s="194">
        <f>+'Pay App 9'!K135</f>
        <v>0</v>
      </c>
      <c r="I135" s="195"/>
      <c r="J135" s="104"/>
      <c r="K135" s="55">
        <f t="shared" si="2"/>
        <v>0</v>
      </c>
      <c r="L135" s="56">
        <f t="shared" si="0"/>
        <v>0</v>
      </c>
      <c r="M135" s="54">
        <f t="shared" si="1"/>
        <v>0</v>
      </c>
      <c r="N135" s="54">
        <f t="shared" si="3"/>
        <v>0</v>
      </c>
      <c r="O135" s="101">
        <f>+'Pay App 9'!O135+'Pay App 9'!P135</f>
        <v>0</v>
      </c>
      <c r="P135" s="73"/>
      <c r="Q135" s="69">
        <f>+'Pay App 9'!Q135+N135+P135</f>
        <v>0</v>
      </c>
    </row>
    <row r="136" spans="1:17" ht="21" customHeight="1" x14ac:dyDescent="0.25">
      <c r="A136" s="154" t="s">
        <v>102</v>
      </c>
      <c r="B136" s="154"/>
      <c r="C136" s="154" t="s">
        <v>103</v>
      </c>
      <c r="D136" s="155"/>
      <c r="E136" s="101">
        <f>+'Pay App 9'!E136</f>
        <v>0</v>
      </c>
      <c r="F136" s="73"/>
      <c r="G136" s="102">
        <f>+'Pay App 9'!G136+'Pay App 10'!F136</f>
        <v>0</v>
      </c>
      <c r="H136" s="194">
        <f>+'Pay App 9'!K136</f>
        <v>0</v>
      </c>
      <c r="I136" s="195"/>
      <c r="J136" s="104"/>
      <c r="K136" s="55">
        <f t="shared" si="2"/>
        <v>0</v>
      </c>
      <c r="L136" s="56">
        <f t="shared" si="0"/>
        <v>0</v>
      </c>
      <c r="M136" s="54">
        <f t="shared" si="1"/>
        <v>0</v>
      </c>
      <c r="N136" s="54">
        <f t="shared" si="3"/>
        <v>0</v>
      </c>
      <c r="O136" s="101">
        <f>+'Pay App 9'!O136+'Pay App 9'!P136</f>
        <v>0</v>
      </c>
      <c r="P136" s="73"/>
      <c r="Q136" s="69">
        <f>+'Pay App 9'!Q136+N136+P136</f>
        <v>0</v>
      </c>
    </row>
    <row r="137" spans="1:17" ht="21" customHeight="1" x14ac:dyDescent="0.25">
      <c r="A137" s="159" t="s">
        <v>217</v>
      </c>
      <c r="B137" s="159"/>
      <c r="C137" s="159" t="s">
        <v>218</v>
      </c>
      <c r="D137" s="160"/>
      <c r="E137" s="101">
        <f>+'Pay App 9'!E137</f>
        <v>0</v>
      </c>
      <c r="F137" s="73"/>
      <c r="G137" s="102">
        <f>+'Pay App 9'!G137+'Pay App 10'!F137</f>
        <v>0</v>
      </c>
      <c r="H137" s="194">
        <f>+'Pay App 9'!K137</f>
        <v>0</v>
      </c>
      <c r="I137" s="195"/>
      <c r="J137" s="104"/>
      <c r="K137" s="55">
        <f t="shared" si="2"/>
        <v>0</v>
      </c>
      <c r="L137" s="56">
        <f t="shared" si="0"/>
        <v>0</v>
      </c>
      <c r="M137" s="54">
        <f t="shared" si="1"/>
        <v>0</v>
      </c>
      <c r="N137" s="54">
        <f t="shared" si="3"/>
        <v>0</v>
      </c>
      <c r="O137" s="101">
        <f>+'Pay App 9'!O137+'Pay App 9'!P137</f>
        <v>0</v>
      </c>
      <c r="P137" s="73"/>
      <c r="Q137" s="69">
        <f>+'Pay App 9'!Q137+N137+P137</f>
        <v>0</v>
      </c>
    </row>
    <row r="138" spans="1:17" ht="21" customHeight="1" x14ac:dyDescent="0.25">
      <c r="A138" s="154" t="s">
        <v>104</v>
      </c>
      <c r="B138" s="154"/>
      <c r="C138" s="154" t="s">
        <v>105</v>
      </c>
      <c r="D138" s="155"/>
      <c r="E138" s="101">
        <f>+'Pay App 9'!E138</f>
        <v>0</v>
      </c>
      <c r="F138" s="73"/>
      <c r="G138" s="102">
        <f>+'Pay App 9'!G138+'Pay App 10'!F138</f>
        <v>0</v>
      </c>
      <c r="H138" s="194">
        <f>+'Pay App 9'!K138</f>
        <v>0</v>
      </c>
      <c r="I138" s="195"/>
      <c r="J138" s="104"/>
      <c r="K138" s="55">
        <f t="shared" si="2"/>
        <v>0</v>
      </c>
      <c r="L138" s="56">
        <f t="shared" si="0"/>
        <v>0</v>
      </c>
      <c r="M138" s="54">
        <f t="shared" si="1"/>
        <v>0</v>
      </c>
      <c r="N138" s="54">
        <f t="shared" si="3"/>
        <v>0</v>
      </c>
      <c r="O138" s="101">
        <f>+'Pay App 9'!O138+'Pay App 9'!P138</f>
        <v>0</v>
      </c>
      <c r="P138" s="73"/>
      <c r="Q138" s="69">
        <f>+'Pay App 9'!Q138+N138+P138</f>
        <v>0</v>
      </c>
    </row>
    <row r="139" spans="1:17" ht="21" customHeight="1" x14ac:dyDescent="0.25">
      <c r="A139" s="154" t="s">
        <v>318</v>
      </c>
      <c r="B139" s="154"/>
      <c r="C139" s="154" t="s">
        <v>319</v>
      </c>
      <c r="D139" s="155"/>
      <c r="E139" s="101">
        <f>+'Pay App 9'!E139</f>
        <v>0</v>
      </c>
      <c r="F139" s="73"/>
      <c r="G139" s="102">
        <f>+'Pay App 9'!G139+'Pay App 10'!F139</f>
        <v>0</v>
      </c>
      <c r="H139" s="194">
        <f>+'Pay App 9'!K139</f>
        <v>0</v>
      </c>
      <c r="I139" s="195"/>
      <c r="J139" s="104"/>
      <c r="K139" s="55">
        <f t="shared" si="2"/>
        <v>0</v>
      </c>
      <c r="L139" s="56">
        <f t="shared" si="0"/>
        <v>0</v>
      </c>
      <c r="M139" s="54">
        <f t="shared" si="1"/>
        <v>0</v>
      </c>
      <c r="N139" s="54">
        <f t="shared" si="3"/>
        <v>0</v>
      </c>
      <c r="O139" s="101">
        <f>+'Pay App 9'!O139+'Pay App 9'!P139</f>
        <v>0</v>
      </c>
      <c r="P139" s="73"/>
      <c r="Q139" s="69">
        <f>+'Pay App 9'!Q139+N139+P139</f>
        <v>0</v>
      </c>
    </row>
    <row r="140" spans="1:17" ht="21" customHeight="1" x14ac:dyDescent="0.25">
      <c r="A140" s="154" t="s">
        <v>106</v>
      </c>
      <c r="B140" s="154"/>
      <c r="C140" s="154" t="s">
        <v>107</v>
      </c>
      <c r="D140" s="155"/>
      <c r="E140" s="101">
        <f>+'Pay App 9'!E140</f>
        <v>0</v>
      </c>
      <c r="F140" s="73"/>
      <c r="G140" s="102">
        <f>+'Pay App 9'!G140+'Pay App 10'!F140</f>
        <v>0</v>
      </c>
      <c r="H140" s="194">
        <f>+'Pay App 9'!K140</f>
        <v>0</v>
      </c>
      <c r="I140" s="195"/>
      <c r="J140" s="104"/>
      <c r="K140" s="55">
        <f t="shared" si="2"/>
        <v>0</v>
      </c>
      <c r="L140" s="56">
        <f t="shared" si="0"/>
        <v>0</v>
      </c>
      <c r="M140" s="54">
        <f t="shared" si="1"/>
        <v>0</v>
      </c>
      <c r="N140" s="54">
        <f t="shared" si="3"/>
        <v>0</v>
      </c>
      <c r="O140" s="101">
        <f>+'Pay App 9'!O140+'Pay App 9'!P140</f>
        <v>0</v>
      </c>
      <c r="P140" s="73"/>
      <c r="Q140" s="69">
        <f>+'Pay App 9'!Q140+N140+P140</f>
        <v>0</v>
      </c>
    </row>
    <row r="141" spans="1:17" ht="21" customHeight="1" x14ac:dyDescent="0.25">
      <c r="A141" s="154" t="s">
        <v>320</v>
      </c>
      <c r="B141" s="154"/>
      <c r="C141" s="154" t="s">
        <v>321</v>
      </c>
      <c r="D141" s="155"/>
      <c r="E141" s="101">
        <f>+'Pay App 9'!E141</f>
        <v>0</v>
      </c>
      <c r="F141" s="73"/>
      <c r="G141" s="102">
        <f>+'Pay App 9'!G141+'Pay App 10'!F141</f>
        <v>0</v>
      </c>
      <c r="H141" s="194">
        <f>+'Pay App 9'!K141</f>
        <v>0</v>
      </c>
      <c r="I141" s="195"/>
      <c r="J141" s="104"/>
      <c r="K141" s="55">
        <f t="shared" si="2"/>
        <v>0</v>
      </c>
      <c r="L141" s="56">
        <f t="shared" si="0"/>
        <v>0</v>
      </c>
      <c r="M141" s="54">
        <f t="shared" si="1"/>
        <v>0</v>
      </c>
      <c r="N141" s="54">
        <f t="shared" si="3"/>
        <v>0</v>
      </c>
      <c r="O141" s="101">
        <f>+'Pay App 9'!O141+'Pay App 9'!P141</f>
        <v>0</v>
      </c>
      <c r="P141" s="73"/>
      <c r="Q141" s="69">
        <f>+'Pay App 9'!Q141+N141+P141</f>
        <v>0</v>
      </c>
    </row>
    <row r="142" spans="1:17" ht="21" customHeight="1" x14ac:dyDescent="0.25">
      <c r="A142" s="154" t="s">
        <v>108</v>
      </c>
      <c r="B142" s="154"/>
      <c r="C142" s="154" t="s">
        <v>109</v>
      </c>
      <c r="D142" s="155"/>
      <c r="E142" s="101">
        <f>+'Pay App 9'!E142</f>
        <v>0</v>
      </c>
      <c r="F142" s="73"/>
      <c r="G142" s="102">
        <f>+'Pay App 9'!G142+'Pay App 10'!F142</f>
        <v>0</v>
      </c>
      <c r="H142" s="194">
        <f>+'Pay App 9'!K142</f>
        <v>0</v>
      </c>
      <c r="I142" s="195"/>
      <c r="J142" s="104"/>
      <c r="K142" s="55">
        <f t="shared" si="2"/>
        <v>0</v>
      </c>
      <c r="L142" s="56">
        <f t="shared" si="0"/>
        <v>0</v>
      </c>
      <c r="M142" s="54">
        <f t="shared" si="1"/>
        <v>0</v>
      </c>
      <c r="N142" s="54">
        <f t="shared" si="3"/>
        <v>0</v>
      </c>
      <c r="O142" s="101">
        <f>+'Pay App 9'!O142+'Pay App 9'!P142</f>
        <v>0</v>
      </c>
      <c r="P142" s="73"/>
      <c r="Q142" s="69">
        <f>+'Pay App 9'!Q142+N142+P142</f>
        <v>0</v>
      </c>
    </row>
    <row r="143" spans="1:17" ht="21" customHeight="1" x14ac:dyDescent="0.25">
      <c r="A143" s="154" t="s">
        <v>110</v>
      </c>
      <c r="B143" s="154"/>
      <c r="C143" s="154" t="s">
        <v>111</v>
      </c>
      <c r="D143" s="155"/>
      <c r="E143" s="101">
        <f>+'Pay App 9'!E143</f>
        <v>0</v>
      </c>
      <c r="F143" s="73"/>
      <c r="G143" s="102">
        <f>+'Pay App 9'!G143+'Pay App 10'!F143</f>
        <v>0</v>
      </c>
      <c r="H143" s="194">
        <f>+'Pay App 9'!K143</f>
        <v>0</v>
      </c>
      <c r="I143" s="195"/>
      <c r="J143" s="104"/>
      <c r="K143" s="55">
        <f t="shared" si="2"/>
        <v>0</v>
      </c>
      <c r="L143" s="56">
        <f t="shared" si="0"/>
        <v>0</v>
      </c>
      <c r="M143" s="54">
        <f t="shared" si="1"/>
        <v>0</v>
      </c>
      <c r="N143" s="54">
        <f t="shared" si="3"/>
        <v>0</v>
      </c>
      <c r="O143" s="101">
        <f>+'Pay App 9'!O143+'Pay App 9'!P143</f>
        <v>0</v>
      </c>
      <c r="P143" s="73"/>
      <c r="Q143" s="69">
        <f>+'Pay App 9'!Q143+N143+P143</f>
        <v>0</v>
      </c>
    </row>
    <row r="144" spans="1:17" ht="21" customHeight="1" x14ac:dyDescent="0.25">
      <c r="A144" s="154" t="s">
        <v>322</v>
      </c>
      <c r="B144" s="154"/>
      <c r="C144" s="154" t="s">
        <v>323</v>
      </c>
      <c r="D144" s="155"/>
      <c r="E144" s="101">
        <f>+'Pay App 9'!E144</f>
        <v>0</v>
      </c>
      <c r="F144" s="73"/>
      <c r="G144" s="102">
        <f>+'Pay App 9'!G144+'Pay App 10'!F144</f>
        <v>0</v>
      </c>
      <c r="H144" s="194">
        <f>+'Pay App 9'!K144</f>
        <v>0</v>
      </c>
      <c r="I144" s="195"/>
      <c r="J144" s="104"/>
      <c r="K144" s="55">
        <f t="shared" si="2"/>
        <v>0</v>
      </c>
      <c r="L144" s="56">
        <f t="shared" si="0"/>
        <v>0</v>
      </c>
      <c r="M144" s="54">
        <f t="shared" si="1"/>
        <v>0</v>
      </c>
      <c r="N144" s="54">
        <f t="shared" si="3"/>
        <v>0</v>
      </c>
      <c r="O144" s="101">
        <f>+'Pay App 9'!O144+'Pay App 9'!P144</f>
        <v>0</v>
      </c>
      <c r="P144" s="73"/>
      <c r="Q144" s="69">
        <f>+'Pay App 9'!Q144+N144+P144</f>
        <v>0</v>
      </c>
    </row>
    <row r="145" spans="1:17" ht="21" customHeight="1" x14ac:dyDescent="0.25">
      <c r="A145" s="154" t="s">
        <v>327</v>
      </c>
      <c r="B145" s="154"/>
      <c r="C145" s="154" t="s">
        <v>324</v>
      </c>
      <c r="D145" s="155"/>
      <c r="E145" s="101">
        <f>+'Pay App 9'!E145</f>
        <v>0</v>
      </c>
      <c r="F145" s="73"/>
      <c r="G145" s="102">
        <f>+'Pay App 9'!G145+'Pay App 10'!F145</f>
        <v>0</v>
      </c>
      <c r="H145" s="194">
        <f>+'Pay App 9'!K145</f>
        <v>0</v>
      </c>
      <c r="I145" s="195"/>
      <c r="J145" s="104"/>
      <c r="K145" s="55">
        <f t="shared" si="2"/>
        <v>0</v>
      </c>
      <c r="L145" s="56">
        <f t="shared" si="0"/>
        <v>0</v>
      </c>
      <c r="M145" s="54">
        <f t="shared" si="1"/>
        <v>0</v>
      </c>
      <c r="N145" s="54">
        <f t="shared" si="3"/>
        <v>0</v>
      </c>
      <c r="O145" s="101">
        <f>+'Pay App 9'!O145+'Pay App 9'!P145</f>
        <v>0</v>
      </c>
      <c r="P145" s="73"/>
      <c r="Q145" s="69">
        <f>+'Pay App 9'!Q145+N145+P145</f>
        <v>0</v>
      </c>
    </row>
    <row r="146" spans="1:17" ht="21" customHeight="1" x14ac:dyDescent="0.25">
      <c r="A146" s="154" t="s">
        <v>325</v>
      </c>
      <c r="B146" s="154"/>
      <c r="C146" s="154" t="s">
        <v>326</v>
      </c>
      <c r="D146" s="155"/>
      <c r="E146" s="101">
        <f>+'Pay App 9'!E146</f>
        <v>0</v>
      </c>
      <c r="F146" s="73"/>
      <c r="G146" s="102">
        <f>+'Pay App 9'!G146+'Pay App 10'!F146</f>
        <v>0</v>
      </c>
      <c r="H146" s="194">
        <f>+'Pay App 9'!K146</f>
        <v>0</v>
      </c>
      <c r="I146" s="195"/>
      <c r="J146" s="104"/>
      <c r="K146" s="55">
        <f t="shared" si="2"/>
        <v>0</v>
      </c>
      <c r="L146" s="56">
        <f t="shared" ref="L146:L209" si="4">IF(ISERROR(K146/G146),0,K146/G146)</f>
        <v>0</v>
      </c>
      <c r="M146" s="54">
        <f t="shared" ref="M146:M209" si="5">+G146-K146</f>
        <v>0</v>
      </c>
      <c r="N146" s="54">
        <f t="shared" si="3"/>
        <v>0</v>
      </c>
      <c r="O146" s="101">
        <f>+'Pay App 9'!O146+'Pay App 9'!P146</f>
        <v>0</v>
      </c>
      <c r="P146" s="73"/>
      <c r="Q146" s="69">
        <f>+'Pay App 9'!Q146+N146+P146</f>
        <v>0</v>
      </c>
    </row>
    <row r="147" spans="1:17" ht="21" customHeight="1" x14ac:dyDescent="0.25">
      <c r="A147" s="159" t="s">
        <v>215</v>
      </c>
      <c r="B147" s="159"/>
      <c r="C147" s="159" t="s">
        <v>216</v>
      </c>
      <c r="D147" s="160"/>
      <c r="E147" s="101">
        <f>+'Pay App 9'!E147</f>
        <v>0</v>
      </c>
      <c r="F147" s="73"/>
      <c r="G147" s="102">
        <f>+'Pay App 9'!G147+'Pay App 10'!F147</f>
        <v>0</v>
      </c>
      <c r="H147" s="194">
        <f>+'Pay App 9'!K147</f>
        <v>0</v>
      </c>
      <c r="I147" s="195"/>
      <c r="J147" s="104"/>
      <c r="K147" s="55">
        <f t="shared" ref="K147:K210" si="6">+H147+J147</f>
        <v>0</v>
      </c>
      <c r="L147" s="56">
        <f t="shared" si="4"/>
        <v>0</v>
      </c>
      <c r="M147" s="54">
        <f t="shared" si="5"/>
        <v>0</v>
      </c>
      <c r="N147" s="54">
        <f t="shared" ref="N147:N210" si="7">SUM(+J147*0.05)</f>
        <v>0</v>
      </c>
      <c r="O147" s="101">
        <f>+'Pay App 9'!O147+'Pay App 9'!P147</f>
        <v>0</v>
      </c>
      <c r="P147" s="73"/>
      <c r="Q147" s="69">
        <f>+'Pay App 9'!Q147+N147+P147</f>
        <v>0</v>
      </c>
    </row>
    <row r="148" spans="1:17" ht="21" customHeight="1" x14ac:dyDescent="0.25">
      <c r="A148" s="154" t="s">
        <v>112</v>
      </c>
      <c r="B148" s="154"/>
      <c r="C148" s="154" t="s">
        <v>113</v>
      </c>
      <c r="D148" s="155"/>
      <c r="E148" s="101">
        <f>+'Pay App 9'!E148</f>
        <v>0</v>
      </c>
      <c r="F148" s="73"/>
      <c r="G148" s="102">
        <f>+'Pay App 9'!G148+'Pay App 10'!F148</f>
        <v>0</v>
      </c>
      <c r="H148" s="194">
        <f>+'Pay App 9'!K148</f>
        <v>0</v>
      </c>
      <c r="I148" s="195"/>
      <c r="J148" s="104"/>
      <c r="K148" s="55">
        <f t="shared" si="6"/>
        <v>0</v>
      </c>
      <c r="L148" s="56">
        <f t="shared" si="4"/>
        <v>0</v>
      </c>
      <c r="M148" s="54">
        <f t="shared" si="5"/>
        <v>0</v>
      </c>
      <c r="N148" s="54">
        <f t="shared" si="7"/>
        <v>0</v>
      </c>
      <c r="O148" s="101">
        <f>+'Pay App 9'!O148+'Pay App 9'!P148</f>
        <v>0</v>
      </c>
      <c r="P148" s="73"/>
      <c r="Q148" s="69">
        <f>+'Pay App 9'!Q148+N148+P148</f>
        <v>0</v>
      </c>
    </row>
    <row r="149" spans="1:17" ht="21" customHeight="1" x14ac:dyDescent="0.25">
      <c r="A149" s="154" t="s">
        <v>328</v>
      </c>
      <c r="B149" s="154"/>
      <c r="C149" s="154" t="s">
        <v>329</v>
      </c>
      <c r="D149" s="155"/>
      <c r="E149" s="101">
        <f>+'Pay App 9'!E149</f>
        <v>0</v>
      </c>
      <c r="F149" s="73"/>
      <c r="G149" s="102">
        <f>+'Pay App 9'!G149+'Pay App 10'!F149</f>
        <v>0</v>
      </c>
      <c r="H149" s="194">
        <f>+'Pay App 9'!K149</f>
        <v>0</v>
      </c>
      <c r="I149" s="195"/>
      <c r="J149" s="104"/>
      <c r="K149" s="55">
        <f t="shared" si="6"/>
        <v>0</v>
      </c>
      <c r="L149" s="56">
        <f t="shared" si="4"/>
        <v>0</v>
      </c>
      <c r="M149" s="54">
        <f t="shared" si="5"/>
        <v>0</v>
      </c>
      <c r="N149" s="54">
        <f t="shared" si="7"/>
        <v>0</v>
      </c>
      <c r="O149" s="101">
        <f>+'Pay App 9'!O149+'Pay App 9'!P149</f>
        <v>0</v>
      </c>
      <c r="P149" s="73"/>
      <c r="Q149" s="69">
        <f>+'Pay App 9'!Q149+N149+P149</f>
        <v>0</v>
      </c>
    </row>
    <row r="150" spans="1:17" ht="21" customHeight="1" x14ac:dyDescent="0.25">
      <c r="A150" s="154" t="s">
        <v>114</v>
      </c>
      <c r="B150" s="154"/>
      <c r="C150" s="154" t="s">
        <v>115</v>
      </c>
      <c r="D150" s="155"/>
      <c r="E150" s="101">
        <f>+'Pay App 9'!E150</f>
        <v>0</v>
      </c>
      <c r="F150" s="73"/>
      <c r="G150" s="102">
        <f>+'Pay App 9'!G150+'Pay App 10'!F150</f>
        <v>0</v>
      </c>
      <c r="H150" s="194">
        <f>+'Pay App 9'!K150</f>
        <v>0</v>
      </c>
      <c r="I150" s="195"/>
      <c r="J150" s="104"/>
      <c r="K150" s="55">
        <f t="shared" si="6"/>
        <v>0</v>
      </c>
      <c r="L150" s="56">
        <f t="shared" si="4"/>
        <v>0</v>
      </c>
      <c r="M150" s="54">
        <f t="shared" si="5"/>
        <v>0</v>
      </c>
      <c r="N150" s="54">
        <f t="shared" si="7"/>
        <v>0</v>
      </c>
      <c r="O150" s="101">
        <f>+'Pay App 9'!O150+'Pay App 9'!P150</f>
        <v>0</v>
      </c>
      <c r="P150" s="73"/>
      <c r="Q150" s="69">
        <f>+'Pay App 9'!Q150+N150+P150</f>
        <v>0</v>
      </c>
    </row>
    <row r="151" spans="1:17" ht="21" customHeight="1" x14ac:dyDescent="0.25">
      <c r="A151" s="154" t="s">
        <v>116</v>
      </c>
      <c r="B151" s="154"/>
      <c r="C151" s="154" t="s">
        <v>117</v>
      </c>
      <c r="D151" s="155"/>
      <c r="E151" s="101">
        <f>+'Pay App 9'!E151</f>
        <v>0</v>
      </c>
      <c r="F151" s="73"/>
      <c r="G151" s="102">
        <f>+'Pay App 9'!G151+'Pay App 10'!F151</f>
        <v>0</v>
      </c>
      <c r="H151" s="194">
        <f>+'Pay App 9'!K151</f>
        <v>0</v>
      </c>
      <c r="I151" s="195"/>
      <c r="J151" s="104"/>
      <c r="K151" s="55">
        <f t="shared" si="6"/>
        <v>0</v>
      </c>
      <c r="L151" s="56">
        <f t="shared" si="4"/>
        <v>0</v>
      </c>
      <c r="M151" s="54">
        <f t="shared" si="5"/>
        <v>0</v>
      </c>
      <c r="N151" s="54">
        <f t="shared" si="7"/>
        <v>0</v>
      </c>
      <c r="O151" s="101">
        <f>+'Pay App 9'!O151+'Pay App 9'!P151</f>
        <v>0</v>
      </c>
      <c r="P151" s="73"/>
      <c r="Q151" s="69">
        <f>+'Pay App 9'!Q151+N151+P151</f>
        <v>0</v>
      </c>
    </row>
    <row r="152" spans="1:17" ht="21" customHeight="1" x14ac:dyDescent="0.25">
      <c r="A152" s="154" t="s">
        <v>330</v>
      </c>
      <c r="B152" s="154"/>
      <c r="C152" s="154" t="s">
        <v>331</v>
      </c>
      <c r="D152" s="155"/>
      <c r="E152" s="101">
        <f>+'Pay App 9'!E152</f>
        <v>0</v>
      </c>
      <c r="F152" s="73"/>
      <c r="G152" s="102">
        <f>+'Pay App 9'!G152+'Pay App 10'!F152</f>
        <v>0</v>
      </c>
      <c r="H152" s="194">
        <f>+'Pay App 9'!K152</f>
        <v>0</v>
      </c>
      <c r="I152" s="195"/>
      <c r="J152" s="104"/>
      <c r="K152" s="55">
        <f t="shared" si="6"/>
        <v>0</v>
      </c>
      <c r="L152" s="56">
        <f t="shared" si="4"/>
        <v>0</v>
      </c>
      <c r="M152" s="54">
        <f t="shared" si="5"/>
        <v>0</v>
      </c>
      <c r="N152" s="54">
        <f t="shared" si="7"/>
        <v>0</v>
      </c>
      <c r="O152" s="101">
        <f>+'Pay App 9'!O152+'Pay App 9'!P152</f>
        <v>0</v>
      </c>
      <c r="P152" s="73"/>
      <c r="Q152" s="69">
        <f>+'Pay App 9'!Q152+N152+P152</f>
        <v>0</v>
      </c>
    </row>
    <row r="153" spans="1:17" ht="21" customHeight="1" x14ac:dyDescent="0.25">
      <c r="A153" s="154" t="s">
        <v>118</v>
      </c>
      <c r="B153" s="154"/>
      <c r="C153" s="154" t="s">
        <v>119</v>
      </c>
      <c r="D153" s="155"/>
      <c r="E153" s="101">
        <f>+'Pay App 9'!E153</f>
        <v>0</v>
      </c>
      <c r="F153" s="73"/>
      <c r="G153" s="102">
        <f>+'Pay App 9'!G153+'Pay App 10'!F153</f>
        <v>0</v>
      </c>
      <c r="H153" s="194">
        <f>+'Pay App 9'!K153</f>
        <v>0</v>
      </c>
      <c r="I153" s="195"/>
      <c r="J153" s="104"/>
      <c r="K153" s="55">
        <f t="shared" si="6"/>
        <v>0</v>
      </c>
      <c r="L153" s="56">
        <f t="shared" si="4"/>
        <v>0</v>
      </c>
      <c r="M153" s="54">
        <f t="shared" si="5"/>
        <v>0</v>
      </c>
      <c r="N153" s="54">
        <f t="shared" si="7"/>
        <v>0</v>
      </c>
      <c r="O153" s="101">
        <f>+'Pay App 9'!O153+'Pay App 9'!P153</f>
        <v>0</v>
      </c>
      <c r="P153" s="73"/>
      <c r="Q153" s="69">
        <f>+'Pay App 9'!Q153+N153+P153</f>
        <v>0</v>
      </c>
    </row>
    <row r="154" spans="1:17" ht="21" customHeight="1" x14ac:dyDescent="0.25">
      <c r="A154" s="154" t="s">
        <v>332</v>
      </c>
      <c r="B154" s="154"/>
      <c r="C154" s="154" t="s">
        <v>333</v>
      </c>
      <c r="D154" s="155"/>
      <c r="E154" s="101">
        <f>+'Pay App 9'!E154</f>
        <v>0</v>
      </c>
      <c r="F154" s="73"/>
      <c r="G154" s="102">
        <f>+'Pay App 9'!G154+'Pay App 10'!F154</f>
        <v>0</v>
      </c>
      <c r="H154" s="194">
        <f>+'Pay App 9'!K154</f>
        <v>0</v>
      </c>
      <c r="I154" s="195"/>
      <c r="J154" s="104"/>
      <c r="K154" s="55">
        <f t="shared" si="6"/>
        <v>0</v>
      </c>
      <c r="L154" s="56">
        <f t="shared" si="4"/>
        <v>0</v>
      </c>
      <c r="M154" s="54">
        <f t="shared" si="5"/>
        <v>0</v>
      </c>
      <c r="N154" s="54">
        <f t="shared" si="7"/>
        <v>0</v>
      </c>
      <c r="O154" s="101">
        <f>+'Pay App 9'!O154+'Pay App 9'!P154</f>
        <v>0</v>
      </c>
      <c r="P154" s="73"/>
      <c r="Q154" s="69">
        <f>+'Pay App 9'!Q154+N154+P154</f>
        <v>0</v>
      </c>
    </row>
    <row r="155" spans="1:17" ht="21" customHeight="1" x14ac:dyDescent="0.25">
      <c r="A155" s="154" t="s">
        <v>335</v>
      </c>
      <c r="B155" s="154"/>
      <c r="C155" s="154" t="s">
        <v>334</v>
      </c>
      <c r="D155" s="155"/>
      <c r="E155" s="101">
        <f>+'Pay App 9'!E155</f>
        <v>0</v>
      </c>
      <c r="F155" s="73"/>
      <c r="G155" s="102">
        <f>+'Pay App 9'!G155+'Pay App 10'!F155</f>
        <v>0</v>
      </c>
      <c r="H155" s="194">
        <f>+'Pay App 9'!K155</f>
        <v>0</v>
      </c>
      <c r="I155" s="195"/>
      <c r="J155" s="104"/>
      <c r="K155" s="55">
        <f t="shared" si="6"/>
        <v>0</v>
      </c>
      <c r="L155" s="56">
        <f t="shared" si="4"/>
        <v>0</v>
      </c>
      <c r="M155" s="54">
        <f t="shared" si="5"/>
        <v>0</v>
      </c>
      <c r="N155" s="54">
        <f t="shared" si="7"/>
        <v>0</v>
      </c>
      <c r="O155" s="101">
        <f>+'Pay App 9'!O155+'Pay App 9'!P155</f>
        <v>0</v>
      </c>
      <c r="P155" s="73"/>
      <c r="Q155" s="69">
        <f>+'Pay App 9'!Q155+N155+P155</f>
        <v>0</v>
      </c>
    </row>
    <row r="156" spans="1:17" ht="21" customHeight="1" x14ac:dyDescent="0.25">
      <c r="A156" s="159" t="s">
        <v>213</v>
      </c>
      <c r="B156" s="159"/>
      <c r="C156" s="159" t="s">
        <v>214</v>
      </c>
      <c r="D156" s="160"/>
      <c r="E156" s="101">
        <f>+'Pay App 9'!E156</f>
        <v>0</v>
      </c>
      <c r="F156" s="73"/>
      <c r="G156" s="102">
        <f>+'Pay App 9'!G156+'Pay App 10'!F156</f>
        <v>0</v>
      </c>
      <c r="H156" s="194">
        <f>+'Pay App 9'!K156</f>
        <v>0</v>
      </c>
      <c r="I156" s="195"/>
      <c r="J156" s="104"/>
      <c r="K156" s="55">
        <f t="shared" si="6"/>
        <v>0</v>
      </c>
      <c r="L156" s="56">
        <f t="shared" si="4"/>
        <v>0</v>
      </c>
      <c r="M156" s="54">
        <f t="shared" si="5"/>
        <v>0</v>
      </c>
      <c r="N156" s="54">
        <f t="shared" si="7"/>
        <v>0</v>
      </c>
      <c r="O156" s="101">
        <f>+'Pay App 9'!O156+'Pay App 9'!P156</f>
        <v>0</v>
      </c>
      <c r="P156" s="73"/>
      <c r="Q156" s="69">
        <f>+'Pay App 9'!Q156+N156+P156</f>
        <v>0</v>
      </c>
    </row>
    <row r="157" spans="1:17" ht="21" customHeight="1" x14ac:dyDescent="0.25">
      <c r="A157" s="154" t="s">
        <v>120</v>
      </c>
      <c r="B157" s="154"/>
      <c r="C157" s="154" t="s">
        <v>121</v>
      </c>
      <c r="D157" s="155"/>
      <c r="E157" s="101">
        <f>+'Pay App 9'!E157</f>
        <v>0</v>
      </c>
      <c r="F157" s="73"/>
      <c r="G157" s="102">
        <f>+'Pay App 9'!G157+'Pay App 10'!F157</f>
        <v>0</v>
      </c>
      <c r="H157" s="194">
        <f>+'Pay App 9'!K157</f>
        <v>0</v>
      </c>
      <c r="I157" s="195"/>
      <c r="J157" s="104"/>
      <c r="K157" s="55">
        <f t="shared" si="6"/>
        <v>0</v>
      </c>
      <c r="L157" s="56">
        <f t="shared" si="4"/>
        <v>0</v>
      </c>
      <c r="M157" s="54">
        <f t="shared" si="5"/>
        <v>0</v>
      </c>
      <c r="N157" s="54">
        <f t="shared" si="7"/>
        <v>0</v>
      </c>
      <c r="O157" s="101">
        <f>+'Pay App 9'!O157+'Pay App 9'!P157</f>
        <v>0</v>
      </c>
      <c r="P157" s="73"/>
      <c r="Q157" s="69">
        <f>+'Pay App 9'!Q157+N157+P157</f>
        <v>0</v>
      </c>
    </row>
    <row r="158" spans="1:17" ht="21" customHeight="1" x14ac:dyDescent="0.25">
      <c r="A158" s="154" t="s">
        <v>336</v>
      </c>
      <c r="B158" s="154"/>
      <c r="C158" s="154" t="s">
        <v>337</v>
      </c>
      <c r="D158" s="155"/>
      <c r="E158" s="101">
        <f>+'Pay App 9'!E158</f>
        <v>0</v>
      </c>
      <c r="F158" s="73"/>
      <c r="G158" s="102">
        <f>+'Pay App 9'!G158+'Pay App 10'!F158</f>
        <v>0</v>
      </c>
      <c r="H158" s="194">
        <f>+'Pay App 9'!K158</f>
        <v>0</v>
      </c>
      <c r="I158" s="195"/>
      <c r="J158" s="104"/>
      <c r="K158" s="55">
        <f t="shared" si="6"/>
        <v>0</v>
      </c>
      <c r="L158" s="56">
        <f t="shared" si="4"/>
        <v>0</v>
      </c>
      <c r="M158" s="54">
        <f t="shared" si="5"/>
        <v>0</v>
      </c>
      <c r="N158" s="54">
        <f t="shared" si="7"/>
        <v>0</v>
      </c>
      <c r="O158" s="101">
        <f>+'Pay App 9'!O158+'Pay App 9'!P158</f>
        <v>0</v>
      </c>
      <c r="P158" s="73"/>
      <c r="Q158" s="69">
        <f>+'Pay App 9'!Q158+N158+P158</f>
        <v>0</v>
      </c>
    </row>
    <row r="159" spans="1:17" ht="21" customHeight="1" x14ac:dyDescent="0.25">
      <c r="A159" s="154" t="s">
        <v>122</v>
      </c>
      <c r="B159" s="154"/>
      <c r="C159" s="154" t="s">
        <v>123</v>
      </c>
      <c r="D159" s="155"/>
      <c r="E159" s="101">
        <f>+'Pay App 9'!E159</f>
        <v>0</v>
      </c>
      <c r="F159" s="73"/>
      <c r="G159" s="102">
        <f>+'Pay App 9'!G159+'Pay App 10'!F159</f>
        <v>0</v>
      </c>
      <c r="H159" s="194">
        <f>+'Pay App 9'!K159</f>
        <v>0</v>
      </c>
      <c r="I159" s="195"/>
      <c r="J159" s="104"/>
      <c r="K159" s="55">
        <f t="shared" si="6"/>
        <v>0</v>
      </c>
      <c r="L159" s="56">
        <f t="shared" si="4"/>
        <v>0</v>
      </c>
      <c r="M159" s="54">
        <f t="shared" si="5"/>
        <v>0</v>
      </c>
      <c r="N159" s="54">
        <f t="shared" si="7"/>
        <v>0</v>
      </c>
      <c r="O159" s="101">
        <f>+'Pay App 9'!O159+'Pay App 9'!P159</f>
        <v>0</v>
      </c>
      <c r="P159" s="73"/>
      <c r="Q159" s="69">
        <f>+'Pay App 9'!Q159+N159+P159</f>
        <v>0</v>
      </c>
    </row>
    <row r="160" spans="1:17" ht="21" customHeight="1" x14ac:dyDescent="0.25">
      <c r="A160" s="154" t="s">
        <v>124</v>
      </c>
      <c r="B160" s="154"/>
      <c r="C160" s="154" t="s">
        <v>125</v>
      </c>
      <c r="D160" s="155"/>
      <c r="E160" s="101">
        <f>+'Pay App 9'!E160</f>
        <v>0</v>
      </c>
      <c r="F160" s="73"/>
      <c r="G160" s="102">
        <f>+'Pay App 9'!G160+'Pay App 10'!F160</f>
        <v>0</v>
      </c>
      <c r="H160" s="194">
        <f>+'Pay App 9'!K160</f>
        <v>0</v>
      </c>
      <c r="I160" s="195"/>
      <c r="J160" s="104"/>
      <c r="K160" s="55">
        <f t="shared" si="6"/>
        <v>0</v>
      </c>
      <c r="L160" s="56">
        <f t="shared" si="4"/>
        <v>0</v>
      </c>
      <c r="M160" s="54">
        <f t="shared" si="5"/>
        <v>0</v>
      </c>
      <c r="N160" s="54">
        <f t="shared" si="7"/>
        <v>0</v>
      </c>
      <c r="O160" s="101">
        <f>+'Pay App 9'!O160+'Pay App 9'!P160</f>
        <v>0</v>
      </c>
      <c r="P160" s="73"/>
      <c r="Q160" s="69">
        <f>+'Pay App 9'!Q160+N160+P160</f>
        <v>0</v>
      </c>
    </row>
    <row r="161" spans="1:17" ht="21" customHeight="1" x14ac:dyDescent="0.25">
      <c r="A161" s="154" t="s">
        <v>126</v>
      </c>
      <c r="B161" s="154"/>
      <c r="C161" s="154" t="s">
        <v>127</v>
      </c>
      <c r="D161" s="155"/>
      <c r="E161" s="101">
        <f>+'Pay App 9'!E161</f>
        <v>0</v>
      </c>
      <c r="F161" s="73"/>
      <c r="G161" s="102">
        <f>+'Pay App 9'!G161+'Pay App 10'!F161</f>
        <v>0</v>
      </c>
      <c r="H161" s="194">
        <f>+'Pay App 9'!K161</f>
        <v>0</v>
      </c>
      <c r="I161" s="195"/>
      <c r="J161" s="104"/>
      <c r="K161" s="55">
        <f t="shared" si="6"/>
        <v>0</v>
      </c>
      <c r="L161" s="56">
        <f t="shared" si="4"/>
        <v>0</v>
      </c>
      <c r="M161" s="54">
        <f t="shared" si="5"/>
        <v>0</v>
      </c>
      <c r="N161" s="54">
        <f t="shared" si="7"/>
        <v>0</v>
      </c>
      <c r="O161" s="101">
        <f>+'Pay App 9'!O161+'Pay App 9'!P161</f>
        <v>0</v>
      </c>
      <c r="P161" s="73"/>
      <c r="Q161" s="69">
        <f>+'Pay App 9'!Q161+N161+P161</f>
        <v>0</v>
      </c>
    </row>
    <row r="162" spans="1:17" ht="21" customHeight="1" x14ac:dyDescent="0.25">
      <c r="A162" s="154" t="s">
        <v>339</v>
      </c>
      <c r="B162" s="154"/>
      <c r="C162" s="154" t="s">
        <v>338</v>
      </c>
      <c r="D162" s="155"/>
      <c r="E162" s="101">
        <f>+'Pay App 9'!E162</f>
        <v>0</v>
      </c>
      <c r="F162" s="73"/>
      <c r="G162" s="102">
        <f>+'Pay App 9'!G162+'Pay App 10'!F162</f>
        <v>0</v>
      </c>
      <c r="H162" s="194">
        <f>+'Pay App 9'!K162</f>
        <v>0</v>
      </c>
      <c r="I162" s="195"/>
      <c r="J162" s="104"/>
      <c r="K162" s="55">
        <f t="shared" si="6"/>
        <v>0</v>
      </c>
      <c r="L162" s="56">
        <f t="shared" si="4"/>
        <v>0</v>
      </c>
      <c r="M162" s="54">
        <f t="shared" si="5"/>
        <v>0</v>
      </c>
      <c r="N162" s="54">
        <f t="shared" si="7"/>
        <v>0</v>
      </c>
      <c r="O162" s="101">
        <f>+'Pay App 9'!O162+'Pay App 9'!P162</f>
        <v>0</v>
      </c>
      <c r="P162" s="73"/>
      <c r="Q162" s="69">
        <f>+'Pay App 9'!Q162+N162+P162</f>
        <v>0</v>
      </c>
    </row>
    <row r="163" spans="1:17" ht="21" customHeight="1" x14ac:dyDescent="0.25">
      <c r="A163" s="154" t="s">
        <v>128</v>
      </c>
      <c r="B163" s="154"/>
      <c r="C163" s="154" t="s">
        <v>129</v>
      </c>
      <c r="D163" s="155"/>
      <c r="E163" s="101">
        <f>+'Pay App 9'!E163</f>
        <v>0</v>
      </c>
      <c r="F163" s="73"/>
      <c r="G163" s="102">
        <f>+'Pay App 9'!G163+'Pay App 10'!F163</f>
        <v>0</v>
      </c>
      <c r="H163" s="194">
        <f>+'Pay App 9'!K163</f>
        <v>0</v>
      </c>
      <c r="I163" s="195"/>
      <c r="J163" s="104"/>
      <c r="K163" s="55">
        <f t="shared" si="6"/>
        <v>0</v>
      </c>
      <c r="L163" s="56">
        <f t="shared" si="4"/>
        <v>0</v>
      </c>
      <c r="M163" s="54">
        <f t="shared" si="5"/>
        <v>0</v>
      </c>
      <c r="N163" s="54">
        <f t="shared" si="7"/>
        <v>0</v>
      </c>
      <c r="O163" s="101">
        <f>+'Pay App 9'!O163+'Pay App 9'!P163</f>
        <v>0</v>
      </c>
      <c r="P163" s="73"/>
      <c r="Q163" s="69">
        <f>+'Pay App 9'!Q163+N163+P163</f>
        <v>0</v>
      </c>
    </row>
    <row r="164" spans="1:17" ht="21" customHeight="1" x14ac:dyDescent="0.25">
      <c r="A164" s="159" t="s">
        <v>209</v>
      </c>
      <c r="B164" s="159"/>
      <c r="C164" s="159" t="s">
        <v>210</v>
      </c>
      <c r="D164" s="160"/>
      <c r="E164" s="101">
        <f>+'Pay App 9'!E164</f>
        <v>0</v>
      </c>
      <c r="F164" s="73"/>
      <c r="G164" s="102">
        <f>+'Pay App 9'!G164+'Pay App 10'!F164</f>
        <v>0</v>
      </c>
      <c r="H164" s="194">
        <f>+'Pay App 9'!K164</f>
        <v>0</v>
      </c>
      <c r="I164" s="195"/>
      <c r="J164" s="104"/>
      <c r="K164" s="55">
        <f t="shared" si="6"/>
        <v>0</v>
      </c>
      <c r="L164" s="56">
        <f t="shared" si="4"/>
        <v>0</v>
      </c>
      <c r="M164" s="54">
        <f t="shared" si="5"/>
        <v>0</v>
      </c>
      <c r="N164" s="54">
        <f t="shared" si="7"/>
        <v>0</v>
      </c>
      <c r="O164" s="101">
        <f>+'Pay App 9'!O164+'Pay App 9'!P164</f>
        <v>0</v>
      </c>
      <c r="P164" s="73"/>
      <c r="Q164" s="69">
        <f>+'Pay App 9'!Q164+N164+P164</f>
        <v>0</v>
      </c>
    </row>
    <row r="165" spans="1:17" ht="21" customHeight="1" x14ac:dyDescent="0.25">
      <c r="A165" s="159" t="s">
        <v>211</v>
      </c>
      <c r="B165" s="159"/>
      <c r="C165" s="159" t="s">
        <v>212</v>
      </c>
      <c r="D165" s="160"/>
      <c r="E165" s="101">
        <f>+'Pay App 9'!E165</f>
        <v>0</v>
      </c>
      <c r="F165" s="73"/>
      <c r="G165" s="102">
        <f>+'Pay App 9'!G165+'Pay App 10'!F165</f>
        <v>0</v>
      </c>
      <c r="H165" s="194">
        <f>+'Pay App 9'!K165</f>
        <v>0</v>
      </c>
      <c r="I165" s="195"/>
      <c r="J165" s="104"/>
      <c r="K165" s="55">
        <f t="shared" si="6"/>
        <v>0</v>
      </c>
      <c r="L165" s="56">
        <f t="shared" si="4"/>
        <v>0</v>
      </c>
      <c r="M165" s="54">
        <f t="shared" si="5"/>
        <v>0</v>
      </c>
      <c r="N165" s="54">
        <f t="shared" si="7"/>
        <v>0</v>
      </c>
      <c r="O165" s="101">
        <f>+'Pay App 9'!O165+'Pay App 9'!P165</f>
        <v>0</v>
      </c>
      <c r="P165" s="73"/>
      <c r="Q165" s="69">
        <f>+'Pay App 9'!Q165+N165+P165</f>
        <v>0</v>
      </c>
    </row>
    <row r="166" spans="1:17" ht="21" customHeight="1" x14ac:dyDescent="0.25">
      <c r="A166" s="154" t="s">
        <v>340</v>
      </c>
      <c r="B166" s="154"/>
      <c r="C166" s="154" t="s">
        <v>341</v>
      </c>
      <c r="D166" s="155"/>
      <c r="E166" s="101">
        <f>+'Pay App 9'!E166</f>
        <v>0</v>
      </c>
      <c r="F166" s="73"/>
      <c r="G166" s="102">
        <f>+'Pay App 9'!G166+'Pay App 10'!F166</f>
        <v>0</v>
      </c>
      <c r="H166" s="194">
        <f>+'Pay App 9'!K166</f>
        <v>0</v>
      </c>
      <c r="I166" s="195"/>
      <c r="J166" s="104"/>
      <c r="K166" s="55">
        <f t="shared" si="6"/>
        <v>0</v>
      </c>
      <c r="L166" s="56">
        <f t="shared" si="4"/>
        <v>0</v>
      </c>
      <c r="M166" s="54">
        <f t="shared" si="5"/>
        <v>0</v>
      </c>
      <c r="N166" s="54">
        <f t="shared" si="7"/>
        <v>0</v>
      </c>
      <c r="O166" s="101">
        <f>+'Pay App 9'!O166+'Pay App 9'!P166</f>
        <v>0</v>
      </c>
      <c r="P166" s="73"/>
      <c r="Q166" s="69">
        <f>+'Pay App 9'!Q166+N166+P166</f>
        <v>0</v>
      </c>
    </row>
    <row r="167" spans="1:17" ht="21" customHeight="1" x14ac:dyDescent="0.25">
      <c r="A167" s="154" t="s">
        <v>351</v>
      </c>
      <c r="B167" s="154"/>
      <c r="C167" s="154" t="s">
        <v>342</v>
      </c>
      <c r="D167" s="155"/>
      <c r="E167" s="101">
        <f>+'Pay App 9'!E167</f>
        <v>0</v>
      </c>
      <c r="F167" s="73"/>
      <c r="G167" s="102">
        <f>+'Pay App 9'!G167+'Pay App 10'!F167</f>
        <v>0</v>
      </c>
      <c r="H167" s="194">
        <f>+'Pay App 9'!K167</f>
        <v>0</v>
      </c>
      <c r="I167" s="195"/>
      <c r="J167" s="104"/>
      <c r="K167" s="55">
        <f t="shared" si="6"/>
        <v>0</v>
      </c>
      <c r="L167" s="56">
        <f t="shared" si="4"/>
        <v>0</v>
      </c>
      <c r="M167" s="54">
        <f t="shared" si="5"/>
        <v>0</v>
      </c>
      <c r="N167" s="54">
        <f t="shared" si="7"/>
        <v>0</v>
      </c>
      <c r="O167" s="101">
        <f>+'Pay App 9'!O167+'Pay App 9'!P167</f>
        <v>0</v>
      </c>
      <c r="P167" s="73"/>
      <c r="Q167" s="69">
        <f>+'Pay App 9'!Q167+N167+P167</f>
        <v>0</v>
      </c>
    </row>
    <row r="168" spans="1:17" ht="21" customHeight="1" x14ac:dyDescent="0.25">
      <c r="A168" s="154" t="s">
        <v>352</v>
      </c>
      <c r="B168" s="154"/>
      <c r="C168" s="154" t="s">
        <v>343</v>
      </c>
      <c r="D168" s="155"/>
      <c r="E168" s="101">
        <f>+'Pay App 9'!E168</f>
        <v>0</v>
      </c>
      <c r="F168" s="73"/>
      <c r="G168" s="102">
        <f>+'Pay App 9'!G168+'Pay App 10'!F168</f>
        <v>0</v>
      </c>
      <c r="H168" s="194">
        <f>+'Pay App 9'!K168</f>
        <v>0</v>
      </c>
      <c r="I168" s="195"/>
      <c r="J168" s="104"/>
      <c r="K168" s="55">
        <f t="shared" si="6"/>
        <v>0</v>
      </c>
      <c r="L168" s="56">
        <f t="shared" si="4"/>
        <v>0</v>
      </c>
      <c r="M168" s="54">
        <f t="shared" si="5"/>
        <v>0</v>
      </c>
      <c r="N168" s="54">
        <f t="shared" si="7"/>
        <v>0</v>
      </c>
      <c r="O168" s="101">
        <f>+'Pay App 9'!O168+'Pay App 9'!P168</f>
        <v>0</v>
      </c>
      <c r="P168" s="73"/>
      <c r="Q168" s="69">
        <f>+'Pay App 9'!Q168+N168+P168</f>
        <v>0</v>
      </c>
    </row>
    <row r="169" spans="1:17" ht="21" customHeight="1" x14ac:dyDescent="0.25">
      <c r="A169" s="154" t="s">
        <v>353</v>
      </c>
      <c r="B169" s="154"/>
      <c r="C169" s="154" t="s">
        <v>344</v>
      </c>
      <c r="D169" s="155"/>
      <c r="E169" s="101">
        <f>+'Pay App 9'!E169</f>
        <v>0</v>
      </c>
      <c r="F169" s="73"/>
      <c r="G169" s="102">
        <f>+'Pay App 9'!G169+'Pay App 10'!F169</f>
        <v>0</v>
      </c>
      <c r="H169" s="194">
        <f>+'Pay App 9'!K169</f>
        <v>0</v>
      </c>
      <c r="I169" s="195"/>
      <c r="J169" s="104"/>
      <c r="K169" s="55">
        <f t="shared" si="6"/>
        <v>0</v>
      </c>
      <c r="L169" s="56">
        <f t="shared" si="4"/>
        <v>0</v>
      </c>
      <c r="M169" s="54">
        <f t="shared" si="5"/>
        <v>0</v>
      </c>
      <c r="N169" s="54">
        <f t="shared" si="7"/>
        <v>0</v>
      </c>
      <c r="O169" s="101">
        <f>+'Pay App 9'!O169+'Pay App 9'!P169</f>
        <v>0</v>
      </c>
      <c r="P169" s="73"/>
      <c r="Q169" s="69">
        <f>+'Pay App 9'!Q169+N169+P169</f>
        <v>0</v>
      </c>
    </row>
    <row r="170" spans="1:17" ht="21" customHeight="1" x14ac:dyDescent="0.25">
      <c r="A170" s="154" t="s">
        <v>354</v>
      </c>
      <c r="B170" s="154"/>
      <c r="C170" s="154" t="s">
        <v>345</v>
      </c>
      <c r="D170" s="155"/>
      <c r="E170" s="101">
        <f>+'Pay App 9'!E170</f>
        <v>0</v>
      </c>
      <c r="F170" s="73"/>
      <c r="G170" s="102">
        <f>+'Pay App 9'!G170+'Pay App 10'!F170</f>
        <v>0</v>
      </c>
      <c r="H170" s="194">
        <f>+'Pay App 9'!K170</f>
        <v>0</v>
      </c>
      <c r="I170" s="195"/>
      <c r="J170" s="104"/>
      <c r="K170" s="55">
        <f t="shared" si="6"/>
        <v>0</v>
      </c>
      <c r="L170" s="56">
        <f t="shared" si="4"/>
        <v>0</v>
      </c>
      <c r="M170" s="54">
        <f t="shared" si="5"/>
        <v>0</v>
      </c>
      <c r="N170" s="54">
        <f t="shared" si="7"/>
        <v>0</v>
      </c>
      <c r="O170" s="101">
        <f>+'Pay App 9'!O170+'Pay App 9'!P170</f>
        <v>0</v>
      </c>
      <c r="P170" s="73"/>
      <c r="Q170" s="69">
        <f>+'Pay App 9'!Q170+N170+P170</f>
        <v>0</v>
      </c>
    </row>
    <row r="171" spans="1:17" ht="21" customHeight="1" x14ac:dyDescent="0.25">
      <c r="A171" s="154" t="s">
        <v>355</v>
      </c>
      <c r="B171" s="154"/>
      <c r="C171" s="154" t="s">
        <v>346</v>
      </c>
      <c r="D171" s="155"/>
      <c r="E171" s="101">
        <f>+'Pay App 9'!E171</f>
        <v>0</v>
      </c>
      <c r="F171" s="73"/>
      <c r="G171" s="102">
        <f>+'Pay App 9'!G171+'Pay App 10'!F171</f>
        <v>0</v>
      </c>
      <c r="H171" s="194">
        <f>+'Pay App 9'!K171</f>
        <v>0</v>
      </c>
      <c r="I171" s="195"/>
      <c r="J171" s="104"/>
      <c r="K171" s="55">
        <f t="shared" si="6"/>
        <v>0</v>
      </c>
      <c r="L171" s="56">
        <f t="shared" si="4"/>
        <v>0</v>
      </c>
      <c r="M171" s="54">
        <f t="shared" si="5"/>
        <v>0</v>
      </c>
      <c r="N171" s="54">
        <f t="shared" si="7"/>
        <v>0</v>
      </c>
      <c r="O171" s="101">
        <f>+'Pay App 9'!O171+'Pay App 9'!P171</f>
        <v>0</v>
      </c>
      <c r="P171" s="73"/>
      <c r="Q171" s="69">
        <f>+'Pay App 9'!Q171+N171+P171</f>
        <v>0</v>
      </c>
    </row>
    <row r="172" spans="1:17" ht="21" customHeight="1" x14ac:dyDescent="0.25">
      <c r="A172" s="154" t="s">
        <v>356</v>
      </c>
      <c r="B172" s="154"/>
      <c r="C172" s="154" t="s">
        <v>347</v>
      </c>
      <c r="D172" s="155"/>
      <c r="E172" s="101">
        <f>+'Pay App 9'!E172</f>
        <v>0</v>
      </c>
      <c r="F172" s="73"/>
      <c r="G172" s="102">
        <f>+'Pay App 9'!G172+'Pay App 10'!F172</f>
        <v>0</v>
      </c>
      <c r="H172" s="194">
        <f>+'Pay App 9'!K172</f>
        <v>0</v>
      </c>
      <c r="I172" s="195"/>
      <c r="J172" s="104"/>
      <c r="K172" s="55">
        <f t="shared" si="6"/>
        <v>0</v>
      </c>
      <c r="L172" s="56">
        <f t="shared" si="4"/>
        <v>0</v>
      </c>
      <c r="M172" s="54">
        <f t="shared" si="5"/>
        <v>0</v>
      </c>
      <c r="N172" s="54">
        <f t="shared" si="7"/>
        <v>0</v>
      </c>
      <c r="O172" s="101">
        <f>+'Pay App 9'!O172+'Pay App 9'!P172</f>
        <v>0</v>
      </c>
      <c r="P172" s="73"/>
      <c r="Q172" s="69">
        <f>+'Pay App 9'!Q172+N172+P172</f>
        <v>0</v>
      </c>
    </row>
    <row r="173" spans="1:17" ht="21" customHeight="1" x14ac:dyDescent="0.25">
      <c r="A173" s="154" t="s">
        <v>357</v>
      </c>
      <c r="B173" s="154"/>
      <c r="C173" s="154" t="s">
        <v>348</v>
      </c>
      <c r="D173" s="155"/>
      <c r="E173" s="101">
        <f>+'Pay App 9'!E173</f>
        <v>0</v>
      </c>
      <c r="F173" s="73"/>
      <c r="G173" s="102">
        <f>+'Pay App 9'!G173+'Pay App 10'!F173</f>
        <v>0</v>
      </c>
      <c r="H173" s="194">
        <f>+'Pay App 9'!K173</f>
        <v>0</v>
      </c>
      <c r="I173" s="195"/>
      <c r="J173" s="104"/>
      <c r="K173" s="55">
        <f t="shared" si="6"/>
        <v>0</v>
      </c>
      <c r="L173" s="56">
        <f t="shared" si="4"/>
        <v>0</v>
      </c>
      <c r="M173" s="54">
        <f t="shared" si="5"/>
        <v>0</v>
      </c>
      <c r="N173" s="54">
        <f t="shared" si="7"/>
        <v>0</v>
      </c>
      <c r="O173" s="101">
        <f>+'Pay App 9'!O173+'Pay App 9'!P173</f>
        <v>0</v>
      </c>
      <c r="P173" s="73"/>
      <c r="Q173" s="69">
        <f>+'Pay App 9'!Q173+N173+P173</f>
        <v>0</v>
      </c>
    </row>
    <row r="174" spans="1:17" ht="21" customHeight="1" x14ac:dyDescent="0.25">
      <c r="A174" s="154" t="s">
        <v>358</v>
      </c>
      <c r="B174" s="154"/>
      <c r="C174" s="154" t="s">
        <v>349</v>
      </c>
      <c r="D174" s="155"/>
      <c r="E174" s="101">
        <f>+'Pay App 9'!E174</f>
        <v>0</v>
      </c>
      <c r="F174" s="73"/>
      <c r="G174" s="102">
        <f>+'Pay App 9'!G174+'Pay App 10'!F174</f>
        <v>0</v>
      </c>
      <c r="H174" s="194">
        <f>+'Pay App 9'!K174</f>
        <v>0</v>
      </c>
      <c r="I174" s="195"/>
      <c r="J174" s="104"/>
      <c r="K174" s="55">
        <f t="shared" si="6"/>
        <v>0</v>
      </c>
      <c r="L174" s="56">
        <f t="shared" si="4"/>
        <v>0</v>
      </c>
      <c r="M174" s="54">
        <f t="shared" si="5"/>
        <v>0</v>
      </c>
      <c r="N174" s="54">
        <f t="shared" si="7"/>
        <v>0</v>
      </c>
      <c r="O174" s="101">
        <f>+'Pay App 9'!O174+'Pay App 9'!P174</f>
        <v>0</v>
      </c>
      <c r="P174" s="73"/>
      <c r="Q174" s="69">
        <f>+'Pay App 9'!Q174+N174+P174</f>
        <v>0</v>
      </c>
    </row>
    <row r="175" spans="1:17" ht="21" customHeight="1" x14ac:dyDescent="0.25">
      <c r="A175" s="154" t="s">
        <v>359</v>
      </c>
      <c r="B175" s="154"/>
      <c r="C175" s="154" t="s">
        <v>350</v>
      </c>
      <c r="D175" s="155"/>
      <c r="E175" s="101">
        <f>+'Pay App 9'!E175</f>
        <v>0</v>
      </c>
      <c r="F175" s="73"/>
      <c r="G175" s="102">
        <f>+'Pay App 9'!G175+'Pay App 10'!F175</f>
        <v>0</v>
      </c>
      <c r="H175" s="194">
        <f>+'Pay App 9'!K175</f>
        <v>0</v>
      </c>
      <c r="I175" s="195"/>
      <c r="J175" s="104"/>
      <c r="K175" s="55">
        <f t="shared" si="6"/>
        <v>0</v>
      </c>
      <c r="L175" s="56">
        <f t="shared" si="4"/>
        <v>0</v>
      </c>
      <c r="M175" s="54">
        <f t="shared" si="5"/>
        <v>0</v>
      </c>
      <c r="N175" s="54">
        <f t="shared" si="7"/>
        <v>0</v>
      </c>
      <c r="O175" s="101">
        <f>+'Pay App 9'!O175+'Pay App 9'!P175</f>
        <v>0</v>
      </c>
      <c r="P175" s="73"/>
      <c r="Q175" s="69">
        <f>+'Pay App 9'!Q175+N175+P175</f>
        <v>0</v>
      </c>
    </row>
    <row r="176" spans="1:17" ht="21" customHeight="1" x14ac:dyDescent="0.25">
      <c r="A176" s="156" t="s">
        <v>186</v>
      </c>
      <c r="B176" s="156"/>
      <c r="C176" s="156" t="s">
        <v>187</v>
      </c>
      <c r="D176" s="157"/>
      <c r="E176" s="101">
        <f>+'Pay App 9'!E176</f>
        <v>0</v>
      </c>
      <c r="F176" s="73"/>
      <c r="G176" s="102">
        <f>+'Pay App 9'!G176+'Pay App 10'!F176</f>
        <v>0</v>
      </c>
      <c r="H176" s="194">
        <f>+'Pay App 9'!K176</f>
        <v>0</v>
      </c>
      <c r="I176" s="195"/>
      <c r="J176" s="104"/>
      <c r="K176" s="55">
        <f t="shared" si="6"/>
        <v>0</v>
      </c>
      <c r="L176" s="56">
        <f t="shared" si="4"/>
        <v>0</v>
      </c>
      <c r="M176" s="54">
        <f t="shared" si="5"/>
        <v>0</v>
      </c>
      <c r="N176" s="54">
        <f t="shared" si="7"/>
        <v>0</v>
      </c>
      <c r="O176" s="101">
        <f>+'Pay App 9'!O176+'Pay App 9'!P176</f>
        <v>0</v>
      </c>
      <c r="P176" s="73"/>
      <c r="Q176" s="69">
        <f>+'Pay App 9'!Q176+N176+P176</f>
        <v>0</v>
      </c>
    </row>
    <row r="177" spans="1:17" ht="21" customHeight="1" x14ac:dyDescent="0.25">
      <c r="A177" s="154" t="s">
        <v>361</v>
      </c>
      <c r="B177" s="154"/>
      <c r="C177" s="154" t="s">
        <v>360</v>
      </c>
      <c r="D177" s="155"/>
      <c r="E177" s="101">
        <f>+'Pay App 9'!E177</f>
        <v>0</v>
      </c>
      <c r="F177" s="73"/>
      <c r="G177" s="102">
        <f>+'Pay App 9'!G177+'Pay App 10'!F177</f>
        <v>0</v>
      </c>
      <c r="H177" s="194">
        <f>+'Pay App 9'!K177</f>
        <v>0</v>
      </c>
      <c r="I177" s="195"/>
      <c r="J177" s="104"/>
      <c r="K177" s="55">
        <f t="shared" si="6"/>
        <v>0</v>
      </c>
      <c r="L177" s="56">
        <f t="shared" si="4"/>
        <v>0</v>
      </c>
      <c r="M177" s="54">
        <f t="shared" si="5"/>
        <v>0</v>
      </c>
      <c r="N177" s="54">
        <f t="shared" si="7"/>
        <v>0</v>
      </c>
      <c r="O177" s="101">
        <f>+'Pay App 9'!O177+'Pay App 9'!P177</f>
        <v>0</v>
      </c>
      <c r="P177" s="73"/>
      <c r="Q177" s="69">
        <f>+'Pay App 9'!Q177+N177+P177</f>
        <v>0</v>
      </c>
    </row>
    <row r="178" spans="1:17" ht="21" customHeight="1" x14ac:dyDescent="0.25">
      <c r="A178" s="154" t="s">
        <v>130</v>
      </c>
      <c r="B178" s="154"/>
      <c r="C178" s="153" t="s">
        <v>131</v>
      </c>
      <c r="D178" s="158"/>
      <c r="E178" s="101">
        <f>+'Pay App 9'!E178</f>
        <v>0</v>
      </c>
      <c r="F178" s="73"/>
      <c r="G178" s="102">
        <f>+'Pay App 9'!G178+'Pay App 10'!F178</f>
        <v>0</v>
      </c>
      <c r="H178" s="194">
        <f>+'Pay App 9'!K178</f>
        <v>0</v>
      </c>
      <c r="I178" s="195"/>
      <c r="J178" s="104"/>
      <c r="K178" s="55">
        <f t="shared" si="6"/>
        <v>0</v>
      </c>
      <c r="L178" s="56">
        <f t="shared" si="4"/>
        <v>0</v>
      </c>
      <c r="M178" s="54">
        <f t="shared" si="5"/>
        <v>0</v>
      </c>
      <c r="N178" s="54">
        <f t="shared" si="7"/>
        <v>0</v>
      </c>
      <c r="O178" s="101">
        <f>+'Pay App 9'!O178+'Pay App 9'!P178</f>
        <v>0</v>
      </c>
      <c r="P178" s="73"/>
      <c r="Q178" s="69">
        <f>+'Pay App 9'!Q178+N178+P178</f>
        <v>0</v>
      </c>
    </row>
    <row r="179" spans="1:17" ht="21" customHeight="1" x14ac:dyDescent="0.25">
      <c r="A179" s="154" t="s">
        <v>362</v>
      </c>
      <c r="B179" s="154"/>
      <c r="C179" s="154" t="s">
        <v>366</v>
      </c>
      <c r="D179" s="155"/>
      <c r="E179" s="101">
        <f>+'Pay App 9'!E179</f>
        <v>0</v>
      </c>
      <c r="F179" s="73"/>
      <c r="G179" s="102">
        <f>+'Pay App 9'!G179+'Pay App 10'!F179</f>
        <v>0</v>
      </c>
      <c r="H179" s="194">
        <f>+'Pay App 9'!K179</f>
        <v>0</v>
      </c>
      <c r="I179" s="195"/>
      <c r="J179" s="104"/>
      <c r="K179" s="55">
        <f t="shared" si="6"/>
        <v>0</v>
      </c>
      <c r="L179" s="56">
        <f t="shared" si="4"/>
        <v>0</v>
      </c>
      <c r="M179" s="54">
        <f t="shared" si="5"/>
        <v>0</v>
      </c>
      <c r="N179" s="54">
        <f t="shared" si="7"/>
        <v>0</v>
      </c>
      <c r="O179" s="101">
        <f>+'Pay App 9'!O179+'Pay App 9'!P179</f>
        <v>0</v>
      </c>
      <c r="P179" s="73"/>
      <c r="Q179" s="69">
        <f>+'Pay App 9'!Q179+N179+P179</f>
        <v>0</v>
      </c>
    </row>
    <row r="180" spans="1:17" ht="21" customHeight="1" x14ac:dyDescent="0.25">
      <c r="A180" s="154" t="s">
        <v>363</v>
      </c>
      <c r="B180" s="154"/>
      <c r="C180" s="154" t="s">
        <v>367</v>
      </c>
      <c r="D180" s="155"/>
      <c r="E180" s="101">
        <f>+'Pay App 9'!E180</f>
        <v>0</v>
      </c>
      <c r="F180" s="73"/>
      <c r="G180" s="102">
        <f>+'Pay App 9'!G180+'Pay App 10'!F180</f>
        <v>0</v>
      </c>
      <c r="H180" s="194">
        <f>+'Pay App 9'!K180</f>
        <v>0</v>
      </c>
      <c r="I180" s="195"/>
      <c r="J180" s="104"/>
      <c r="K180" s="55">
        <f t="shared" si="6"/>
        <v>0</v>
      </c>
      <c r="L180" s="56">
        <f t="shared" si="4"/>
        <v>0</v>
      </c>
      <c r="M180" s="54">
        <f t="shared" si="5"/>
        <v>0</v>
      </c>
      <c r="N180" s="54">
        <f t="shared" si="7"/>
        <v>0</v>
      </c>
      <c r="O180" s="101">
        <f>+'Pay App 9'!O180+'Pay App 9'!P180</f>
        <v>0</v>
      </c>
      <c r="P180" s="73"/>
      <c r="Q180" s="69">
        <f>+'Pay App 9'!Q180+N180+P180</f>
        <v>0</v>
      </c>
    </row>
    <row r="181" spans="1:17" ht="21" customHeight="1" x14ac:dyDescent="0.25">
      <c r="A181" s="154" t="s">
        <v>364</v>
      </c>
      <c r="B181" s="154"/>
      <c r="C181" s="154" t="s">
        <v>368</v>
      </c>
      <c r="D181" s="155"/>
      <c r="E181" s="101">
        <f>+'Pay App 9'!E181</f>
        <v>0</v>
      </c>
      <c r="F181" s="73"/>
      <c r="G181" s="102">
        <f>+'Pay App 9'!G181+'Pay App 10'!F181</f>
        <v>0</v>
      </c>
      <c r="H181" s="194">
        <f>+'Pay App 9'!K181</f>
        <v>0</v>
      </c>
      <c r="I181" s="195"/>
      <c r="J181" s="104"/>
      <c r="K181" s="55">
        <f t="shared" si="6"/>
        <v>0</v>
      </c>
      <c r="L181" s="56">
        <f t="shared" si="4"/>
        <v>0</v>
      </c>
      <c r="M181" s="54">
        <f t="shared" si="5"/>
        <v>0</v>
      </c>
      <c r="N181" s="54">
        <f t="shared" si="7"/>
        <v>0</v>
      </c>
      <c r="O181" s="101">
        <f>+'Pay App 9'!O181+'Pay App 9'!P181</f>
        <v>0</v>
      </c>
      <c r="P181" s="73"/>
      <c r="Q181" s="69">
        <f>+'Pay App 9'!Q181+N181+P181</f>
        <v>0</v>
      </c>
    </row>
    <row r="182" spans="1:17" ht="21" customHeight="1" x14ac:dyDescent="0.25">
      <c r="A182" s="154" t="s">
        <v>365</v>
      </c>
      <c r="B182" s="154"/>
      <c r="C182" s="154" t="s">
        <v>369</v>
      </c>
      <c r="D182" s="155"/>
      <c r="E182" s="101">
        <f>+'Pay App 9'!E182</f>
        <v>0</v>
      </c>
      <c r="F182" s="73"/>
      <c r="G182" s="102">
        <f>+'Pay App 9'!G182+'Pay App 10'!F182</f>
        <v>0</v>
      </c>
      <c r="H182" s="194">
        <f>+'Pay App 9'!K182</f>
        <v>0</v>
      </c>
      <c r="I182" s="195"/>
      <c r="J182" s="104"/>
      <c r="K182" s="55">
        <f t="shared" si="6"/>
        <v>0</v>
      </c>
      <c r="L182" s="56">
        <f t="shared" si="4"/>
        <v>0</v>
      </c>
      <c r="M182" s="54">
        <f t="shared" si="5"/>
        <v>0</v>
      </c>
      <c r="N182" s="54">
        <f t="shared" si="7"/>
        <v>0</v>
      </c>
      <c r="O182" s="101">
        <f>+'Pay App 9'!O182+'Pay App 9'!P182</f>
        <v>0</v>
      </c>
      <c r="P182" s="73"/>
      <c r="Q182" s="69">
        <f>+'Pay App 9'!Q182+N182+P182</f>
        <v>0</v>
      </c>
    </row>
    <row r="183" spans="1:17" ht="21" customHeight="1" x14ac:dyDescent="0.25">
      <c r="A183" s="156" t="s">
        <v>188</v>
      </c>
      <c r="B183" s="156"/>
      <c r="C183" s="156" t="s">
        <v>189</v>
      </c>
      <c r="D183" s="157"/>
      <c r="E183" s="101">
        <f>+'Pay App 9'!E183</f>
        <v>0</v>
      </c>
      <c r="F183" s="73"/>
      <c r="G183" s="102">
        <f>+'Pay App 9'!G183+'Pay App 10'!F183</f>
        <v>0</v>
      </c>
      <c r="H183" s="194">
        <f>+'Pay App 9'!K183</f>
        <v>0</v>
      </c>
      <c r="I183" s="195"/>
      <c r="J183" s="104"/>
      <c r="K183" s="55">
        <f t="shared" si="6"/>
        <v>0</v>
      </c>
      <c r="L183" s="56">
        <f t="shared" si="4"/>
        <v>0</v>
      </c>
      <c r="M183" s="54">
        <f t="shared" si="5"/>
        <v>0</v>
      </c>
      <c r="N183" s="54">
        <f t="shared" si="7"/>
        <v>0</v>
      </c>
      <c r="O183" s="101">
        <f>+'Pay App 9'!O183+'Pay App 9'!P183</f>
        <v>0</v>
      </c>
      <c r="P183" s="73"/>
      <c r="Q183" s="69">
        <f>+'Pay App 9'!Q183+N183+P183</f>
        <v>0</v>
      </c>
    </row>
    <row r="184" spans="1:17" ht="21" customHeight="1" x14ac:dyDescent="0.25">
      <c r="A184" s="156" t="s">
        <v>190</v>
      </c>
      <c r="B184" s="156"/>
      <c r="C184" s="156" t="s">
        <v>191</v>
      </c>
      <c r="D184" s="157"/>
      <c r="E184" s="101">
        <f>+'Pay App 9'!E184</f>
        <v>0</v>
      </c>
      <c r="F184" s="73"/>
      <c r="G184" s="102">
        <f>+'Pay App 9'!G184+'Pay App 10'!F184</f>
        <v>0</v>
      </c>
      <c r="H184" s="194">
        <f>+'Pay App 9'!K184</f>
        <v>0</v>
      </c>
      <c r="I184" s="195"/>
      <c r="J184" s="104"/>
      <c r="K184" s="55">
        <f t="shared" si="6"/>
        <v>0</v>
      </c>
      <c r="L184" s="56">
        <f t="shared" si="4"/>
        <v>0</v>
      </c>
      <c r="M184" s="54">
        <f t="shared" si="5"/>
        <v>0</v>
      </c>
      <c r="N184" s="54">
        <f t="shared" si="7"/>
        <v>0</v>
      </c>
      <c r="O184" s="101">
        <f>+'Pay App 9'!O184+'Pay App 9'!P184</f>
        <v>0</v>
      </c>
      <c r="P184" s="73"/>
      <c r="Q184" s="69">
        <f>+'Pay App 9'!Q184+N184+P184</f>
        <v>0</v>
      </c>
    </row>
    <row r="185" spans="1:17" ht="21" customHeight="1" x14ac:dyDescent="0.25">
      <c r="A185" s="154" t="s">
        <v>371</v>
      </c>
      <c r="B185" s="154"/>
      <c r="C185" s="154" t="s">
        <v>370</v>
      </c>
      <c r="D185" s="155"/>
      <c r="E185" s="101">
        <f>+'Pay App 9'!E185</f>
        <v>0</v>
      </c>
      <c r="F185" s="73"/>
      <c r="G185" s="102">
        <f>+'Pay App 9'!G185+'Pay App 10'!F185</f>
        <v>0</v>
      </c>
      <c r="H185" s="194">
        <f>+'Pay App 9'!K185</f>
        <v>0</v>
      </c>
      <c r="I185" s="195"/>
      <c r="J185" s="104"/>
      <c r="K185" s="55">
        <f t="shared" si="6"/>
        <v>0</v>
      </c>
      <c r="L185" s="56">
        <f t="shared" si="4"/>
        <v>0</v>
      </c>
      <c r="M185" s="54">
        <f t="shared" si="5"/>
        <v>0</v>
      </c>
      <c r="N185" s="54">
        <f t="shared" si="7"/>
        <v>0</v>
      </c>
      <c r="O185" s="101">
        <f>+'Pay App 9'!O185+'Pay App 9'!P185</f>
        <v>0</v>
      </c>
      <c r="P185" s="73"/>
      <c r="Q185" s="69">
        <f>+'Pay App 9'!Q185+N185+P185</f>
        <v>0</v>
      </c>
    </row>
    <row r="186" spans="1:17" ht="21" customHeight="1" x14ac:dyDescent="0.25">
      <c r="A186" s="154" t="s">
        <v>372</v>
      </c>
      <c r="B186" s="154"/>
      <c r="C186" s="154" t="s">
        <v>373</v>
      </c>
      <c r="D186" s="155"/>
      <c r="E186" s="101">
        <f>+'Pay App 9'!E186</f>
        <v>0</v>
      </c>
      <c r="F186" s="73"/>
      <c r="G186" s="102">
        <f>+'Pay App 9'!G186+'Pay App 10'!F186</f>
        <v>0</v>
      </c>
      <c r="H186" s="194">
        <f>+'Pay App 9'!K186</f>
        <v>0</v>
      </c>
      <c r="I186" s="195"/>
      <c r="J186" s="104"/>
      <c r="K186" s="55">
        <f t="shared" si="6"/>
        <v>0</v>
      </c>
      <c r="L186" s="56">
        <f t="shared" si="4"/>
        <v>0</v>
      </c>
      <c r="M186" s="54">
        <f t="shared" si="5"/>
        <v>0</v>
      </c>
      <c r="N186" s="54">
        <f t="shared" si="7"/>
        <v>0</v>
      </c>
      <c r="O186" s="101">
        <f>+'Pay App 9'!O186+'Pay App 9'!P186</f>
        <v>0</v>
      </c>
      <c r="P186" s="73"/>
      <c r="Q186" s="69">
        <f>+'Pay App 9'!Q186+N186+P186</f>
        <v>0</v>
      </c>
    </row>
    <row r="187" spans="1:17" ht="21" customHeight="1" x14ac:dyDescent="0.25">
      <c r="A187" s="154" t="s">
        <v>374</v>
      </c>
      <c r="B187" s="154"/>
      <c r="C187" s="154" t="s">
        <v>375</v>
      </c>
      <c r="D187" s="155"/>
      <c r="E187" s="101">
        <f>+'Pay App 9'!E187</f>
        <v>0</v>
      </c>
      <c r="F187" s="73"/>
      <c r="G187" s="102">
        <f>+'Pay App 9'!G187+'Pay App 10'!F187</f>
        <v>0</v>
      </c>
      <c r="H187" s="194">
        <f>+'Pay App 9'!K187</f>
        <v>0</v>
      </c>
      <c r="I187" s="195"/>
      <c r="J187" s="104"/>
      <c r="K187" s="55">
        <f t="shared" si="6"/>
        <v>0</v>
      </c>
      <c r="L187" s="56">
        <f t="shared" si="4"/>
        <v>0</v>
      </c>
      <c r="M187" s="54">
        <f t="shared" si="5"/>
        <v>0</v>
      </c>
      <c r="N187" s="54">
        <f t="shared" si="7"/>
        <v>0</v>
      </c>
      <c r="O187" s="101">
        <f>+'Pay App 9'!O187+'Pay App 9'!P187</f>
        <v>0</v>
      </c>
      <c r="P187" s="73"/>
      <c r="Q187" s="69">
        <f>+'Pay App 9'!Q187+N187+P187</f>
        <v>0</v>
      </c>
    </row>
    <row r="188" spans="1:17" ht="21" customHeight="1" x14ac:dyDescent="0.25">
      <c r="A188" s="156" t="s">
        <v>192</v>
      </c>
      <c r="B188" s="156"/>
      <c r="C188" s="156" t="s">
        <v>193</v>
      </c>
      <c r="D188" s="157"/>
      <c r="E188" s="101">
        <f>+'Pay App 9'!E188</f>
        <v>0</v>
      </c>
      <c r="F188" s="73"/>
      <c r="G188" s="102">
        <f>+'Pay App 9'!G188+'Pay App 10'!F188</f>
        <v>0</v>
      </c>
      <c r="H188" s="194">
        <f>+'Pay App 9'!K188</f>
        <v>0</v>
      </c>
      <c r="I188" s="195"/>
      <c r="J188" s="104"/>
      <c r="K188" s="55">
        <f t="shared" si="6"/>
        <v>0</v>
      </c>
      <c r="L188" s="56">
        <f t="shared" si="4"/>
        <v>0</v>
      </c>
      <c r="M188" s="54">
        <f t="shared" si="5"/>
        <v>0</v>
      </c>
      <c r="N188" s="54">
        <f t="shared" si="7"/>
        <v>0</v>
      </c>
      <c r="O188" s="101">
        <f>+'Pay App 9'!O188+'Pay App 9'!P188</f>
        <v>0</v>
      </c>
      <c r="P188" s="73"/>
      <c r="Q188" s="69">
        <f>+'Pay App 9'!Q188+N188+P188</f>
        <v>0</v>
      </c>
    </row>
    <row r="189" spans="1:17" ht="21" customHeight="1" x14ac:dyDescent="0.25">
      <c r="A189" s="153" t="s">
        <v>132</v>
      </c>
      <c r="B189" s="153"/>
      <c r="C189" s="153" t="s">
        <v>133</v>
      </c>
      <c r="D189" s="158"/>
      <c r="E189" s="101">
        <f>+'Pay App 9'!E189</f>
        <v>0</v>
      </c>
      <c r="F189" s="73"/>
      <c r="G189" s="102">
        <f>+'Pay App 9'!G189+'Pay App 10'!F189</f>
        <v>0</v>
      </c>
      <c r="H189" s="194">
        <f>+'Pay App 9'!K189</f>
        <v>0</v>
      </c>
      <c r="I189" s="195"/>
      <c r="J189" s="104"/>
      <c r="K189" s="55">
        <f t="shared" si="6"/>
        <v>0</v>
      </c>
      <c r="L189" s="56">
        <f t="shared" si="4"/>
        <v>0</v>
      </c>
      <c r="M189" s="54">
        <f t="shared" si="5"/>
        <v>0</v>
      </c>
      <c r="N189" s="54">
        <f t="shared" si="7"/>
        <v>0</v>
      </c>
      <c r="O189" s="101">
        <f>+'Pay App 9'!O189+'Pay App 9'!P189</f>
        <v>0</v>
      </c>
      <c r="P189" s="73"/>
      <c r="Q189" s="69">
        <f>+'Pay App 9'!Q189+N189+P189</f>
        <v>0</v>
      </c>
    </row>
    <row r="190" spans="1:17" ht="21" customHeight="1" x14ac:dyDescent="0.25">
      <c r="A190" s="153" t="s">
        <v>376</v>
      </c>
      <c r="B190" s="153"/>
      <c r="C190" s="154" t="s">
        <v>377</v>
      </c>
      <c r="D190" s="155"/>
      <c r="E190" s="101">
        <f>+'Pay App 9'!E190</f>
        <v>0</v>
      </c>
      <c r="F190" s="73"/>
      <c r="G190" s="102">
        <f>+'Pay App 9'!G190+'Pay App 10'!F190</f>
        <v>0</v>
      </c>
      <c r="H190" s="194">
        <f>+'Pay App 9'!K190</f>
        <v>0</v>
      </c>
      <c r="I190" s="195"/>
      <c r="J190" s="104"/>
      <c r="K190" s="55">
        <f t="shared" si="6"/>
        <v>0</v>
      </c>
      <c r="L190" s="56">
        <f t="shared" si="4"/>
        <v>0</v>
      </c>
      <c r="M190" s="54">
        <f t="shared" si="5"/>
        <v>0</v>
      </c>
      <c r="N190" s="54">
        <f t="shared" si="7"/>
        <v>0</v>
      </c>
      <c r="O190" s="101">
        <f>+'Pay App 9'!O190+'Pay App 9'!P190</f>
        <v>0</v>
      </c>
      <c r="P190" s="73"/>
      <c r="Q190" s="69">
        <f>+'Pay App 9'!Q190+N190+P190</f>
        <v>0</v>
      </c>
    </row>
    <row r="191" spans="1:17" ht="21" customHeight="1" x14ac:dyDescent="0.25">
      <c r="A191" s="156" t="s">
        <v>194</v>
      </c>
      <c r="B191" s="156"/>
      <c r="C191" s="156" t="s">
        <v>195</v>
      </c>
      <c r="D191" s="157"/>
      <c r="E191" s="101">
        <f>+'Pay App 9'!E191</f>
        <v>0</v>
      </c>
      <c r="F191" s="73"/>
      <c r="G191" s="102">
        <f>+'Pay App 9'!G191+'Pay App 10'!F191</f>
        <v>0</v>
      </c>
      <c r="H191" s="194">
        <f>+'Pay App 9'!K191</f>
        <v>0</v>
      </c>
      <c r="I191" s="195"/>
      <c r="J191" s="104"/>
      <c r="K191" s="55">
        <f t="shared" si="6"/>
        <v>0</v>
      </c>
      <c r="L191" s="56">
        <f t="shared" si="4"/>
        <v>0</v>
      </c>
      <c r="M191" s="54">
        <f t="shared" si="5"/>
        <v>0</v>
      </c>
      <c r="N191" s="54">
        <f t="shared" si="7"/>
        <v>0</v>
      </c>
      <c r="O191" s="101">
        <f>+'Pay App 9'!O191+'Pay App 9'!P191</f>
        <v>0</v>
      </c>
      <c r="P191" s="73"/>
      <c r="Q191" s="69">
        <f>+'Pay App 9'!Q191+N191+P191</f>
        <v>0</v>
      </c>
    </row>
    <row r="192" spans="1:17" ht="21" customHeight="1" x14ac:dyDescent="0.25">
      <c r="A192" s="153" t="s">
        <v>134</v>
      </c>
      <c r="B192" s="153"/>
      <c r="C192" s="153" t="s">
        <v>135</v>
      </c>
      <c r="D192" s="158"/>
      <c r="E192" s="101">
        <f>+'Pay App 9'!E192</f>
        <v>0</v>
      </c>
      <c r="F192" s="73"/>
      <c r="G192" s="102">
        <f>+'Pay App 9'!G192+'Pay App 10'!F192</f>
        <v>0</v>
      </c>
      <c r="H192" s="194">
        <f>+'Pay App 9'!K192</f>
        <v>0</v>
      </c>
      <c r="I192" s="195"/>
      <c r="J192" s="104"/>
      <c r="K192" s="55">
        <f t="shared" si="6"/>
        <v>0</v>
      </c>
      <c r="L192" s="56">
        <f t="shared" si="4"/>
        <v>0</v>
      </c>
      <c r="M192" s="54">
        <f t="shared" si="5"/>
        <v>0</v>
      </c>
      <c r="N192" s="54">
        <f t="shared" si="7"/>
        <v>0</v>
      </c>
      <c r="O192" s="101">
        <f>+'Pay App 9'!O192+'Pay App 9'!P192</f>
        <v>0</v>
      </c>
      <c r="P192" s="73"/>
      <c r="Q192" s="69">
        <f>+'Pay App 9'!Q192+N192+P192</f>
        <v>0</v>
      </c>
    </row>
    <row r="193" spans="1:17" ht="21" customHeight="1" x14ac:dyDescent="0.25">
      <c r="A193" s="153" t="s">
        <v>376</v>
      </c>
      <c r="B193" s="153"/>
      <c r="C193" s="154" t="s">
        <v>378</v>
      </c>
      <c r="D193" s="155"/>
      <c r="E193" s="101">
        <f>+'Pay App 9'!E193</f>
        <v>0</v>
      </c>
      <c r="F193" s="73"/>
      <c r="G193" s="102">
        <f>+'Pay App 9'!G193+'Pay App 10'!F193</f>
        <v>0</v>
      </c>
      <c r="H193" s="194">
        <f>+'Pay App 9'!K193</f>
        <v>0</v>
      </c>
      <c r="I193" s="195"/>
      <c r="J193" s="104"/>
      <c r="K193" s="55">
        <f t="shared" si="6"/>
        <v>0</v>
      </c>
      <c r="L193" s="56">
        <f t="shared" si="4"/>
        <v>0</v>
      </c>
      <c r="M193" s="54">
        <f t="shared" si="5"/>
        <v>0</v>
      </c>
      <c r="N193" s="54">
        <f t="shared" si="7"/>
        <v>0</v>
      </c>
      <c r="O193" s="101">
        <f>+'Pay App 9'!O193+'Pay App 9'!P193</f>
        <v>0</v>
      </c>
      <c r="P193" s="73"/>
      <c r="Q193" s="69">
        <f>+'Pay App 9'!Q193+N193+P193</f>
        <v>0</v>
      </c>
    </row>
    <row r="194" spans="1:17" ht="21" customHeight="1" x14ac:dyDescent="0.25">
      <c r="A194" s="153" t="s">
        <v>136</v>
      </c>
      <c r="B194" s="153"/>
      <c r="C194" s="153" t="s">
        <v>137</v>
      </c>
      <c r="D194" s="158"/>
      <c r="E194" s="101">
        <f>+'Pay App 9'!E194</f>
        <v>0</v>
      </c>
      <c r="F194" s="73"/>
      <c r="G194" s="102">
        <f>+'Pay App 9'!G194+'Pay App 10'!F194</f>
        <v>0</v>
      </c>
      <c r="H194" s="194">
        <f>+'Pay App 9'!K194</f>
        <v>0</v>
      </c>
      <c r="I194" s="195"/>
      <c r="J194" s="104"/>
      <c r="K194" s="55">
        <f t="shared" si="6"/>
        <v>0</v>
      </c>
      <c r="L194" s="56">
        <f t="shared" si="4"/>
        <v>0</v>
      </c>
      <c r="M194" s="54">
        <f t="shared" si="5"/>
        <v>0</v>
      </c>
      <c r="N194" s="54">
        <f t="shared" si="7"/>
        <v>0</v>
      </c>
      <c r="O194" s="101">
        <f>+'Pay App 9'!O194+'Pay App 9'!P194</f>
        <v>0</v>
      </c>
      <c r="P194" s="73"/>
      <c r="Q194" s="69">
        <f>+'Pay App 9'!Q194+N194+P194</f>
        <v>0</v>
      </c>
    </row>
    <row r="195" spans="1:17" ht="21" customHeight="1" x14ac:dyDescent="0.25">
      <c r="A195" s="153" t="s">
        <v>138</v>
      </c>
      <c r="B195" s="153"/>
      <c r="C195" s="153" t="s">
        <v>139</v>
      </c>
      <c r="D195" s="158"/>
      <c r="E195" s="101">
        <f>+'Pay App 9'!E195</f>
        <v>0</v>
      </c>
      <c r="F195" s="73"/>
      <c r="G195" s="102">
        <f>+'Pay App 9'!G195+'Pay App 10'!F195</f>
        <v>0</v>
      </c>
      <c r="H195" s="194">
        <f>+'Pay App 9'!K195</f>
        <v>0</v>
      </c>
      <c r="I195" s="195"/>
      <c r="J195" s="104"/>
      <c r="K195" s="55">
        <f t="shared" si="6"/>
        <v>0</v>
      </c>
      <c r="L195" s="56">
        <f t="shared" si="4"/>
        <v>0</v>
      </c>
      <c r="M195" s="54">
        <f t="shared" si="5"/>
        <v>0</v>
      </c>
      <c r="N195" s="54">
        <f t="shared" si="7"/>
        <v>0</v>
      </c>
      <c r="O195" s="101">
        <f>+'Pay App 9'!O195+'Pay App 9'!P195</f>
        <v>0</v>
      </c>
      <c r="P195" s="73"/>
      <c r="Q195" s="69">
        <f>+'Pay App 9'!Q195+N195+P195</f>
        <v>0</v>
      </c>
    </row>
    <row r="196" spans="1:17" ht="21" customHeight="1" x14ac:dyDescent="0.25">
      <c r="A196" s="153" t="s">
        <v>379</v>
      </c>
      <c r="B196" s="153"/>
      <c r="C196" s="154" t="s">
        <v>348</v>
      </c>
      <c r="D196" s="155"/>
      <c r="E196" s="101">
        <f>+'Pay App 9'!E196</f>
        <v>0</v>
      </c>
      <c r="F196" s="73"/>
      <c r="G196" s="102">
        <f>+'Pay App 9'!G196+'Pay App 10'!F196</f>
        <v>0</v>
      </c>
      <c r="H196" s="194">
        <f>+'Pay App 9'!K196</f>
        <v>0</v>
      </c>
      <c r="I196" s="195"/>
      <c r="J196" s="104"/>
      <c r="K196" s="55">
        <f t="shared" si="6"/>
        <v>0</v>
      </c>
      <c r="L196" s="56">
        <f t="shared" si="4"/>
        <v>0</v>
      </c>
      <c r="M196" s="54">
        <f t="shared" si="5"/>
        <v>0</v>
      </c>
      <c r="N196" s="54">
        <f t="shared" si="7"/>
        <v>0</v>
      </c>
      <c r="O196" s="101">
        <f>+'Pay App 9'!O196+'Pay App 9'!P196</f>
        <v>0</v>
      </c>
      <c r="P196" s="73"/>
      <c r="Q196" s="69">
        <f>+'Pay App 9'!Q196+N196+P196</f>
        <v>0</v>
      </c>
    </row>
    <row r="197" spans="1:17" ht="21" customHeight="1" x14ac:dyDescent="0.25">
      <c r="A197" s="156" t="s">
        <v>196</v>
      </c>
      <c r="B197" s="156"/>
      <c r="C197" s="156" t="s">
        <v>197</v>
      </c>
      <c r="D197" s="157"/>
      <c r="E197" s="101">
        <f>+'Pay App 9'!E197</f>
        <v>0</v>
      </c>
      <c r="F197" s="73"/>
      <c r="G197" s="102">
        <f>+'Pay App 9'!G197+'Pay App 10'!F197</f>
        <v>0</v>
      </c>
      <c r="H197" s="194">
        <f>+'Pay App 9'!K197</f>
        <v>0</v>
      </c>
      <c r="I197" s="195"/>
      <c r="J197" s="104"/>
      <c r="K197" s="55">
        <f t="shared" si="6"/>
        <v>0</v>
      </c>
      <c r="L197" s="56">
        <f t="shared" si="4"/>
        <v>0</v>
      </c>
      <c r="M197" s="54">
        <f t="shared" si="5"/>
        <v>0</v>
      </c>
      <c r="N197" s="54">
        <f t="shared" si="7"/>
        <v>0</v>
      </c>
      <c r="O197" s="101">
        <f>+'Pay App 9'!O197+'Pay App 9'!P197</f>
        <v>0</v>
      </c>
      <c r="P197" s="73"/>
      <c r="Q197" s="69">
        <f>+'Pay App 9'!Q197+N197+P197</f>
        <v>0</v>
      </c>
    </row>
    <row r="198" spans="1:17" ht="21" customHeight="1" x14ac:dyDescent="0.25">
      <c r="A198" s="153" t="s">
        <v>140</v>
      </c>
      <c r="B198" s="153"/>
      <c r="C198" s="153" t="s">
        <v>141</v>
      </c>
      <c r="D198" s="158"/>
      <c r="E198" s="101">
        <f>+'Pay App 9'!E198</f>
        <v>0</v>
      </c>
      <c r="F198" s="73"/>
      <c r="G198" s="102">
        <f>+'Pay App 9'!G198+'Pay App 10'!F198</f>
        <v>0</v>
      </c>
      <c r="H198" s="194">
        <f>+'Pay App 9'!K198</f>
        <v>0</v>
      </c>
      <c r="I198" s="195"/>
      <c r="J198" s="104"/>
      <c r="K198" s="55">
        <f t="shared" si="6"/>
        <v>0</v>
      </c>
      <c r="L198" s="56">
        <f t="shared" si="4"/>
        <v>0</v>
      </c>
      <c r="M198" s="54">
        <f t="shared" si="5"/>
        <v>0</v>
      </c>
      <c r="N198" s="54">
        <f t="shared" si="7"/>
        <v>0</v>
      </c>
      <c r="O198" s="101">
        <f>+'Pay App 9'!O198+'Pay App 9'!P198</f>
        <v>0</v>
      </c>
      <c r="P198" s="73"/>
      <c r="Q198" s="69">
        <f>+'Pay App 9'!Q198+N198+P198</f>
        <v>0</v>
      </c>
    </row>
    <row r="199" spans="1:17" ht="21" customHeight="1" x14ac:dyDescent="0.25">
      <c r="A199" s="153" t="s">
        <v>142</v>
      </c>
      <c r="B199" s="153"/>
      <c r="C199" s="153" t="s">
        <v>143</v>
      </c>
      <c r="D199" s="158"/>
      <c r="E199" s="101">
        <f>+'Pay App 9'!E199</f>
        <v>0</v>
      </c>
      <c r="F199" s="73"/>
      <c r="G199" s="102">
        <f>+'Pay App 9'!G199+'Pay App 10'!F199</f>
        <v>0</v>
      </c>
      <c r="H199" s="194">
        <f>+'Pay App 9'!K199</f>
        <v>0</v>
      </c>
      <c r="I199" s="195"/>
      <c r="J199" s="104"/>
      <c r="K199" s="55">
        <f t="shared" si="6"/>
        <v>0</v>
      </c>
      <c r="L199" s="56">
        <f t="shared" si="4"/>
        <v>0</v>
      </c>
      <c r="M199" s="54">
        <f t="shared" si="5"/>
        <v>0</v>
      </c>
      <c r="N199" s="54">
        <f t="shared" si="7"/>
        <v>0</v>
      </c>
      <c r="O199" s="101">
        <f>+'Pay App 9'!O199+'Pay App 9'!P199</f>
        <v>0</v>
      </c>
      <c r="P199" s="73"/>
      <c r="Q199" s="69">
        <f>+'Pay App 9'!Q199+N199+P199</f>
        <v>0</v>
      </c>
    </row>
    <row r="200" spans="1:17" ht="21" customHeight="1" x14ac:dyDescent="0.25">
      <c r="A200" s="153" t="s">
        <v>380</v>
      </c>
      <c r="B200" s="153"/>
      <c r="C200" s="154" t="s">
        <v>381</v>
      </c>
      <c r="D200" s="155"/>
      <c r="E200" s="101">
        <f>+'Pay App 9'!E200</f>
        <v>0</v>
      </c>
      <c r="F200" s="73"/>
      <c r="G200" s="102">
        <f>+'Pay App 9'!G200+'Pay App 10'!F200</f>
        <v>0</v>
      </c>
      <c r="H200" s="194">
        <f>+'Pay App 9'!K200</f>
        <v>0</v>
      </c>
      <c r="I200" s="195"/>
      <c r="J200" s="104"/>
      <c r="K200" s="55">
        <f t="shared" si="6"/>
        <v>0</v>
      </c>
      <c r="L200" s="56">
        <f t="shared" si="4"/>
        <v>0</v>
      </c>
      <c r="M200" s="54">
        <f t="shared" si="5"/>
        <v>0</v>
      </c>
      <c r="N200" s="54">
        <f t="shared" si="7"/>
        <v>0</v>
      </c>
      <c r="O200" s="101">
        <f>+'Pay App 9'!O200+'Pay App 9'!P200</f>
        <v>0</v>
      </c>
      <c r="P200" s="73"/>
      <c r="Q200" s="69">
        <f>+'Pay App 9'!Q200+N200+P200</f>
        <v>0</v>
      </c>
    </row>
    <row r="201" spans="1:17" ht="21" customHeight="1" x14ac:dyDescent="0.25">
      <c r="A201" s="153" t="s">
        <v>382</v>
      </c>
      <c r="B201" s="153"/>
      <c r="C201" s="154" t="s">
        <v>383</v>
      </c>
      <c r="D201" s="155"/>
      <c r="E201" s="101">
        <f>+'Pay App 9'!E201</f>
        <v>0</v>
      </c>
      <c r="F201" s="73"/>
      <c r="G201" s="102">
        <f>+'Pay App 9'!G201+'Pay App 10'!F201</f>
        <v>0</v>
      </c>
      <c r="H201" s="194">
        <f>+'Pay App 9'!K201</f>
        <v>0</v>
      </c>
      <c r="I201" s="195"/>
      <c r="J201" s="104"/>
      <c r="K201" s="55">
        <f t="shared" si="6"/>
        <v>0</v>
      </c>
      <c r="L201" s="56">
        <f t="shared" si="4"/>
        <v>0</v>
      </c>
      <c r="M201" s="54">
        <f t="shared" si="5"/>
        <v>0</v>
      </c>
      <c r="N201" s="54">
        <f t="shared" si="7"/>
        <v>0</v>
      </c>
      <c r="O201" s="101">
        <f>+'Pay App 9'!O201+'Pay App 9'!P201</f>
        <v>0</v>
      </c>
      <c r="P201" s="73"/>
      <c r="Q201" s="69">
        <f>+'Pay App 9'!Q201+N201+P201</f>
        <v>0</v>
      </c>
    </row>
    <row r="202" spans="1:17" ht="21" customHeight="1" x14ac:dyDescent="0.25">
      <c r="A202" s="153" t="s">
        <v>144</v>
      </c>
      <c r="B202" s="153"/>
      <c r="C202" s="153" t="s">
        <v>145</v>
      </c>
      <c r="D202" s="158"/>
      <c r="E202" s="101">
        <f>+'Pay App 9'!E202</f>
        <v>0</v>
      </c>
      <c r="F202" s="73"/>
      <c r="G202" s="102">
        <f>+'Pay App 9'!G202+'Pay App 10'!F202</f>
        <v>0</v>
      </c>
      <c r="H202" s="194">
        <f>+'Pay App 9'!K202</f>
        <v>0</v>
      </c>
      <c r="I202" s="195"/>
      <c r="J202" s="104"/>
      <c r="K202" s="55">
        <f t="shared" si="6"/>
        <v>0</v>
      </c>
      <c r="L202" s="56">
        <f t="shared" si="4"/>
        <v>0</v>
      </c>
      <c r="M202" s="54">
        <f t="shared" si="5"/>
        <v>0</v>
      </c>
      <c r="N202" s="54">
        <f t="shared" si="7"/>
        <v>0</v>
      </c>
      <c r="O202" s="101">
        <f>+'Pay App 9'!O202+'Pay App 9'!P202</f>
        <v>0</v>
      </c>
      <c r="P202" s="73"/>
      <c r="Q202" s="69">
        <f>+'Pay App 9'!Q202+N202+P202</f>
        <v>0</v>
      </c>
    </row>
    <row r="203" spans="1:17" ht="21" customHeight="1" x14ac:dyDescent="0.25">
      <c r="A203" s="153" t="s">
        <v>384</v>
      </c>
      <c r="B203" s="153"/>
      <c r="C203" s="154" t="s">
        <v>385</v>
      </c>
      <c r="D203" s="155"/>
      <c r="E203" s="101">
        <f>+'Pay App 9'!E203</f>
        <v>0</v>
      </c>
      <c r="F203" s="73"/>
      <c r="G203" s="102">
        <f>+'Pay App 9'!G203+'Pay App 10'!F203</f>
        <v>0</v>
      </c>
      <c r="H203" s="194">
        <f>+'Pay App 9'!K203</f>
        <v>0</v>
      </c>
      <c r="I203" s="195"/>
      <c r="J203" s="104"/>
      <c r="K203" s="55">
        <f t="shared" si="6"/>
        <v>0</v>
      </c>
      <c r="L203" s="56">
        <f t="shared" si="4"/>
        <v>0</v>
      </c>
      <c r="M203" s="54">
        <f t="shared" si="5"/>
        <v>0</v>
      </c>
      <c r="N203" s="54">
        <f t="shared" si="7"/>
        <v>0</v>
      </c>
      <c r="O203" s="101">
        <f>+'Pay App 9'!O203+'Pay App 9'!P203</f>
        <v>0</v>
      </c>
      <c r="P203" s="73"/>
      <c r="Q203" s="69">
        <f>+'Pay App 9'!Q203+N203+P203</f>
        <v>0</v>
      </c>
    </row>
    <row r="204" spans="1:17" ht="21" customHeight="1" x14ac:dyDescent="0.25">
      <c r="A204" s="156" t="s">
        <v>198</v>
      </c>
      <c r="B204" s="156"/>
      <c r="C204" s="156" t="s">
        <v>199</v>
      </c>
      <c r="D204" s="157"/>
      <c r="E204" s="101">
        <f>+'Pay App 9'!E204</f>
        <v>0</v>
      </c>
      <c r="F204" s="73"/>
      <c r="G204" s="102">
        <f>+'Pay App 9'!G204+'Pay App 10'!F204</f>
        <v>0</v>
      </c>
      <c r="H204" s="194">
        <f>+'Pay App 9'!K204</f>
        <v>0</v>
      </c>
      <c r="I204" s="195"/>
      <c r="J204" s="104"/>
      <c r="K204" s="55">
        <f t="shared" si="6"/>
        <v>0</v>
      </c>
      <c r="L204" s="56">
        <f t="shared" si="4"/>
        <v>0</v>
      </c>
      <c r="M204" s="54">
        <f t="shared" si="5"/>
        <v>0</v>
      </c>
      <c r="N204" s="54">
        <f t="shared" si="7"/>
        <v>0</v>
      </c>
      <c r="O204" s="101">
        <f>+'Pay App 9'!O204+'Pay App 9'!P204</f>
        <v>0</v>
      </c>
      <c r="P204" s="73"/>
      <c r="Q204" s="69">
        <f>+'Pay App 9'!Q204+N204+P204</f>
        <v>0</v>
      </c>
    </row>
    <row r="205" spans="1:17" ht="21" customHeight="1" x14ac:dyDescent="0.25">
      <c r="A205" s="153" t="s">
        <v>146</v>
      </c>
      <c r="B205" s="153"/>
      <c r="C205" s="153" t="s">
        <v>147</v>
      </c>
      <c r="D205" s="158"/>
      <c r="E205" s="101">
        <f>+'Pay App 9'!E205</f>
        <v>0</v>
      </c>
      <c r="F205" s="73"/>
      <c r="G205" s="102">
        <f>+'Pay App 9'!G205+'Pay App 10'!F205</f>
        <v>0</v>
      </c>
      <c r="H205" s="194">
        <f>+'Pay App 9'!K205</f>
        <v>0</v>
      </c>
      <c r="I205" s="195"/>
      <c r="J205" s="104"/>
      <c r="K205" s="55">
        <f t="shared" si="6"/>
        <v>0</v>
      </c>
      <c r="L205" s="56">
        <f t="shared" si="4"/>
        <v>0</v>
      </c>
      <c r="M205" s="54">
        <f t="shared" si="5"/>
        <v>0</v>
      </c>
      <c r="N205" s="54">
        <f t="shared" si="7"/>
        <v>0</v>
      </c>
      <c r="O205" s="101">
        <f>+'Pay App 9'!O205+'Pay App 9'!P205</f>
        <v>0</v>
      </c>
      <c r="P205" s="73"/>
      <c r="Q205" s="69">
        <f>+'Pay App 9'!Q205+N205+P205</f>
        <v>0</v>
      </c>
    </row>
    <row r="206" spans="1:17" ht="21" customHeight="1" x14ac:dyDescent="0.25">
      <c r="A206" s="156" t="s">
        <v>200</v>
      </c>
      <c r="B206" s="156"/>
      <c r="C206" s="156" t="s">
        <v>201</v>
      </c>
      <c r="D206" s="157"/>
      <c r="E206" s="101">
        <f>+'Pay App 9'!E206</f>
        <v>0</v>
      </c>
      <c r="F206" s="73"/>
      <c r="G206" s="102">
        <f>+'Pay App 9'!G206+'Pay App 10'!F206</f>
        <v>0</v>
      </c>
      <c r="H206" s="194">
        <f>+'Pay App 9'!K206</f>
        <v>0</v>
      </c>
      <c r="I206" s="195"/>
      <c r="J206" s="104"/>
      <c r="K206" s="55">
        <f t="shared" si="6"/>
        <v>0</v>
      </c>
      <c r="L206" s="56">
        <f t="shared" si="4"/>
        <v>0</v>
      </c>
      <c r="M206" s="54">
        <f t="shared" si="5"/>
        <v>0</v>
      </c>
      <c r="N206" s="54">
        <f t="shared" si="7"/>
        <v>0</v>
      </c>
      <c r="O206" s="101">
        <f>+'Pay App 9'!O206+'Pay App 9'!P206</f>
        <v>0</v>
      </c>
      <c r="P206" s="73"/>
      <c r="Q206" s="69">
        <f>+'Pay App 9'!Q206+N206+P206</f>
        <v>0</v>
      </c>
    </row>
    <row r="207" spans="1:17" ht="21" customHeight="1" x14ac:dyDescent="0.25">
      <c r="A207" s="153" t="s">
        <v>148</v>
      </c>
      <c r="B207" s="153"/>
      <c r="C207" s="153" t="s">
        <v>149</v>
      </c>
      <c r="D207" s="158"/>
      <c r="E207" s="101">
        <f>+'Pay App 9'!E207</f>
        <v>0</v>
      </c>
      <c r="F207" s="73"/>
      <c r="G207" s="102">
        <f>+'Pay App 9'!G207+'Pay App 10'!F207</f>
        <v>0</v>
      </c>
      <c r="H207" s="194">
        <f>+'Pay App 9'!K207</f>
        <v>0</v>
      </c>
      <c r="I207" s="195"/>
      <c r="J207" s="104"/>
      <c r="K207" s="55">
        <f t="shared" si="6"/>
        <v>0</v>
      </c>
      <c r="L207" s="56">
        <f t="shared" si="4"/>
        <v>0</v>
      </c>
      <c r="M207" s="54">
        <f t="shared" si="5"/>
        <v>0</v>
      </c>
      <c r="N207" s="54">
        <f t="shared" si="7"/>
        <v>0</v>
      </c>
      <c r="O207" s="101">
        <f>+'Pay App 9'!O207+'Pay App 9'!P207</f>
        <v>0</v>
      </c>
      <c r="P207" s="73"/>
      <c r="Q207" s="69">
        <f>+'Pay App 9'!Q207+N207+P207</f>
        <v>0</v>
      </c>
    </row>
    <row r="208" spans="1:17" ht="21" customHeight="1" x14ac:dyDescent="0.25">
      <c r="A208" s="153" t="s">
        <v>386</v>
      </c>
      <c r="B208" s="153"/>
      <c r="C208" s="154" t="s">
        <v>387</v>
      </c>
      <c r="D208" s="155"/>
      <c r="E208" s="101">
        <f>+'Pay App 9'!E208</f>
        <v>0</v>
      </c>
      <c r="F208" s="73"/>
      <c r="G208" s="102">
        <f>+'Pay App 9'!G208+'Pay App 10'!F208</f>
        <v>0</v>
      </c>
      <c r="H208" s="194">
        <f>+'Pay App 9'!K208</f>
        <v>0</v>
      </c>
      <c r="I208" s="195"/>
      <c r="J208" s="104"/>
      <c r="K208" s="55">
        <f t="shared" si="6"/>
        <v>0</v>
      </c>
      <c r="L208" s="56">
        <f t="shared" si="4"/>
        <v>0</v>
      </c>
      <c r="M208" s="54">
        <f t="shared" si="5"/>
        <v>0</v>
      </c>
      <c r="N208" s="54">
        <f t="shared" si="7"/>
        <v>0</v>
      </c>
      <c r="O208" s="101">
        <f>+'Pay App 9'!O208+'Pay App 9'!P208</f>
        <v>0</v>
      </c>
      <c r="P208" s="73"/>
      <c r="Q208" s="69">
        <f>+'Pay App 9'!Q208+N208+P208</f>
        <v>0</v>
      </c>
    </row>
    <row r="209" spans="1:17" ht="21" customHeight="1" x14ac:dyDescent="0.25">
      <c r="A209" s="153" t="s">
        <v>150</v>
      </c>
      <c r="B209" s="153"/>
      <c r="C209" s="153" t="s">
        <v>151</v>
      </c>
      <c r="D209" s="158"/>
      <c r="E209" s="101">
        <f>+'Pay App 9'!E209</f>
        <v>0</v>
      </c>
      <c r="F209" s="73"/>
      <c r="G209" s="102">
        <f>+'Pay App 9'!G209+'Pay App 10'!F209</f>
        <v>0</v>
      </c>
      <c r="H209" s="194">
        <f>+'Pay App 9'!K209</f>
        <v>0</v>
      </c>
      <c r="I209" s="195"/>
      <c r="J209" s="104"/>
      <c r="K209" s="55">
        <f t="shared" si="6"/>
        <v>0</v>
      </c>
      <c r="L209" s="56">
        <f t="shared" si="4"/>
        <v>0</v>
      </c>
      <c r="M209" s="54">
        <f t="shared" si="5"/>
        <v>0</v>
      </c>
      <c r="N209" s="54">
        <f t="shared" si="7"/>
        <v>0</v>
      </c>
      <c r="O209" s="101">
        <f>+'Pay App 9'!O209+'Pay App 9'!P209</f>
        <v>0</v>
      </c>
      <c r="P209" s="73"/>
      <c r="Q209" s="69">
        <f>+'Pay App 9'!Q209+N209+P209</f>
        <v>0</v>
      </c>
    </row>
    <row r="210" spans="1:17" ht="21" customHeight="1" x14ac:dyDescent="0.25">
      <c r="A210" s="153" t="s">
        <v>388</v>
      </c>
      <c r="B210" s="153"/>
      <c r="C210" s="154" t="s">
        <v>389</v>
      </c>
      <c r="D210" s="155"/>
      <c r="E210" s="101">
        <f>+'Pay App 9'!E210</f>
        <v>0</v>
      </c>
      <c r="F210" s="73"/>
      <c r="G210" s="102">
        <f>+'Pay App 9'!G210+'Pay App 10'!F210</f>
        <v>0</v>
      </c>
      <c r="H210" s="194">
        <f>+'Pay App 9'!K210</f>
        <v>0</v>
      </c>
      <c r="I210" s="195"/>
      <c r="J210" s="104"/>
      <c r="K210" s="55">
        <f t="shared" si="6"/>
        <v>0</v>
      </c>
      <c r="L210" s="56">
        <f t="shared" ref="L210:L239" si="8">IF(ISERROR(K210/G210),0,K210/G210)</f>
        <v>0</v>
      </c>
      <c r="M210" s="54">
        <f t="shared" ref="M210:M238" si="9">+G210-K210</f>
        <v>0</v>
      </c>
      <c r="N210" s="54">
        <f t="shared" si="7"/>
        <v>0</v>
      </c>
      <c r="O210" s="101">
        <f>+'Pay App 9'!O210+'Pay App 9'!P210</f>
        <v>0</v>
      </c>
      <c r="P210" s="73"/>
      <c r="Q210" s="69">
        <f>+'Pay App 9'!Q210+N210+P210</f>
        <v>0</v>
      </c>
    </row>
    <row r="211" spans="1:17" ht="21" customHeight="1" x14ac:dyDescent="0.25">
      <c r="A211" s="156" t="s">
        <v>202</v>
      </c>
      <c r="B211" s="156"/>
      <c r="C211" s="156" t="s">
        <v>203</v>
      </c>
      <c r="D211" s="157"/>
      <c r="E211" s="101">
        <f>+'Pay App 9'!E211</f>
        <v>0</v>
      </c>
      <c r="F211" s="73"/>
      <c r="G211" s="102">
        <f>+'Pay App 9'!G211+'Pay App 10'!F211</f>
        <v>0</v>
      </c>
      <c r="H211" s="194">
        <f>+'Pay App 9'!K211</f>
        <v>0</v>
      </c>
      <c r="I211" s="195"/>
      <c r="J211" s="104"/>
      <c r="K211" s="55">
        <f t="shared" ref="K211:K238" si="10">+H211+J211</f>
        <v>0</v>
      </c>
      <c r="L211" s="56">
        <f t="shared" si="8"/>
        <v>0</v>
      </c>
      <c r="M211" s="54">
        <f t="shared" si="9"/>
        <v>0</v>
      </c>
      <c r="N211" s="54">
        <f t="shared" ref="N211:N238" si="11">SUM(+J211*0.05)</f>
        <v>0</v>
      </c>
      <c r="O211" s="101">
        <f>+'Pay App 9'!O211+'Pay App 9'!P211</f>
        <v>0</v>
      </c>
      <c r="P211" s="73"/>
      <c r="Q211" s="69">
        <f>+'Pay App 9'!Q211+N211+P211</f>
        <v>0</v>
      </c>
    </row>
    <row r="212" spans="1:17" ht="21" customHeight="1" x14ac:dyDescent="0.25">
      <c r="A212" s="153" t="s">
        <v>390</v>
      </c>
      <c r="B212" s="153"/>
      <c r="C212" s="154" t="s">
        <v>391</v>
      </c>
      <c r="D212" s="155"/>
      <c r="E212" s="101">
        <f>+'Pay App 9'!E212</f>
        <v>0</v>
      </c>
      <c r="F212" s="73"/>
      <c r="G212" s="102">
        <f>+'Pay App 9'!G212+'Pay App 10'!F212</f>
        <v>0</v>
      </c>
      <c r="H212" s="194">
        <f>+'Pay App 9'!K212</f>
        <v>0</v>
      </c>
      <c r="I212" s="195"/>
      <c r="J212" s="104"/>
      <c r="K212" s="55">
        <f t="shared" si="10"/>
        <v>0</v>
      </c>
      <c r="L212" s="56">
        <f t="shared" si="8"/>
        <v>0</v>
      </c>
      <c r="M212" s="54">
        <f t="shared" si="9"/>
        <v>0</v>
      </c>
      <c r="N212" s="54">
        <f t="shared" si="11"/>
        <v>0</v>
      </c>
      <c r="O212" s="101">
        <f>+'Pay App 9'!O212+'Pay App 9'!P212</f>
        <v>0</v>
      </c>
      <c r="P212" s="73"/>
      <c r="Q212" s="69">
        <f>+'Pay App 9'!Q212+N212+P212</f>
        <v>0</v>
      </c>
    </row>
    <row r="213" spans="1:17" ht="21" customHeight="1" x14ac:dyDescent="0.25">
      <c r="A213" s="153" t="s">
        <v>152</v>
      </c>
      <c r="B213" s="153"/>
      <c r="C213" s="153" t="s">
        <v>153</v>
      </c>
      <c r="D213" s="158"/>
      <c r="E213" s="101">
        <f>+'Pay App 9'!E213</f>
        <v>0</v>
      </c>
      <c r="F213" s="73"/>
      <c r="G213" s="102">
        <f>+'Pay App 9'!G213+'Pay App 10'!F213</f>
        <v>0</v>
      </c>
      <c r="H213" s="194">
        <f>+'Pay App 9'!K213</f>
        <v>0</v>
      </c>
      <c r="I213" s="195"/>
      <c r="J213" s="104"/>
      <c r="K213" s="55">
        <f t="shared" si="10"/>
        <v>0</v>
      </c>
      <c r="L213" s="56">
        <f t="shared" si="8"/>
        <v>0</v>
      </c>
      <c r="M213" s="54">
        <f t="shared" si="9"/>
        <v>0</v>
      </c>
      <c r="N213" s="54">
        <f t="shared" si="11"/>
        <v>0</v>
      </c>
      <c r="O213" s="101">
        <f>+'Pay App 9'!O213+'Pay App 9'!P213</f>
        <v>0</v>
      </c>
      <c r="P213" s="73"/>
      <c r="Q213" s="69">
        <f>+'Pay App 9'!Q213+N213+P213</f>
        <v>0</v>
      </c>
    </row>
    <row r="214" spans="1:17" ht="21" customHeight="1" x14ac:dyDescent="0.25">
      <c r="A214" s="153" t="s">
        <v>154</v>
      </c>
      <c r="B214" s="153"/>
      <c r="C214" s="153" t="s">
        <v>155</v>
      </c>
      <c r="D214" s="158"/>
      <c r="E214" s="101">
        <f>+'Pay App 9'!E214</f>
        <v>0</v>
      </c>
      <c r="F214" s="73"/>
      <c r="G214" s="102">
        <f>+'Pay App 9'!G214+'Pay App 10'!F214</f>
        <v>0</v>
      </c>
      <c r="H214" s="194">
        <f>+'Pay App 9'!K214</f>
        <v>0</v>
      </c>
      <c r="I214" s="195"/>
      <c r="J214" s="104"/>
      <c r="K214" s="55">
        <f t="shared" si="10"/>
        <v>0</v>
      </c>
      <c r="L214" s="56">
        <f t="shared" si="8"/>
        <v>0</v>
      </c>
      <c r="M214" s="54">
        <f t="shared" si="9"/>
        <v>0</v>
      </c>
      <c r="N214" s="54">
        <f t="shared" si="11"/>
        <v>0</v>
      </c>
      <c r="O214" s="101">
        <f>+'Pay App 9'!O214+'Pay App 9'!P214</f>
        <v>0</v>
      </c>
      <c r="P214" s="73"/>
      <c r="Q214" s="69">
        <f>+'Pay App 9'!Q214+N214+P214</f>
        <v>0</v>
      </c>
    </row>
    <row r="215" spans="1:17" ht="21" customHeight="1" x14ac:dyDescent="0.25">
      <c r="A215" s="153" t="s">
        <v>156</v>
      </c>
      <c r="B215" s="153"/>
      <c r="C215" s="153" t="s">
        <v>157</v>
      </c>
      <c r="D215" s="158"/>
      <c r="E215" s="101">
        <f>+'Pay App 9'!E215</f>
        <v>0</v>
      </c>
      <c r="F215" s="73"/>
      <c r="G215" s="102">
        <f>+'Pay App 9'!G215+'Pay App 10'!F215</f>
        <v>0</v>
      </c>
      <c r="H215" s="194">
        <f>+'Pay App 9'!K215</f>
        <v>0</v>
      </c>
      <c r="I215" s="195"/>
      <c r="J215" s="104"/>
      <c r="K215" s="55">
        <f t="shared" si="10"/>
        <v>0</v>
      </c>
      <c r="L215" s="56">
        <f t="shared" si="8"/>
        <v>0</v>
      </c>
      <c r="M215" s="54">
        <f t="shared" si="9"/>
        <v>0</v>
      </c>
      <c r="N215" s="54">
        <f t="shared" si="11"/>
        <v>0</v>
      </c>
      <c r="O215" s="101">
        <f>+'Pay App 9'!O215+'Pay App 9'!P215</f>
        <v>0</v>
      </c>
      <c r="P215" s="73"/>
      <c r="Q215" s="69">
        <f>+'Pay App 9'!Q215+N215+P215</f>
        <v>0</v>
      </c>
    </row>
    <row r="216" spans="1:17" ht="21" customHeight="1" x14ac:dyDescent="0.25">
      <c r="A216" s="153" t="s">
        <v>393</v>
      </c>
      <c r="B216" s="153"/>
      <c r="C216" s="154" t="s">
        <v>392</v>
      </c>
      <c r="D216" s="155"/>
      <c r="E216" s="101">
        <f>+'Pay App 9'!E216</f>
        <v>0</v>
      </c>
      <c r="F216" s="73"/>
      <c r="G216" s="102">
        <f>+'Pay App 9'!G216+'Pay App 10'!F216</f>
        <v>0</v>
      </c>
      <c r="H216" s="194">
        <f>+'Pay App 9'!K216</f>
        <v>0</v>
      </c>
      <c r="I216" s="195"/>
      <c r="J216" s="104"/>
      <c r="K216" s="55">
        <f t="shared" si="10"/>
        <v>0</v>
      </c>
      <c r="L216" s="56">
        <f t="shared" si="8"/>
        <v>0</v>
      </c>
      <c r="M216" s="54">
        <f t="shared" si="9"/>
        <v>0</v>
      </c>
      <c r="N216" s="54">
        <f t="shared" si="11"/>
        <v>0</v>
      </c>
      <c r="O216" s="101">
        <f>+'Pay App 9'!O216+'Pay App 9'!P216</f>
        <v>0</v>
      </c>
      <c r="P216" s="73"/>
      <c r="Q216" s="69">
        <f>+'Pay App 9'!Q216+N216+P216</f>
        <v>0</v>
      </c>
    </row>
    <row r="217" spans="1:17" ht="21" customHeight="1" x14ac:dyDescent="0.25">
      <c r="A217" s="156" t="s">
        <v>204</v>
      </c>
      <c r="B217" s="156"/>
      <c r="C217" s="156" t="s">
        <v>205</v>
      </c>
      <c r="D217" s="157"/>
      <c r="E217" s="101">
        <f>+'Pay App 9'!E217</f>
        <v>0</v>
      </c>
      <c r="F217" s="73"/>
      <c r="G217" s="102">
        <f>+'Pay App 9'!G217+'Pay App 10'!F217</f>
        <v>0</v>
      </c>
      <c r="H217" s="194">
        <f>+'Pay App 9'!K217</f>
        <v>0</v>
      </c>
      <c r="I217" s="195"/>
      <c r="J217" s="104"/>
      <c r="K217" s="55">
        <f t="shared" si="10"/>
        <v>0</v>
      </c>
      <c r="L217" s="56">
        <f t="shared" si="8"/>
        <v>0</v>
      </c>
      <c r="M217" s="54">
        <f t="shared" si="9"/>
        <v>0</v>
      </c>
      <c r="N217" s="54">
        <f t="shared" si="11"/>
        <v>0</v>
      </c>
      <c r="O217" s="101">
        <f>+'Pay App 9'!O217+'Pay App 9'!P217</f>
        <v>0</v>
      </c>
      <c r="P217" s="73"/>
      <c r="Q217" s="69">
        <f>+'Pay App 9'!Q217+N217+P217</f>
        <v>0</v>
      </c>
    </row>
    <row r="218" spans="1:17" ht="21" customHeight="1" x14ac:dyDescent="0.25">
      <c r="A218" s="153" t="s">
        <v>158</v>
      </c>
      <c r="B218" s="153"/>
      <c r="C218" s="153" t="s">
        <v>159</v>
      </c>
      <c r="D218" s="158"/>
      <c r="E218" s="101">
        <f>+'Pay App 9'!E218</f>
        <v>0</v>
      </c>
      <c r="F218" s="73"/>
      <c r="G218" s="102">
        <f>+'Pay App 9'!G218+'Pay App 10'!F218</f>
        <v>0</v>
      </c>
      <c r="H218" s="194">
        <f>+'Pay App 9'!K218</f>
        <v>0</v>
      </c>
      <c r="I218" s="195"/>
      <c r="J218" s="104"/>
      <c r="K218" s="55">
        <f t="shared" si="10"/>
        <v>0</v>
      </c>
      <c r="L218" s="56">
        <f t="shared" si="8"/>
        <v>0</v>
      </c>
      <c r="M218" s="54">
        <f t="shared" si="9"/>
        <v>0</v>
      </c>
      <c r="N218" s="54">
        <f t="shared" si="11"/>
        <v>0</v>
      </c>
      <c r="O218" s="101">
        <f>+'Pay App 9'!O218+'Pay App 9'!P218</f>
        <v>0</v>
      </c>
      <c r="P218" s="73"/>
      <c r="Q218" s="69">
        <f>+'Pay App 9'!Q218+N218+P218</f>
        <v>0</v>
      </c>
    </row>
    <row r="219" spans="1:17" ht="21" customHeight="1" x14ac:dyDescent="0.25">
      <c r="A219" s="156" t="s">
        <v>206</v>
      </c>
      <c r="B219" s="156"/>
      <c r="C219" s="156" t="s">
        <v>207</v>
      </c>
      <c r="D219" s="157"/>
      <c r="E219" s="101">
        <f>+'Pay App 9'!E219</f>
        <v>0</v>
      </c>
      <c r="F219" s="73"/>
      <c r="G219" s="102">
        <f>+'Pay App 9'!G219+'Pay App 10'!F219</f>
        <v>0</v>
      </c>
      <c r="H219" s="194">
        <f>+'Pay App 9'!K219</f>
        <v>0</v>
      </c>
      <c r="I219" s="195"/>
      <c r="J219" s="104"/>
      <c r="K219" s="55">
        <f t="shared" si="10"/>
        <v>0</v>
      </c>
      <c r="L219" s="56">
        <f t="shared" si="8"/>
        <v>0</v>
      </c>
      <c r="M219" s="54">
        <f t="shared" si="9"/>
        <v>0</v>
      </c>
      <c r="N219" s="54">
        <f t="shared" si="11"/>
        <v>0</v>
      </c>
      <c r="O219" s="101">
        <f>+'Pay App 9'!O219+'Pay App 9'!P219</f>
        <v>0</v>
      </c>
      <c r="P219" s="73"/>
      <c r="Q219" s="69">
        <f>+'Pay App 9'!Q219+N219+P219</f>
        <v>0</v>
      </c>
    </row>
    <row r="220" spans="1:17" ht="21" customHeight="1" x14ac:dyDescent="0.25">
      <c r="A220" s="153" t="s">
        <v>160</v>
      </c>
      <c r="B220" s="153"/>
      <c r="C220" s="153" t="s">
        <v>161</v>
      </c>
      <c r="D220" s="158"/>
      <c r="E220" s="101">
        <f>+'Pay App 9'!E220</f>
        <v>0</v>
      </c>
      <c r="F220" s="73"/>
      <c r="G220" s="102">
        <f>+'Pay App 9'!G220+'Pay App 10'!F220</f>
        <v>0</v>
      </c>
      <c r="H220" s="194">
        <f>+'Pay App 9'!K220</f>
        <v>0</v>
      </c>
      <c r="I220" s="195"/>
      <c r="J220" s="104"/>
      <c r="K220" s="55">
        <f t="shared" si="10"/>
        <v>0</v>
      </c>
      <c r="L220" s="56">
        <f t="shared" si="8"/>
        <v>0</v>
      </c>
      <c r="M220" s="54">
        <f t="shared" si="9"/>
        <v>0</v>
      </c>
      <c r="N220" s="54">
        <f t="shared" si="11"/>
        <v>0</v>
      </c>
      <c r="O220" s="101">
        <f>+'Pay App 9'!O220+'Pay App 9'!P220</f>
        <v>0</v>
      </c>
      <c r="P220" s="73"/>
      <c r="Q220" s="69">
        <f>+'Pay App 9'!Q220+N220+P220</f>
        <v>0</v>
      </c>
    </row>
    <row r="221" spans="1:17" ht="21" customHeight="1" x14ac:dyDescent="0.25">
      <c r="A221" s="153" t="s">
        <v>162</v>
      </c>
      <c r="B221" s="153"/>
      <c r="C221" s="153" t="s">
        <v>163</v>
      </c>
      <c r="D221" s="158"/>
      <c r="E221" s="101">
        <f>+'Pay App 9'!E221</f>
        <v>0</v>
      </c>
      <c r="F221" s="73"/>
      <c r="G221" s="102">
        <f>+'Pay App 9'!G221+'Pay App 10'!F221</f>
        <v>0</v>
      </c>
      <c r="H221" s="194">
        <f>+'Pay App 9'!K221</f>
        <v>0</v>
      </c>
      <c r="I221" s="195"/>
      <c r="J221" s="104"/>
      <c r="K221" s="55">
        <f t="shared" si="10"/>
        <v>0</v>
      </c>
      <c r="L221" s="56">
        <f t="shared" si="8"/>
        <v>0</v>
      </c>
      <c r="M221" s="54">
        <f t="shared" si="9"/>
        <v>0</v>
      </c>
      <c r="N221" s="54">
        <f t="shared" si="11"/>
        <v>0</v>
      </c>
      <c r="O221" s="101">
        <f>+'Pay App 9'!O221+'Pay App 9'!P221</f>
        <v>0</v>
      </c>
      <c r="P221" s="73"/>
      <c r="Q221" s="69">
        <f>+'Pay App 9'!Q221+N221+P221</f>
        <v>0</v>
      </c>
    </row>
    <row r="222" spans="1:17" ht="21" customHeight="1" x14ac:dyDescent="0.25">
      <c r="A222" s="153" t="s">
        <v>394</v>
      </c>
      <c r="B222" s="153"/>
      <c r="C222" s="153" t="s">
        <v>395</v>
      </c>
      <c r="D222" s="158"/>
      <c r="E222" s="101">
        <f>+'Pay App 9'!E222</f>
        <v>0</v>
      </c>
      <c r="F222" s="73"/>
      <c r="G222" s="102">
        <f>+'Pay App 9'!G222+'Pay App 10'!F222</f>
        <v>0</v>
      </c>
      <c r="H222" s="194">
        <f>+'Pay App 9'!K222</f>
        <v>0</v>
      </c>
      <c r="I222" s="195"/>
      <c r="J222" s="104"/>
      <c r="K222" s="55">
        <f t="shared" si="10"/>
        <v>0</v>
      </c>
      <c r="L222" s="56">
        <f t="shared" si="8"/>
        <v>0</v>
      </c>
      <c r="M222" s="54">
        <f t="shared" si="9"/>
        <v>0</v>
      </c>
      <c r="N222" s="54">
        <f t="shared" si="11"/>
        <v>0</v>
      </c>
      <c r="O222" s="101">
        <f>+'Pay App 9'!O222+'Pay App 9'!P222</f>
        <v>0</v>
      </c>
      <c r="P222" s="73"/>
      <c r="Q222" s="69">
        <f>+'Pay App 9'!Q222+N222+P222</f>
        <v>0</v>
      </c>
    </row>
    <row r="223" spans="1:17" ht="21" customHeight="1" x14ac:dyDescent="0.25">
      <c r="A223" s="153" t="s">
        <v>396</v>
      </c>
      <c r="B223" s="153"/>
      <c r="C223" s="153" t="s">
        <v>397</v>
      </c>
      <c r="D223" s="158"/>
      <c r="E223" s="101">
        <f>+'Pay App 9'!E223</f>
        <v>0</v>
      </c>
      <c r="F223" s="73"/>
      <c r="G223" s="102">
        <f>+'Pay App 9'!G223+'Pay App 10'!F223</f>
        <v>0</v>
      </c>
      <c r="H223" s="194">
        <f>+'Pay App 9'!K223</f>
        <v>0</v>
      </c>
      <c r="I223" s="195"/>
      <c r="J223" s="104"/>
      <c r="K223" s="55">
        <f t="shared" si="10"/>
        <v>0</v>
      </c>
      <c r="L223" s="56">
        <f t="shared" si="8"/>
        <v>0</v>
      </c>
      <c r="M223" s="54">
        <f t="shared" si="9"/>
        <v>0</v>
      </c>
      <c r="N223" s="54">
        <f t="shared" si="11"/>
        <v>0</v>
      </c>
      <c r="O223" s="101">
        <f>+'Pay App 9'!O223+'Pay App 9'!P223</f>
        <v>0</v>
      </c>
      <c r="P223" s="73"/>
      <c r="Q223" s="69">
        <f>+'Pay App 9'!Q223+N223+P223</f>
        <v>0</v>
      </c>
    </row>
    <row r="224" spans="1:17" ht="21" customHeight="1" x14ac:dyDescent="0.25">
      <c r="A224" s="156" t="s">
        <v>398</v>
      </c>
      <c r="B224" s="156"/>
      <c r="C224" s="156" t="s">
        <v>399</v>
      </c>
      <c r="D224" s="157"/>
      <c r="E224" s="101">
        <f>+'Pay App 9'!E224</f>
        <v>0</v>
      </c>
      <c r="F224" s="73"/>
      <c r="G224" s="102">
        <f>+'Pay App 9'!G224+'Pay App 10'!F224</f>
        <v>0</v>
      </c>
      <c r="H224" s="194">
        <f>+'Pay App 9'!K224</f>
        <v>0</v>
      </c>
      <c r="I224" s="195"/>
      <c r="J224" s="104"/>
      <c r="K224" s="55">
        <f t="shared" si="10"/>
        <v>0</v>
      </c>
      <c r="L224" s="56">
        <f t="shared" si="8"/>
        <v>0</v>
      </c>
      <c r="M224" s="54">
        <f t="shared" si="9"/>
        <v>0</v>
      </c>
      <c r="N224" s="54">
        <f t="shared" si="11"/>
        <v>0</v>
      </c>
      <c r="O224" s="101">
        <f>+'Pay App 9'!O224+'Pay App 9'!P224</f>
        <v>0</v>
      </c>
      <c r="P224" s="73"/>
      <c r="Q224" s="69">
        <f>+'Pay App 9'!Q224+N224+P224</f>
        <v>0</v>
      </c>
    </row>
    <row r="225" spans="1:17" ht="21" customHeight="1" x14ac:dyDescent="0.25">
      <c r="A225" s="153" t="s">
        <v>164</v>
      </c>
      <c r="B225" s="153"/>
      <c r="C225" s="153" t="s">
        <v>165</v>
      </c>
      <c r="D225" s="158"/>
      <c r="E225" s="101">
        <f>+'Pay App 9'!E225</f>
        <v>0</v>
      </c>
      <c r="F225" s="73"/>
      <c r="G225" s="102">
        <f>+'Pay App 9'!G225+'Pay App 10'!F225</f>
        <v>0</v>
      </c>
      <c r="H225" s="194">
        <f>+'Pay App 9'!K225</f>
        <v>0</v>
      </c>
      <c r="I225" s="195"/>
      <c r="J225" s="104"/>
      <c r="K225" s="55">
        <f t="shared" si="10"/>
        <v>0</v>
      </c>
      <c r="L225" s="56">
        <f t="shared" si="8"/>
        <v>0</v>
      </c>
      <c r="M225" s="54">
        <f t="shared" si="9"/>
        <v>0</v>
      </c>
      <c r="N225" s="54">
        <f t="shared" si="11"/>
        <v>0</v>
      </c>
      <c r="O225" s="101">
        <f>+'Pay App 9'!O225+'Pay App 9'!P225</f>
        <v>0</v>
      </c>
      <c r="P225" s="73"/>
      <c r="Q225" s="69">
        <f>+'Pay App 9'!Q225+N225+P225</f>
        <v>0</v>
      </c>
    </row>
    <row r="226" spans="1:17" ht="21" customHeight="1" x14ac:dyDescent="0.25">
      <c r="A226" s="153" t="s">
        <v>166</v>
      </c>
      <c r="B226" s="153"/>
      <c r="C226" s="153" t="s">
        <v>167</v>
      </c>
      <c r="D226" s="158"/>
      <c r="E226" s="101">
        <f>+'Pay App 9'!E226</f>
        <v>0</v>
      </c>
      <c r="F226" s="73"/>
      <c r="G226" s="102">
        <f>+'Pay App 9'!G226+'Pay App 10'!F226</f>
        <v>0</v>
      </c>
      <c r="H226" s="194">
        <f>+'Pay App 9'!K226</f>
        <v>0</v>
      </c>
      <c r="I226" s="195"/>
      <c r="J226" s="104"/>
      <c r="K226" s="55">
        <f t="shared" si="10"/>
        <v>0</v>
      </c>
      <c r="L226" s="56">
        <f t="shared" si="8"/>
        <v>0</v>
      </c>
      <c r="M226" s="54">
        <f t="shared" si="9"/>
        <v>0</v>
      </c>
      <c r="N226" s="54">
        <f t="shared" si="11"/>
        <v>0</v>
      </c>
      <c r="O226" s="101">
        <f>+'Pay App 9'!O226+'Pay App 9'!P226</f>
        <v>0</v>
      </c>
      <c r="P226" s="73"/>
      <c r="Q226" s="69">
        <f>+'Pay App 9'!Q226+N226+P226</f>
        <v>0</v>
      </c>
    </row>
    <row r="227" spans="1:17" ht="21" customHeight="1" x14ac:dyDescent="0.25">
      <c r="A227" s="153" t="s">
        <v>400</v>
      </c>
      <c r="B227" s="153"/>
      <c r="C227" s="153" t="s">
        <v>401</v>
      </c>
      <c r="D227" s="158"/>
      <c r="E227" s="101">
        <f>+'Pay App 9'!E227</f>
        <v>0</v>
      </c>
      <c r="F227" s="73"/>
      <c r="G227" s="102">
        <f>+'Pay App 9'!G227+'Pay App 10'!F227</f>
        <v>0</v>
      </c>
      <c r="H227" s="194">
        <f>+'Pay App 9'!K227</f>
        <v>0</v>
      </c>
      <c r="I227" s="195"/>
      <c r="J227" s="104"/>
      <c r="K227" s="55">
        <f t="shared" si="10"/>
        <v>0</v>
      </c>
      <c r="L227" s="56">
        <f t="shared" si="8"/>
        <v>0</v>
      </c>
      <c r="M227" s="54">
        <f t="shared" si="9"/>
        <v>0</v>
      </c>
      <c r="N227" s="54">
        <f t="shared" si="11"/>
        <v>0</v>
      </c>
      <c r="O227" s="101">
        <f>+'Pay App 9'!O227+'Pay App 9'!P227</f>
        <v>0</v>
      </c>
      <c r="P227" s="73"/>
      <c r="Q227" s="69">
        <f>+'Pay App 9'!Q227+N227+P227</f>
        <v>0</v>
      </c>
    </row>
    <row r="228" spans="1:17" ht="21" customHeight="1" x14ac:dyDescent="0.25">
      <c r="A228" s="153" t="s">
        <v>168</v>
      </c>
      <c r="B228" s="153"/>
      <c r="C228" s="153" t="s">
        <v>169</v>
      </c>
      <c r="D228" s="158"/>
      <c r="E228" s="101">
        <f>+'Pay App 9'!E228</f>
        <v>0</v>
      </c>
      <c r="F228" s="73"/>
      <c r="G228" s="102">
        <f>+'Pay App 9'!G228+'Pay App 10'!F228</f>
        <v>0</v>
      </c>
      <c r="H228" s="194">
        <f>+'Pay App 9'!K228</f>
        <v>0</v>
      </c>
      <c r="I228" s="195"/>
      <c r="J228" s="104"/>
      <c r="K228" s="55">
        <f t="shared" si="10"/>
        <v>0</v>
      </c>
      <c r="L228" s="56">
        <f t="shared" si="8"/>
        <v>0</v>
      </c>
      <c r="M228" s="54">
        <f t="shared" si="9"/>
        <v>0</v>
      </c>
      <c r="N228" s="54">
        <f t="shared" si="11"/>
        <v>0</v>
      </c>
      <c r="O228" s="101">
        <f>+'Pay App 9'!O228+'Pay App 9'!P228</f>
        <v>0</v>
      </c>
      <c r="P228" s="73"/>
      <c r="Q228" s="69">
        <f>+'Pay App 9'!Q228+N228+P228</f>
        <v>0</v>
      </c>
    </row>
    <row r="229" spans="1:17" ht="21" customHeight="1" x14ac:dyDescent="0.25">
      <c r="A229" s="153" t="s">
        <v>170</v>
      </c>
      <c r="B229" s="153"/>
      <c r="C229" s="153" t="s">
        <v>171</v>
      </c>
      <c r="D229" s="158"/>
      <c r="E229" s="101">
        <f>+'Pay App 9'!E229</f>
        <v>0</v>
      </c>
      <c r="F229" s="73"/>
      <c r="G229" s="102">
        <f>+'Pay App 9'!G229+'Pay App 10'!F229</f>
        <v>0</v>
      </c>
      <c r="H229" s="194">
        <f>+'Pay App 9'!K229</f>
        <v>0</v>
      </c>
      <c r="I229" s="195"/>
      <c r="J229" s="104"/>
      <c r="K229" s="55">
        <f t="shared" si="10"/>
        <v>0</v>
      </c>
      <c r="L229" s="56">
        <f t="shared" si="8"/>
        <v>0</v>
      </c>
      <c r="M229" s="54">
        <f t="shared" si="9"/>
        <v>0</v>
      </c>
      <c r="N229" s="54">
        <f t="shared" si="11"/>
        <v>0</v>
      </c>
      <c r="O229" s="101">
        <f>+'Pay App 9'!O229+'Pay App 9'!P229</f>
        <v>0</v>
      </c>
      <c r="P229" s="73"/>
      <c r="Q229" s="69">
        <f>+'Pay App 9'!Q229+N229+P229</f>
        <v>0</v>
      </c>
    </row>
    <row r="230" spans="1:17" ht="21" customHeight="1" x14ac:dyDescent="0.25">
      <c r="A230" s="156" t="s">
        <v>208</v>
      </c>
      <c r="B230" s="156"/>
      <c r="C230" s="156" t="s">
        <v>172</v>
      </c>
      <c r="D230" s="157"/>
      <c r="E230" s="101">
        <f>+'Pay App 9'!E230</f>
        <v>0</v>
      </c>
      <c r="F230" s="73"/>
      <c r="G230" s="102">
        <f>+'Pay App 9'!G230+'Pay App 10'!F230</f>
        <v>0</v>
      </c>
      <c r="H230" s="194">
        <f>+'Pay App 9'!K230</f>
        <v>0</v>
      </c>
      <c r="I230" s="195"/>
      <c r="J230" s="104"/>
      <c r="K230" s="55">
        <f t="shared" si="10"/>
        <v>0</v>
      </c>
      <c r="L230" s="56">
        <f t="shared" si="8"/>
        <v>0</v>
      </c>
      <c r="M230" s="54">
        <f t="shared" si="9"/>
        <v>0</v>
      </c>
      <c r="N230" s="54">
        <f t="shared" si="11"/>
        <v>0</v>
      </c>
      <c r="O230" s="101">
        <f>+'Pay App 9'!O230+'Pay App 9'!P230</f>
        <v>0</v>
      </c>
      <c r="P230" s="73"/>
      <c r="Q230" s="69">
        <f>+'Pay App 9'!Q230+N230+P230</f>
        <v>0</v>
      </c>
    </row>
    <row r="231" spans="1:17" ht="21" customHeight="1" x14ac:dyDescent="0.25">
      <c r="A231" s="153" t="s">
        <v>173</v>
      </c>
      <c r="B231" s="153"/>
      <c r="C231" s="153" t="s">
        <v>174</v>
      </c>
      <c r="D231" s="158"/>
      <c r="E231" s="101">
        <f>+'Pay App 9'!E231</f>
        <v>0</v>
      </c>
      <c r="F231" s="73"/>
      <c r="G231" s="102">
        <f>+'Pay App 9'!G231+'Pay App 10'!F231</f>
        <v>0</v>
      </c>
      <c r="H231" s="194">
        <f>+'Pay App 9'!K231</f>
        <v>0</v>
      </c>
      <c r="I231" s="195"/>
      <c r="J231" s="104"/>
      <c r="K231" s="55">
        <f t="shared" si="10"/>
        <v>0</v>
      </c>
      <c r="L231" s="56">
        <f t="shared" si="8"/>
        <v>0</v>
      </c>
      <c r="M231" s="54">
        <f t="shared" si="9"/>
        <v>0</v>
      </c>
      <c r="N231" s="54">
        <f t="shared" si="11"/>
        <v>0</v>
      </c>
      <c r="O231" s="101">
        <f>+'Pay App 9'!O231+'Pay App 9'!P231</f>
        <v>0</v>
      </c>
      <c r="P231" s="73"/>
      <c r="Q231" s="69">
        <f>+'Pay App 9'!Q231+N231+P231</f>
        <v>0</v>
      </c>
    </row>
    <row r="232" spans="1:17" ht="21" customHeight="1" x14ac:dyDescent="0.25">
      <c r="A232" s="153" t="s">
        <v>175</v>
      </c>
      <c r="B232" s="153"/>
      <c r="C232" s="153" t="s">
        <v>176</v>
      </c>
      <c r="D232" s="158"/>
      <c r="E232" s="101">
        <f>+'Pay App 9'!E232</f>
        <v>0</v>
      </c>
      <c r="F232" s="73"/>
      <c r="G232" s="102">
        <f>+'Pay App 9'!G232+'Pay App 10'!F232</f>
        <v>0</v>
      </c>
      <c r="H232" s="194">
        <f>+'Pay App 9'!K232</f>
        <v>0</v>
      </c>
      <c r="I232" s="195"/>
      <c r="J232" s="104"/>
      <c r="K232" s="55">
        <f t="shared" si="10"/>
        <v>0</v>
      </c>
      <c r="L232" s="56">
        <f t="shared" si="8"/>
        <v>0</v>
      </c>
      <c r="M232" s="54">
        <f t="shared" si="9"/>
        <v>0</v>
      </c>
      <c r="N232" s="54">
        <f t="shared" si="11"/>
        <v>0</v>
      </c>
      <c r="O232" s="101">
        <f>+'Pay App 9'!O232+'Pay App 9'!P232</f>
        <v>0</v>
      </c>
      <c r="P232" s="73"/>
      <c r="Q232" s="69">
        <f>+'Pay App 9'!Q232+N232+P232</f>
        <v>0</v>
      </c>
    </row>
    <row r="233" spans="1:17" ht="21" customHeight="1" x14ac:dyDescent="0.25">
      <c r="A233" s="153" t="s">
        <v>177</v>
      </c>
      <c r="B233" s="153"/>
      <c r="C233" s="153" t="s">
        <v>178</v>
      </c>
      <c r="D233" s="158"/>
      <c r="E233" s="101">
        <f>+'Pay App 9'!E233</f>
        <v>0</v>
      </c>
      <c r="F233" s="73"/>
      <c r="G233" s="102">
        <f>+'Pay App 9'!G233+'Pay App 10'!F233</f>
        <v>0</v>
      </c>
      <c r="H233" s="194">
        <f>+'Pay App 9'!K233</f>
        <v>0</v>
      </c>
      <c r="I233" s="195"/>
      <c r="J233" s="104"/>
      <c r="K233" s="55">
        <f t="shared" si="10"/>
        <v>0</v>
      </c>
      <c r="L233" s="56">
        <f t="shared" si="8"/>
        <v>0</v>
      </c>
      <c r="M233" s="54">
        <f t="shared" si="9"/>
        <v>0</v>
      </c>
      <c r="N233" s="54">
        <f t="shared" si="11"/>
        <v>0</v>
      </c>
      <c r="O233" s="101">
        <f>+'Pay App 9'!O233+'Pay App 9'!P233</f>
        <v>0</v>
      </c>
      <c r="P233" s="73"/>
      <c r="Q233" s="69">
        <f>+'Pay App 9'!Q233+N233+P233</f>
        <v>0</v>
      </c>
    </row>
    <row r="234" spans="1:17" ht="21" customHeight="1" x14ac:dyDescent="0.25">
      <c r="A234" s="153" t="s">
        <v>402</v>
      </c>
      <c r="B234" s="153"/>
      <c r="C234" s="153" t="s">
        <v>403</v>
      </c>
      <c r="D234" s="158"/>
      <c r="E234" s="101">
        <f>+'Pay App 9'!E234</f>
        <v>0</v>
      </c>
      <c r="F234" s="73"/>
      <c r="G234" s="102">
        <f>+'Pay App 9'!G234+'Pay App 10'!F234</f>
        <v>0</v>
      </c>
      <c r="H234" s="194">
        <f>+'Pay App 9'!K234</f>
        <v>0</v>
      </c>
      <c r="I234" s="195"/>
      <c r="J234" s="104"/>
      <c r="K234" s="55">
        <f t="shared" si="10"/>
        <v>0</v>
      </c>
      <c r="L234" s="56">
        <f t="shared" si="8"/>
        <v>0</v>
      </c>
      <c r="M234" s="54">
        <f t="shared" si="9"/>
        <v>0</v>
      </c>
      <c r="N234" s="54">
        <f t="shared" si="11"/>
        <v>0</v>
      </c>
      <c r="O234" s="101">
        <f>+'Pay App 9'!O234+'Pay App 9'!P234</f>
        <v>0</v>
      </c>
      <c r="P234" s="73"/>
      <c r="Q234" s="69">
        <f>+'Pay App 9'!Q234+N234+P234</f>
        <v>0</v>
      </c>
    </row>
    <row r="235" spans="1:17" ht="21" customHeight="1" x14ac:dyDescent="0.25">
      <c r="A235" s="153" t="s">
        <v>179</v>
      </c>
      <c r="B235" s="153"/>
      <c r="C235" s="153" t="s">
        <v>180</v>
      </c>
      <c r="D235" s="158"/>
      <c r="E235" s="101">
        <f>+'Pay App 9'!E235</f>
        <v>0</v>
      </c>
      <c r="F235" s="73"/>
      <c r="G235" s="102">
        <f>+'Pay App 9'!G235+'Pay App 10'!F235</f>
        <v>0</v>
      </c>
      <c r="H235" s="194">
        <f>+'Pay App 9'!K235</f>
        <v>0</v>
      </c>
      <c r="I235" s="195"/>
      <c r="J235" s="104"/>
      <c r="K235" s="55">
        <f t="shared" si="10"/>
        <v>0</v>
      </c>
      <c r="L235" s="56">
        <f t="shared" si="8"/>
        <v>0</v>
      </c>
      <c r="M235" s="54">
        <f t="shared" si="9"/>
        <v>0</v>
      </c>
      <c r="N235" s="54">
        <f t="shared" si="11"/>
        <v>0</v>
      </c>
      <c r="O235" s="101">
        <f>+'Pay App 9'!O235+'Pay App 9'!P235</f>
        <v>0</v>
      </c>
      <c r="P235" s="73"/>
      <c r="Q235" s="69">
        <f>+'Pay App 9'!Q235+N235+P235</f>
        <v>0</v>
      </c>
    </row>
    <row r="236" spans="1:17" ht="21" customHeight="1" x14ac:dyDescent="0.25">
      <c r="A236" s="153" t="s">
        <v>181</v>
      </c>
      <c r="B236" s="153"/>
      <c r="C236" s="153" t="s">
        <v>182</v>
      </c>
      <c r="D236" s="158"/>
      <c r="E236" s="101">
        <f>+'Pay App 9'!E236</f>
        <v>0</v>
      </c>
      <c r="F236" s="73"/>
      <c r="G236" s="102">
        <f>+'Pay App 9'!G236+'Pay App 10'!F236</f>
        <v>0</v>
      </c>
      <c r="H236" s="194">
        <f>+'Pay App 9'!K236</f>
        <v>0</v>
      </c>
      <c r="I236" s="195"/>
      <c r="J236" s="104"/>
      <c r="K236" s="55">
        <f t="shared" si="10"/>
        <v>0</v>
      </c>
      <c r="L236" s="56">
        <f t="shared" si="8"/>
        <v>0</v>
      </c>
      <c r="M236" s="54">
        <f t="shared" si="9"/>
        <v>0</v>
      </c>
      <c r="N236" s="54">
        <f t="shared" si="11"/>
        <v>0</v>
      </c>
      <c r="O236" s="101">
        <f>+'Pay App 9'!O236+'Pay App 9'!P236</f>
        <v>0</v>
      </c>
      <c r="P236" s="73"/>
      <c r="Q236" s="69">
        <f>+'Pay App 9'!Q236+N236+P236</f>
        <v>0</v>
      </c>
    </row>
    <row r="237" spans="1:17" ht="21" customHeight="1" x14ac:dyDescent="0.25">
      <c r="A237" s="153" t="s">
        <v>183</v>
      </c>
      <c r="B237" s="153"/>
      <c r="C237" s="153" t="s">
        <v>184</v>
      </c>
      <c r="D237" s="158"/>
      <c r="E237" s="101">
        <f>+'Pay App 9'!E237</f>
        <v>0</v>
      </c>
      <c r="F237" s="73"/>
      <c r="G237" s="102">
        <f>+'Pay App 9'!G237+'Pay App 10'!F237</f>
        <v>0</v>
      </c>
      <c r="H237" s="194">
        <f>+'Pay App 9'!K237</f>
        <v>0</v>
      </c>
      <c r="I237" s="195"/>
      <c r="J237" s="104"/>
      <c r="K237" s="55">
        <f t="shared" si="10"/>
        <v>0</v>
      </c>
      <c r="L237" s="56">
        <f t="shared" si="8"/>
        <v>0</v>
      </c>
      <c r="M237" s="54">
        <f t="shared" si="9"/>
        <v>0</v>
      </c>
      <c r="N237" s="54">
        <f t="shared" si="11"/>
        <v>0</v>
      </c>
      <c r="O237" s="101">
        <f>+'Pay App 9'!O237+'Pay App 9'!P237</f>
        <v>0</v>
      </c>
      <c r="P237" s="73"/>
      <c r="Q237" s="69">
        <f>+'Pay App 9'!Q237+N237+P237</f>
        <v>0</v>
      </c>
    </row>
    <row r="238" spans="1:17" ht="21" customHeight="1" x14ac:dyDescent="0.25">
      <c r="A238" s="156" t="s">
        <v>404</v>
      </c>
      <c r="B238" s="156"/>
      <c r="C238" s="156" t="s">
        <v>405</v>
      </c>
      <c r="D238" s="157"/>
      <c r="E238" s="101">
        <f>+'Pay App 9'!E238</f>
        <v>0</v>
      </c>
      <c r="F238" s="73"/>
      <c r="G238" s="54">
        <f>+'Pay App 9'!G238+'Pay App 10'!F238</f>
        <v>0</v>
      </c>
      <c r="H238" s="194">
        <f>+'Pay App 9'!K238</f>
        <v>0</v>
      </c>
      <c r="I238" s="195"/>
      <c r="J238" s="104"/>
      <c r="K238" s="55">
        <f t="shared" si="10"/>
        <v>0</v>
      </c>
      <c r="L238" s="120">
        <f t="shared" si="8"/>
        <v>0</v>
      </c>
      <c r="M238" s="54">
        <f t="shared" si="9"/>
        <v>0</v>
      </c>
      <c r="N238" s="54">
        <f t="shared" si="11"/>
        <v>0</v>
      </c>
      <c r="O238" s="101">
        <f>+'Pay App 9'!O238+'Pay App 9'!P238</f>
        <v>0</v>
      </c>
      <c r="P238" s="73"/>
      <c r="Q238" s="69">
        <f>+'Pay App 9'!Q238+N238+P238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gWRJDHzFrzLDEji5K3jlxN7NwVVgyh8B2eGYVZnQouyVky3XY0KkHg/urQyI7wf957qnq9kkGgyJ6tGGIn+uyA==" saltValue="D51GkTdF6MIYaILk2aRW9Q==" spinCount="100000" sheet="1" selectLockedCells="1"/>
  <protectedRanges>
    <protectedRange sqref="A116 C116" name="Range2"/>
    <protectedRange sqref="A188 A218 C188 C218" name="Range2_1"/>
  </protectedRanges>
  <mergeCells count="516">
    <mergeCell ref="A239:B239"/>
    <mergeCell ref="C239:D239"/>
    <mergeCell ref="H239:I239"/>
    <mergeCell ref="A237:B237"/>
    <mergeCell ref="C237:D237"/>
    <mergeCell ref="H237:I237"/>
    <mergeCell ref="A238:B238"/>
    <mergeCell ref="C238:D238"/>
    <mergeCell ref="H238:I238"/>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03:B203"/>
    <mergeCell ref="C203:D203"/>
    <mergeCell ref="H203:I203"/>
    <mergeCell ref="A204:B204"/>
    <mergeCell ref="C204:D204"/>
    <mergeCell ref="H204:I204"/>
    <mergeCell ref="A201:B201"/>
    <mergeCell ref="C201:D201"/>
    <mergeCell ref="H201:I201"/>
    <mergeCell ref="A202:B202"/>
    <mergeCell ref="C202:D202"/>
    <mergeCell ref="H202:I202"/>
    <mergeCell ref="A199:B199"/>
    <mergeCell ref="C199:D199"/>
    <mergeCell ref="H199:I199"/>
    <mergeCell ref="A200:B200"/>
    <mergeCell ref="C200:D200"/>
    <mergeCell ref="H200:I200"/>
    <mergeCell ref="A197:B197"/>
    <mergeCell ref="C197:D197"/>
    <mergeCell ref="H197:I197"/>
    <mergeCell ref="A198:B198"/>
    <mergeCell ref="C198:D198"/>
    <mergeCell ref="H198:I198"/>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02:B102"/>
    <mergeCell ref="C102:D102"/>
    <mergeCell ref="H102:I102"/>
    <mergeCell ref="A103:B103"/>
    <mergeCell ref="C103:D103"/>
    <mergeCell ref="H103:I103"/>
    <mergeCell ref="A100:B100"/>
    <mergeCell ref="C100:D100"/>
    <mergeCell ref="H100:I100"/>
    <mergeCell ref="A101:B101"/>
    <mergeCell ref="C101:D101"/>
    <mergeCell ref="H101:I101"/>
    <mergeCell ref="A98:B98"/>
    <mergeCell ref="C98:D98"/>
    <mergeCell ref="H98:I98"/>
    <mergeCell ref="A99:B99"/>
    <mergeCell ref="C99:D99"/>
    <mergeCell ref="H99:I99"/>
    <mergeCell ref="A96:B96"/>
    <mergeCell ref="C96:D96"/>
    <mergeCell ref="H96:I96"/>
    <mergeCell ref="A97:B97"/>
    <mergeCell ref="C97:D97"/>
    <mergeCell ref="H97:I97"/>
    <mergeCell ref="A94:B94"/>
    <mergeCell ref="C94:D94"/>
    <mergeCell ref="H94:I94"/>
    <mergeCell ref="A95:B95"/>
    <mergeCell ref="C95:D95"/>
    <mergeCell ref="H95:I95"/>
    <mergeCell ref="A92:B92"/>
    <mergeCell ref="C92:D92"/>
    <mergeCell ref="H92:I92"/>
    <mergeCell ref="A93:B93"/>
    <mergeCell ref="C93:D93"/>
    <mergeCell ref="H93:I93"/>
    <mergeCell ref="A90:B90"/>
    <mergeCell ref="C90:D90"/>
    <mergeCell ref="H90:I90"/>
    <mergeCell ref="A91:B91"/>
    <mergeCell ref="C91:D91"/>
    <mergeCell ref="H91:I91"/>
    <mergeCell ref="A88:B88"/>
    <mergeCell ref="C88:D88"/>
    <mergeCell ref="H88:I88"/>
    <mergeCell ref="A89:B89"/>
    <mergeCell ref="C89:D89"/>
    <mergeCell ref="H89:I89"/>
    <mergeCell ref="A86:B86"/>
    <mergeCell ref="C86:D86"/>
    <mergeCell ref="H86:I86"/>
    <mergeCell ref="A87:B87"/>
    <mergeCell ref="C87:D87"/>
    <mergeCell ref="H87:I87"/>
    <mergeCell ref="A84:B84"/>
    <mergeCell ref="C84:D84"/>
    <mergeCell ref="H84:I84"/>
    <mergeCell ref="A85:B85"/>
    <mergeCell ref="C85:D85"/>
    <mergeCell ref="H85:I8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27:B27"/>
    <mergeCell ref="A28:B28"/>
    <mergeCell ref="A29:B29"/>
    <mergeCell ref="H29:J29"/>
    <mergeCell ref="L29:N29"/>
    <mergeCell ref="H16:Q16"/>
    <mergeCell ref="H18:Q19"/>
    <mergeCell ref="A19:B19"/>
    <mergeCell ref="A21:B21"/>
    <mergeCell ref="H21:Q22"/>
    <mergeCell ref="A22:B22"/>
    <mergeCell ref="A7:B7"/>
    <mergeCell ref="I7:J7"/>
    <mergeCell ref="H8:Q11"/>
    <mergeCell ref="A12:B12"/>
    <mergeCell ref="H12:Q15"/>
    <mergeCell ref="A14:B14"/>
    <mergeCell ref="A24:B24"/>
    <mergeCell ref="H24:Q25"/>
    <mergeCell ref="A25:B25"/>
  </mergeCells>
  <dataValidations disablePrompts="1" count="2">
    <dataValidation allowBlank="1" showInputMessage="1" sqref="P80:P238"/>
    <dataValidation type="decimal" operator="lessThanOrEqual" allowBlank="1" showInputMessage="1" showErrorMessage="1" errorTitle="Release retention" error="In order to release retention, the number entered into this cell must be negative." sqref="O80:O238">
      <formula1>0</formula1>
    </dataValidation>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11</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27"/>
      <c r="I17" s="127"/>
      <c r="J17" s="127"/>
      <c r="K17" s="127"/>
      <c r="L17" s="127"/>
      <c r="M17" s="127"/>
      <c r="N17" s="127"/>
      <c r="O17" s="127"/>
      <c r="P17" s="127"/>
      <c r="Q17" s="127"/>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26"/>
      <c r="I20" s="126"/>
      <c r="J20" s="126"/>
      <c r="K20" s="126"/>
      <c r="L20" s="126"/>
      <c r="M20" s="126"/>
      <c r="N20" s="126"/>
      <c r="O20" s="126"/>
      <c r="P20" s="126"/>
      <c r="Q20" s="126"/>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26"/>
      <c r="I23" s="126"/>
      <c r="J23" s="126"/>
      <c r="K23" s="126"/>
      <c r="L23" s="126"/>
      <c r="M23" s="126"/>
      <c r="N23" s="126"/>
      <c r="O23" s="126"/>
      <c r="P23" s="126"/>
      <c r="Q23" s="126"/>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10'!F36+'Pay App 11'!F239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26"/>
      <c r="I42" s="126"/>
      <c r="J42" s="126"/>
      <c r="K42" s="126"/>
      <c r="L42" s="126"/>
      <c r="M42" s="126"/>
      <c r="N42" s="126"/>
      <c r="O42" s="126"/>
      <c r="P42" s="126"/>
      <c r="Q42" s="126"/>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10'!F51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10'!F55+'Pay App 10'!F57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10'!B62+'Pay App 11'!N239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11.1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28">
        <f>+'Project Summary Sheet'!C17</f>
        <v>0</v>
      </c>
      <c r="O74" s="128"/>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25" t="s">
        <v>63</v>
      </c>
      <c r="F78" s="125" t="s">
        <v>64</v>
      </c>
      <c r="G78" s="125" t="s">
        <v>65</v>
      </c>
      <c r="H78" s="169" t="s">
        <v>66</v>
      </c>
      <c r="I78" s="169"/>
      <c r="J78" s="125" t="s">
        <v>67</v>
      </c>
      <c r="K78" s="125" t="s">
        <v>248</v>
      </c>
      <c r="L78" s="125" t="s">
        <v>68</v>
      </c>
      <c r="M78" s="42" t="s">
        <v>69</v>
      </c>
      <c r="N78" s="125" t="s">
        <v>70</v>
      </c>
      <c r="O78" s="112" t="s">
        <v>71</v>
      </c>
      <c r="P78" s="125" t="s">
        <v>72</v>
      </c>
      <c r="Q78" s="125" t="s">
        <v>425</v>
      </c>
    </row>
    <row r="79" spans="1:20" ht="65.25" customHeight="1" x14ac:dyDescent="0.25">
      <c r="A79" s="170" t="s">
        <v>73</v>
      </c>
      <c r="B79" s="170"/>
      <c r="C79" s="170" t="s">
        <v>74</v>
      </c>
      <c r="D79" s="170"/>
      <c r="E79" s="124" t="s">
        <v>14</v>
      </c>
      <c r="F79" s="124" t="s">
        <v>235</v>
      </c>
      <c r="G79" s="124" t="s">
        <v>234</v>
      </c>
      <c r="H79" s="170" t="s">
        <v>236</v>
      </c>
      <c r="I79" s="170"/>
      <c r="J79" s="124" t="s">
        <v>245</v>
      </c>
      <c r="K79" s="45" t="s">
        <v>246</v>
      </c>
      <c r="L79" s="124" t="s">
        <v>247</v>
      </c>
      <c r="M79" s="45" t="s">
        <v>237</v>
      </c>
      <c r="N79" s="124" t="s">
        <v>238</v>
      </c>
      <c r="O79" s="113" t="s">
        <v>424</v>
      </c>
      <c r="P79" s="124" t="s">
        <v>423</v>
      </c>
      <c r="Q79" s="124" t="s">
        <v>239</v>
      </c>
    </row>
    <row r="80" spans="1:20" ht="21" customHeight="1" x14ac:dyDescent="0.25">
      <c r="A80" s="171" t="s">
        <v>77</v>
      </c>
      <c r="B80" s="171"/>
      <c r="C80" s="186" t="s">
        <v>75</v>
      </c>
      <c r="D80" s="187"/>
      <c r="E80" s="100">
        <f>+'Pay App 10'!E80</f>
        <v>0</v>
      </c>
      <c r="F80" s="72"/>
      <c r="G80" s="52">
        <f>+'Pay App 10'!G80+F80</f>
        <v>0</v>
      </c>
      <c r="H80" s="196">
        <f>+'Pay App 10'!K80</f>
        <v>0</v>
      </c>
      <c r="I80" s="197"/>
      <c r="J80" s="103"/>
      <c r="K80" s="53">
        <f>+H80+J80</f>
        <v>0</v>
      </c>
      <c r="L80" s="70">
        <f>IF(ISERROR(K80/G80),0,K80/G80)</f>
        <v>0</v>
      </c>
      <c r="M80" s="52">
        <f>+G80-K80</f>
        <v>0</v>
      </c>
      <c r="N80" s="52">
        <f>SUM(+J80*0.05)</f>
        <v>0</v>
      </c>
      <c r="O80" s="100">
        <f>+'Pay App 10'!O80+'Pay App 10'!P80</f>
        <v>0</v>
      </c>
      <c r="P80" s="72"/>
      <c r="Q80" s="71">
        <f>+'Pay App 10'!Q80+N80+P80</f>
        <v>0</v>
      </c>
    </row>
    <row r="81" spans="1:17" ht="21" customHeight="1" x14ac:dyDescent="0.25">
      <c r="A81" s="154" t="s">
        <v>78</v>
      </c>
      <c r="B81" s="154"/>
      <c r="C81" s="154" t="s">
        <v>79</v>
      </c>
      <c r="D81" s="155"/>
      <c r="E81" s="101">
        <f>+'Pay App 10'!E81</f>
        <v>0</v>
      </c>
      <c r="F81" s="73"/>
      <c r="G81" s="102">
        <f>+'Pay App 10'!G81+'Pay App 11'!F81</f>
        <v>0</v>
      </c>
      <c r="H81" s="194">
        <f>+'Pay App 10'!K81</f>
        <v>0</v>
      </c>
      <c r="I81" s="195"/>
      <c r="J81" s="104"/>
      <c r="K81" s="55">
        <f>+H81+J81</f>
        <v>0</v>
      </c>
      <c r="L81" s="56">
        <f t="shared" ref="L81:L145" si="0">IF(ISERROR(K81/G81),0,K81/G81)</f>
        <v>0</v>
      </c>
      <c r="M81" s="54">
        <f t="shared" ref="M81:M145" si="1">+G81-K81</f>
        <v>0</v>
      </c>
      <c r="N81" s="54">
        <f>SUM(+J81*0.05)</f>
        <v>0</v>
      </c>
      <c r="O81" s="101">
        <f>+'Pay App 10'!O81+'Pay App 10'!P81</f>
        <v>0</v>
      </c>
      <c r="P81" s="73"/>
      <c r="Q81" s="69">
        <f>+'Pay App 10'!Q81+N81+P81</f>
        <v>0</v>
      </c>
    </row>
    <row r="82" spans="1:17" ht="21" customHeight="1" x14ac:dyDescent="0.25">
      <c r="A82" s="154" t="s">
        <v>80</v>
      </c>
      <c r="B82" s="154"/>
      <c r="C82" s="123" t="s">
        <v>76</v>
      </c>
      <c r="D82" s="58"/>
      <c r="E82" s="101">
        <f>+'Pay App 10'!E82</f>
        <v>0</v>
      </c>
      <c r="F82" s="73"/>
      <c r="G82" s="102">
        <f>+'Pay App 10'!G82+'Pay App 11'!F82</f>
        <v>0</v>
      </c>
      <c r="H82" s="194">
        <f>+'Pay App 10'!K82</f>
        <v>0</v>
      </c>
      <c r="I82" s="195"/>
      <c r="J82" s="104"/>
      <c r="K82" s="55">
        <f t="shared" ref="K82:K146" si="2">+H82+J82</f>
        <v>0</v>
      </c>
      <c r="L82" s="56">
        <f t="shared" si="0"/>
        <v>0</v>
      </c>
      <c r="M82" s="54">
        <f t="shared" si="1"/>
        <v>0</v>
      </c>
      <c r="N82" s="54">
        <f t="shared" ref="N82:N146" si="3">SUM(+J82*0.05)</f>
        <v>0</v>
      </c>
      <c r="O82" s="101">
        <f>+'Pay App 10'!O82+'Pay App 10'!P82</f>
        <v>0</v>
      </c>
      <c r="P82" s="73"/>
      <c r="Q82" s="69">
        <f>+'Pay App 10'!Q82+N82+P82</f>
        <v>0</v>
      </c>
    </row>
    <row r="83" spans="1:17" ht="21" customHeight="1" x14ac:dyDescent="0.25">
      <c r="A83" s="154" t="s">
        <v>408</v>
      </c>
      <c r="B83" s="154"/>
      <c r="C83" s="154" t="s">
        <v>409</v>
      </c>
      <c r="D83" s="155"/>
      <c r="E83" s="101">
        <f>+'Pay App 10'!E83</f>
        <v>0</v>
      </c>
      <c r="F83" s="73"/>
      <c r="G83" s="102">
        <f>+'Pay App 10'!G83+'Pay App 11'!F83</f>
        <v>0</v>
      </c>
      <c r="H83" s="194">
        <f>+'Pay App 10'!K83</f>
        <v>0</v>
      </c>
      <c r="I83" s="195"/>
      <c r="J83" s="104"/>
      <c r="K83" s="55">
        <f t="shared" si="2"/>
        <v>0</v>
      </c>
      <c r="L83" s="56">
        <f t="shared" si="0"/>
        <v>0</v>
      </c>
      <c r="M83" s="54">
        <f t="shared" si="1"/>
        <v>0</v>
      </c>
      <c r="N83" s="54">
        <f t="shared" si="3"/>
        <v>0</v>
      </c>
      <c r="O83" s="101">
        <f>+'Pay App 10'!O83+'Pay App 10'!P83</f>
        <v>0</v>
      </c>
      <c r="P83" s="73"/>
      <c r="Q83" s="69">
        <f>+'Pay App 10'!Q83+N83+P83</f>
        <v>0</v>
      </c>
    </row>
    <row r="84" spans="1:17" ht="21" customHeight="1" x14ac:dyDescent="0.25">
      <c r="A84" s="154" t="s">
        <v>410</v>
      </c>
      <c r="B84" s="154"/>
      <c r="C84" s="154" t="s">
        <v>81</v>
      </c>
      <c r="D84" s="155"/>
      <c r="E84" s="101">
        <f>+'Pay App 10'!E84</f>
        <v>0</v>
      </c>
      <c r="F84" s="73"/>
      <c r="G84" s="102">
        <f>+'Pay App 10'!G84+'Pay App 11'!F84</f>
        <v>0</v>
      </c>
      <c r="H84" s="194">
        <f>+'Pay App 10'!K84</f>
        <v>0</v>
      </c>
      <c r="I84" s="195"/>
      <c r="J84" s="104"/>
      <c r="K84" s="55">
        <f t="shared" si="2"/>
        <v>0</v>
      </c>
      <c r="L84" s="56">
        <f t="shared" si="0"/>
        <v>0</v>
      </c>
      <c r="M84" s="54">
        <f t="shared" si="1"/>
        <v>0</v>
      </c>
      <c r="N84" s="54">
        <f t="shared" si="3"/>
        <v>0</v>
      </c>
      <c r="O84" s="101">
        <f>+'Pay App 10'!O84+'Pay App 10'!P84</f>
        <v>0</v>
      </c>
      <c r="P84" s="73"/>
      <c r="Q84" s="69">
        <f>+'Pay App 10'!Q84+N84+P84</f>
        <v>0</v>
      </c>
    </row>
    <row r="85" spans="1:17" ht="21" customHeight="1" x14ac:dyDescent="0.25">
      <c r="A85" s="154" t="s">
        <v>411</v>
      </c>
      <c r="B85" s="154"/>
      <c r="C85" s="154" t="s">
        <v>412</v>
      </c>
      <c r="D85" s="155"/>
      <c r="E85" s="101">
        <f>+'Pay App 10'!E85</f>
        <v>0</v>
      </c>
      <c r="F85" s="73"/>
      <c r="G85" s="102">
        <f>+'Pay App 10'!G85+'Pay App 11'!F85</f>
        <v>0</v>
      </c>
      <c r="H85" s="194">
        <f>+'Pay App 10'!K85</f>
        <v>0</v>
      </c>
      <c r="I85" s="195"/>
      <c r="J85" s="104"/>
      <c r="K85" s="55">
        <f t="shared" si="2"/>
        <v>0</v>
      </c>
      <c r="L85" s="56">
        <f t="shared" si="0"/>
        <v>0</v>
      </c>
      <c r="M85" s="54">
        <f t="shared" si="1"/>
        <v>0</v>
      </c>
      <c r="N85" s="54">
        <f t="shared" si="3"/>
        <v>0</v>
      </c>
      <c r="O85" s="101">
        <f>+'Pay App 10'!O85+'Pay App 10'!P85</f>
        <v>0</v>
      </c>
      <c r="P85" s="73"/>
      <c r="Q85" s="69">
        <f>+'Pay App 10'!Q85+N85+P85</f>
        <v>0</v>
      </c>
    </row>
    <row r="86" spans="1:17" ht="21" customHeight="1" x14ac:dyDescent="0.25">
      <c r="A86" s="154" t="s">
        <v>406</v>
      </c>
      <c r="B86" s="154"/>
      <c r="C86" s="154" t="s">
        <v>407</v>
      </c>
      <c r="D86" s="155"/>
      <c r="E86" s="101">
        <f>+'Pay App 10'!E86</f>
        <v>0</v>
      </c>
      <c r="F86" s="73"/>
      <c r="G86" s="102">
        <f>+'Pay App 10'!G86+'Pay App 11'!F86</f>
        <v>0</v>
      </c>
      <c r="H86" s="194">
        <f>+'Pay App 10'!K86</f>
        <v>0</v>
      </c>
      <c r="I86" s="195"/>
      <c r="J86" s="104"/>
      <c r="K86" s="55">
        <f t="shared" si="2"/>
        <v>0</v>
      </c>
      <c r="L86" s="56">
        <f t="shared" si="0"/>
        <v>0</v>
      </c>
      <c r="M86" s="54">
        <f t="shared" si="1"/>
        <v>0</v>
      </c>
      <c r="N86" s="54">
        <f t="shared" si="3"/>
        <v>0</v>
      </c>
      <c r="O86" s="101">
        <f>+'Pay App 10'!O86+'Pay App 10'!P86</f>
        <v>0</v>
      </c>
      <c r="P86" s="73"/>
      <c r="Q86" s="69">
        <f>+'Pay App 10'!Q86+N86+P86</f>
        <v>0</v>
      </c>
    </row>
    <row r="87" spans="1:17" ht="21" customHeight="1" x14ac:dyDescent="0.25">
      <c r="A87" s="154" t="s">
        <v>562</v>
      </c>
      <c r="B87" s="154"/>
      <c r="C87" s="154" t="s">
        <v>563</v>
      </c>
      <c r="D87" s="155"/>
      <c r="E87" s="101">
        <f>+'Pay App 10'!E87</f>
        <v>0</v>
      </c>
      <c r="F87" s="73"/>
      <c r="G87" s="102">
        <f>+'Pay App 10'!G87+'Pay App 11'!F87</f>
        <v>0</v>
      </c>
      <c r="H87" s="194">
        <f>+'Pay App 10'!K87</f>
        <v>0</v>
      </c>
      <c r="I87" s="195"/>
      <c r="J87" s="104"/>
      <c r="K87" s="55">
        <f t="shared" si="2"/>
        <v>0</v>
      </c>
      <c r="L87" s="56">
        <f t="shared" si="0"/>
        <v>0</v>
      </c>
      <c r="M87" s="54">
        <f t="shared" si="1"/>
        <v>0</v>
      </c>
      <c r="N87" s="54">
        <f t="shared" si="3"/>
        <v>0</v>
      </c>
      <c r="O87" s="101">
        <f>+'Pay App 10'!O87+'Pay App 10'!P87</f>
        <v>0</v>
      </c>
      <c r="P87" s="73"/>
      <c r="Q87" s="69">
        <f>+'Pay App 10'!Q87+N87+P87</f>
        <v>0</v>
      </c>
    </row>
    <row r="88" spans="1:17" ht="21" customHeight="1" x14ac:dyDescent="0.25">
      <c r="A88" s="159" t="s">
        <v>228</v>
      </c>
      <c r="B88" s="159"/>
      <c r="C88" s="186" t="s">
        <v>269</v>
      </c>
      <c r="D88" s="187"/>
      <c r="E88" s="101">
        <f>+'Pay App 10'!E88</f>
        <v>0</v>
      </c>
      <c r="F88" s="73"/>
      <c r="G88" s="102">
        <f>+'Pay App 10'!G88+'Pay App 11'!F88</f>
        <v>0</v>
      </c>
      <c r="H88" s="194">
        <f>+'Pay App 10'!K88</f>
        <v>0</v>
      </c>
      <c r="I88" s="195"/>
      <c r="J88" s="104"/>
      <c r="K88" s="55">
        <f t="shared" si="2"/>
        <v>0</v>
      </c>
      <c r="L88" s="56">
        <f t="shared" si="0"/>
        <v>0</v>
      </c>
      <c r="M88" s="54">
        <f t="shared" si="1"/>
        <v>0</v>
      </c>
      <c r="N88" s="54">
        <f t="shared" si="3"/>
        <v>0</v>
      </c>
      <c r="O88" s="101">
        <f>+'Pay App 10'!O88+'Pay App 10'!P88</f>
        <v>0</v>
      </c>
      <c r="P88" s="73"/>
      <c r="Q88" s="69">
        <f>+'Pay App 10'!Q88+N88+P88</f>
        <v>0</v>
      </c>
    </row>
    <row r="89" spans="1:17" ht="21" customHeight="1" x14ac:dyDescent="0.25">
      <c r="A89" s="154" t="s">
        <v>82</v>
      </c>
      <c r="B89" s="154"/>
      <c r="C89" s="154" t="s">
        <v>256</v>
      </c>
      <c r="D89" s="155"/>
      <c r="E89" s="101">
        <f>+'Pay App 10'!E89</f>
        <v>0</v>
      </c>
      <c r="F89" s="73"/>
      <c r="G89" s="102">
        <f>+'Pay App 10'!G89+'Pay App 11'!F89</f>
        <v>0</v>
      </c>
      <c r="H89" s="194">
        <f>+'Pay App 10'!K89</f>
        <v>0</v>
      </c>
      <c r="I89" s="195"/>
      <c r="J89" s="104"/>
      <c r="K89" s="55">
        <f t="shared" si="2"/>
        <v>0</v>
      </c>
      <c r="L89" s="56">
        <f t="shared" si="0"/>
        <v>0</v>
      </c>
      <c r="M89" s="54">
        <f t="shared" si="1"/>
        <v>0</v>
      </c>
      <c r="N89" s="54">
        <f t="shared" si="3"/>
        <v>0</v>
      </c>
      <c r="O89" s="101">
        <f>+'Pay App 10'!O89+'Pay App 10'!P89</f>
        <v>0</v>
      </c>
      <c r="P89" s="73"/>
      <c r="Q89" s="69">
        <f>+'Pay App 10'!Q89+N89+P89</f>
        <v>0</v>
      </c>
    </row>
    <row r="90" spans="1:17" ht="21" customHeight="1" x14ac:dyDescent="0.25">
      <c r="A90" s="154" t="s">
        <v>257</v>
      </c>
      <c r="B90" s="154"/>
      <c r="C90" s="154" t="s">
        <v>258</v>
      </c>
      <c r="D90" s="155"/>
      <c r="E90" s="101">
        <f>+'Pay App 10'!E90</f>
        <v>0</v>
      </c>
      <c r="F90" s="73"/>
      <c r="G90" s="102">
        <f>+'Pay App 10'!G90+'Pay App 11'!F90</f>
        <v>0</v>
      </c>
      <c r="H90" s="194">
        <f>+'Pay App 10'!K90</f>
        <v>0</v>
      </c>
      <c r="I90" s="195"/>
      <c r="J90" s="104"/>
      <c r="K90" s="55">
        <f t="shared" si="2"/>
        <v>0</v>
      </c>
      <c r="L90" s="56">
        <f t="shared" si="0"/>
        <v>0</v>
      </c>
      <c r="M90" s="54">
        <f t="shared" si="1"/>
        <v>0</v>
      </c>
      <c r="N90" s="54">
        <f t="shared" si="3"/>
        <v>0</v>
      </c>
      <c r="O90" s="101">
        <f>+'Pay App 10'!O90+'Pay App 10'!P90</f>
        <v>0</v>
      </c>
      <c r="P90" s="73"/>
      <c r="Q90" s="69">
        <f>+'Pay App 10'!Q90+N90+P90</f>
        <v>0</v>
      </c>
    </row>
    <row r="91" spans="1:17" ht="21" customHeight="1" x14ac:dyDescent="0.25">
      <c r="A91" s="154" t="s">
        <v>259</v>
      </c>
      <c r="B91" s="154"/>
      <c r="C91" s="154" t="s">
        <v>260</v>
      </c>
      <c r="D91" s="155"/>
      <c r="E91" s="101">
        <f>+'Pay App 10'!E91</f>
        <v>0</v>
      </c>
      <c r="F91" s="73"/>
      <c r="G91" s="102">
        <f>+'Pay App 10'!G91+'Pay App 11'!F91</f>
        <v>0</v>
      </c>
      <c r="H91" s="194">
        <f>+'Pay App 10'!K91</f>
        <v>0</v>
      </c>
      <c r="I91" s="195"/>
      <c r="J91" s="104"/>
      <c r="K91" s="55">
        <f t="shared" si="2"/>
        <v>0</v>
      </c>
      <c r="L91" s="56">
        <f t="shared" si="0"/>
        <v>0</v>
      </c>
      <c r="M91" s="54">
        <f t="shared" si="1"/>
        <v>0</v>
      </c>
      <c r="N91" s="54">
        <f t="shared" si="3"/>
        <v>0</v>
      </c>
      <c r="O91" s="101">
        <f>+'Pay App 10'!O91+'Pay App 10'!P91</f>
        <v>0</v>
      </c>
      <c r="P91" s="73"/>
      <c r="Q91" s="69">
        <f>+'Pay App 10'!Q91+N91+P91</f>
        <v>0</v>
      </c>
    </row>
    <row r="92" spans="1:17" ht="21" customHeight="1" x14ac:dyDescent="0.25">
      <c r="A92" s="154" t="s">
        <v>261</v>
      </c>
      <c r="B92" s="154"/>
      <c r="C92" s="154" t="s">
        <v>262</v>
      </c>
      <c r="D92" s="155"/>
      <c r="E92" s="101">
        <f>+'Pay App 10'!E92</f>
        <v>0</v>
      </c>
      <c r="F92" s="73"/>
      <c r="G92" s="102">
        <f>+'Pay App 10'!G92+'Pay App 11'!F92</f>
        <v>0</v>
      </c>
      <c r="H92" s="194">
        <f>+'Pay App 10'!K92</f>
        <v>0</v>
      </c>
      <c r="I92" s="195"/>
      <c r="J92" s="104"/>
      <c r="K92" s="55">
        <f t="shared" si="2"/>
        <v>0</v>
      </c>
      <c r="L92" s="56">
        <f t="shared" si="0"/>
        <v>0</v>
      </c>
      <c r="M92" s="54">
        <f t="shared" si="1"/>
        <v>0</v>
      </c>
      <c r="N92" s="54">
        <f t="shared" si="3"/>
        <v>0</v>
      </c>
      <c r="O92" s="101">
        <f>+'Pay App 10'!O92+'Pay App 10'!P92</f>
        <v>0</v>
      </c>
      <c r="P92" s="73"/>
      <c r="Q92" s="69">
        <f>+'Pay App 10'!Q92+N92+P92</f>
        <v>0</v>
      </c>
    </row>
    <row r="93" spans="1:17" ht="21" customHeight="1" x14ac:dyDescent="0.25">
      <c r="A93" s="154" t="s">
        <v>263</v>
      </c>
      <c r="B93" s="154"/>
      <c r="C93" s="154" t="s">
        <v>264</v>
      </c>
      <c r="D93" s="155"/>
      <c r="E93" s="101">
        <f>+'Pay App 10'!E93</f>
        <v>0</v>
      </c>
      <c r="F93" s="73"/>
      <c r="G93" s="102">
        <f>+'Pay App 10'!G93+'Pay App 11'!F93</f>
        <v>0</v>
      </c>
      <c r="H93" s="194">
        <f>+'Pay App 10'!K93</f>
        <v>0</v>
      </c>
      <c r="I93" s="195"/>
      <c r="J93" s="104"/>
      <c r="K93" s="55">
        <f t="shared" si="2"/>
        <v>0</v>
      </c>
      <c r="L93" s="56">
        <f t="shared" si="0"/>
        <v>0</v>
      </c>
      <c r="M93" s="54">
        <f t="shared" si="1"/>
        <v>0</v>
      </c>
      <c r="N93" s="54">
        <f t="shared" si="3"/>
        <v>0</v>
      </c>
      <c r="O93" s="101">
        <f>+'Pay App 10'!O93+'Pay App 10'!P93</f>
        <v>0</v>
      </c>
      <c r="P93" s="73"/>
      <c r="Q93" s="69">
        <f>+'Pay App 10'!Q93+N93+P93</f>
        <v>0</v>
      </c>
    </row>
    <row r="94" spans="1:17" ht="21" customHeight="1" x14ac:dyDescent="0.25">
      <c r="A94" s="154" t="s">
        <v>265</v>
      </c>
      <c r="B94" s="154"/>
      <c r="C94" s="154" t="s">
        <v>266</v>
      </c>
      <c r="D94" s="155"/>
      <c r="E94" s="101">
        <f>+'Pay App 10'!E94</f>
        <v>0</v>
      </c>
      <c r="F94" s="73"/>
      <c r="G94" s="102">
        <f>+'Pay App 10'!G94+'Pay App 11'!F94</f>
        <v>0</v>
      </c>
      <c r="H94" s="194">
        <f>+'Pay App 10'!K94</f>
        <v>0</v>
      </c>
      <c r="I94" s="195"/>
      <c r="J94" s="104"/>
      <c r="K94" s="55">
        <f t="shared" si="2"/>
        <v>0</v>
      </c>
      <c r="L94" s="56">
        <f t="shared" si="0"/>
        <v>0</v>
      </c>
      <c r="M94" s="54">
        <f t="shared" si="1"/>
        <v>0</v>
      </c>
      <c r="N94" s="54">
        <f t="shared" si="3"/>
        <v>0</v>
      </c>
      <c r="O94" s="101">
        <f>+'Pay App 10'!O94+'Pay App 10'!P94</f>
        <v>0</v>
      </c>
      <c r="P94" s="73"/>
      <c r="Q94" s="69">
        <f>+'Pay App 10'!Q94+N94+P94</f>
        <v>0</v>
      </c>
    </row>
    <row r="95" spans="1:17" ht="21" customHeight="1" x14ac:dyDescent="0.25">
      <c r="A95" s="154" t="s">
        <v>83</v>
      </c>
      <c r="B95" s="154"/>
      <c r="C95" s="154" t="s">
        <v>267</v>
      </c>
      <c r="D95" s="155"/>
      <c r="E95" s="101">
        <f>+'Pay App 10'!E95</f>
        <v>0</v>
      </c>
      <c r="F95" s="73"/>
      <c r="G95" s="102">
        <f>+'Pay App 10'!G95+'Pay App 11'!F95</f>
        <v>0</v>
      </c>
      <c r="H95" s="194">
        <f>+'Pay App 10'!K95</f>
        <v>0</v>
      </c>
      <c r="I95" s="195"/>
      <c r="J95" s="104"/>
      <c r="K95" s="55">
        <f t="shared" si="2"/>
        <v>0</v>
      </c>
      <c r="L95" s="56">
        <f t="shared" si="0"/>
        <v>0</v>
      </c>
      <c r="M95" s="54">
        <f t="shared" si="1"/>
        <v>0</v>
      </c>
      <c r="N95" s="54">
        <f t="shared" si="3"/>
        <v>0</v>
      </c>
      <c r="O95" s="101">
        <f>+'Pay App 10'!O95+'Pay App 10'!P95</f>
        <v>0</v>
      </c>
      <c r="P95" s="73"/>
      <c r="Q95" s="69">
        <f>+'Pay App 10'!Q95+N95+P95</f>
        <v>0</v>
      </c>
    </row>
    <row r="96" spans="1:17" ht="21" customHeight="1" x14ac:dyDescent="0.25">
      <c r="A96" s="154" t="s">
        <v>84</v>
      </c>
      <c r="B96" s="154"/>
      <c r="C96" s="154" t="s">
        <v>268</v>
      </c>
      <c r="D96" s="155"/>
      <c r="E96" s="101">
        <f>+'Pay App 10'!E96</f>
        <v>0</v>
      </c>
      <c r="F96" s="73"/>
      <c r="G96" s="102">
        <f>+'Pay App 10'!G96+'Pay App 11'!F96</f>
        <v>0</v>
      </c>
      <c r="H96" s="194">
        <f>+'Pay App 10'!K96</f>
        <v>0</v>
      </c>
      <c r="I96" s="195"/>
      <c r="J96" s="104"/>
      <c r="K96" s="55">
        <f t="shared" si="2"/>
        <v>0</v>
      </c>
      <c r="L96" s="56">
        <f t="shared" si="0"/>
        <v>0</v>
      </c>
      <c r="M96" s="54">
        <f t="shared" si="1"/>
        <v>0</v>
      </c>
      <c r="N96" s="54">
        <f t="shared" si="3"/>
        <v>0</v>
      </c>
      <c r="O96" s="101">
        <f>+'Pay App 10'!O96+'Pay App 10'!P96</f>
        <v>0</v>
      </c>
      <c r="P96" s="73"/>
      <c r="Q96" s="69">
        <f>+'Pay App 10'!Q96+N96+P96</f>
        <v>0</v>
      </c>
    </row>
    <row r="97" spans="1:17" ht="21" customHeight="1" x14ac:dyDescent="0.25">
      <c r="A97" s="154" t="s">
        <v>270</v>
      </c>
      <c r="B97" s="154"/>
      <c r="C97" s="154" t="s">
        <v>271</v>
      </c>
      <c r="D97" s="155"/>
      <c r="E97" s="101">
        <f>+'Pay App 10'!E97</f>
        <v>0</v>
      </c>
      <c r="F97" s="73"/>
      <c r="G97" s="102">
        <f>+'Pay App 10'!G97+'Pay App 11'!F97</f>
        <v>0</v>
      </c>
      <c r="H97" s="194">
        <f>+'Pay App 10'!K97</f>
        <v>0</v>
      </c>
      <c r="I97" s="195"/>
      <c r="J97" s="104"/>
      <c r="K97" s="55">
        <f t="shared" si="2"/>
        <v>0</v>
      </c>
      <c r="L97" s="56">
        <f t="shared" si="0"/>
        <v>0</v>
      </c>
      <c r="M97" s="54">
        <f t="shared" si="1"/>
        <v>0</v>
      </c>
      <c r="N97" s="54">
        <f t="shared" si="3"/>
        <v>0</v>
      </c>
      <c r="O97" s="101">
        <f>+'Pay App 10'!O97+'Pay App 10'!P97</f>
        <v>0</v>
      </c>
      <c r="P97" s="73"/>
      <c r="Q97" s="69">
        <f>+'Pay App 10'!Q97+N97+P97</f>
        <v>0</v>
      </c>
    </row>
    <row r="98" spans="1:17" ht="21" customHeight="1" x14ac:dyDescent="0.25">
      <c r="A98" s="154" t="s">
        <v>272</v>
      </c>
      <c r="B98" s="154"/>
      <c r="C98" s="154" t="s">
        <v>273</v>
      </c>
      <c r="D98" s="155"/>
      <c r="E98" s="101">
        <f>+'Pay App 10'!E98</f>
        <v>0</v>
      </c>
      <c r="F98" s="73"/>
      <c r="G98" s="102">
        <f>+'Pay App 10'!G98+'Pay App 11'!F98</f>
        <v>0</v>
      </c>
      <c r="H98" s="194">
        <f>+'Pay App 10'!K98</f>
        <v>0</v>
      </c>
      <c r="I98" s="195"/>
      <c r="J98" s="104"/>
      <c r="K98" s="55">
        <f t="shared" si="2"/>
        <v>0</v>
      </c>
      <c r="L98" s="56">
        <f t="shared" si="0"/>
        <v>0</v>
      </c>
      <c r="M98" s="54">
        <f t="shared" si="1"/>
        <v>0</v>
      </c>
      <c r="N98" s="54">
        <f t="shared" si="3"/>
        <v>0</v>
      </c>
      <c r="O98" s="101">
        <f>+'Pay App 10'!O98+'Pay App 10'!P98</f>
        <v>0</v>
      </c>
      <c r="P98" s="73"/>
      <c r="Q98" s="69">
        <f>+'Pay App 10'!Q98+N98+P98</f>
        <v>0</v>
      </c>
    </row>
    <row r="99" spans="1:17" ht="21" customHeight="1" x14ac:dyDescent="0.25">
      <c r="A99" s="154" t="s">
        <v>274</v>
      </c>
      <c r="B99" s="154"/>
      <c r="C99" s="154" t="s">
        <v>275</v>
      </c>
      <c r="D99" s="155"/>
      <c r="E99" s="101">
        <f>+'Pay App 10'!E99</f>
        <v>0</v>
      </c>
      <c r="F99" s="73"/>
      <c r="G99" s="102">
        <f>+'Pay App 10'!G99+'Pay App 11'!F99</f>
        <v>0</v>
      </c>
      <c r="H99" s="194">
        <f>+'Pay App 10'!K99</f>
        <v>0</v>
      </c>
      <c r="I99" s="195"/>
      <c r="J99" s="104"/>
      <c r="K99" s="55">
        <f t="shared" si="2"/>
        <v>0</v>
      </c>
      <c r="L99" s="56">
        <f t="shared" si="0"/>
        <v>0</v>
      </c>
      <c r="M99" s="54">
        <f t="shared" si="1"/>
        <v>0</v>
      </c>
      <c r="N99" s="54">
        <f t="shared" si="3"/>
        <v>0</v>
      </c>
      <c r="O99" s="101">
        <f>+'Pay App 10'!O99+'Pay App 10'!P99</f>
        <v>0</v>
      </c>
      <c r="P99" s="73"/>
      <c r="Q99" s="69">
        <f>+'Pay App 10'!Q99+N99+P99</f>
        <v>0</v>
      </c>
    </row>
    <row r="100" spans="1:17" ht="21" customHeight="1" x14ac:dyDescent="0.25">
      <c r="A100" s="154" t="s">
        <v>276</v>
      </c>
      <c r="B100" s="154"/>
      <c r="C100" s="154" t="s">
        <v>277</v>
      </c>
      <c r="D100" s="155"/>
      <c r="E100" s="101">
        <f>+'Pay App 10'!E100</f>
        <v>0</v>
      </c>
      <c r="F100" s="73"/>
      <c r="G100" s="102">
        <f>+'Pay App 10'!G100+'Pay App 11'!F100</f>
        <v>0</v>
      </c>
      <c r="H100" s="194">
        <f>+'Pay App 10'!K100</f>
        <v>0</v>
      </c>
      <c r="I100" s="195"/>
      <c r="J100" s="104"/>
      <c r="K100" s="55">
        <f t="shared" si="2"/>
        <v>0</v>
      </c>
      <c r="L100" s="56">
        <f t="shared" si="0"/>
        <v>0</v>
      </c>
      <c r="M100" s="54">
        <f t="shared" si="1"/>
        <v>0</v>
      </c>
      <c r="N100" s="54">
        <f t="shared" si="3"/>
        <v>0</v>
      </c>
      <c r="O100" s="101">
        <f>+'Pay App 10'!O100+'Pay App 10'!P100</f>
        <v>0</v>
      </c>
      <c r="P100" s="73"/>
      <c r="Q100" s="69">
        <f>+'Pay App 10'!Q100+N100+P100</f>
        <v>0</v>
      </c>
    </row>
    <row r="101" spans="1:17" ht="21" customHeight="1" x14ac:dyDescent="0.25">
      <c r="A101" s="154" t="s">
        <v>278</v>
      </c>
      <c r="B101" s="154"/>
      <c r="C101" s="154" t="s">
        <v>279</v>
      </c>
      <c r="D101" s="155"/>
      <c r="E101" s="101">
        <f>+'Pay App 10'!E101</f>
        <v>0</v>
      </c>
      <c r="F101" s="73"/>
      <c r="G101" s="102">
        <f>+'Pay App 10'!G101+'Pay App 11'!F101</f>
        <v>0</v>
      </c>
      <c r="H101" s="194">
        <f>+'Pay App 10'!K101</f>
        <v>0</v>
      </c>
      <c r="I101" s="195"/>
      <c r="J101" s="104"/>
      <c r="K101" s="55">
        <f t="shared" si="2"/>
        <v>0</v>
      </c>
      <c r="L101" s="56">
        <f t="shared" si="0"/>
        <v>0</v>
      </c>
      <c r="M101" s="54">
        <f t="shared" si="1"/>
        <v>0</v>
      </c>
      <c r="N101" s="54">
        <f t="shared" si="3"/>
        <v>0</v>
      </c>
      <c r="O101" s="101">
        <f>+'Pay App 10'!O101+'Pay App 10'!P101</f>
        <v>0</v>
      </c>
      <c r="P101" s="73"/>
      <c r="Q101" s="69">
        <f>+'Pay App 10'!Q101+N101+P101</f>
        <v>0</v>
      </c>
    </row>
    <row r="102" spans="1:17" ht="21" customHeight="1" x14ac:dyDescent="0.25">
      <c r="A102" s="154" t="s">
        <v>281</v>
      </c>
      <c r="B102" s="154"/>
      <c r="C102" s="154" t="s">
        <v>280</v>
      </c>
      <c r="D102" s="155"/>
      <c r="E102" s="101">
        <f>+'Pay App 10'!E102</f>
        <v>0</v>
      </c>
      <c r="F102" s="73"/>
      <c r="G102" s="102">
        <f>+'Pay App 10'!G102+'Pay App 11'!F102</f>
        <v>0</v>
      </c>
      <c r="H102" s="194">
        <f>+'Pay App 10'!K102</f>
        <v>0</v>
      </c>
      <c r="I102" s="195"/>
      <c r="J102" s="104"/>
      <c r="K102" s="55">
        <f t="shared" si="2"/>
        <v>0</v>
      </c>
      <c r="L102" s="56">
        <f t="shared" si="0"/>
        <v>0</v>
      </c>
      <c r="M102" s="54">
        <f t="shared" si="1"/>
        <v>0</v>
      </c>
      <c r="N102" s="54">
        <f t="shared" si="3"/>
        <v>0</v>
      </c>
      <c r="O102" s="101">
        <f>+'Pay App 10'!O102+'Pay App 10'!P102</f>
        <v>0</v>
      </c>
      <c r="P102" s="73"/>
      <c r="Q102" s="69">
        <f>+'Pay App 10'!Q102+N102+P102</f>
        <v>0</v>
      </c>
    </row>
    <row r="103" spans="1:17" ht="21" customHeight="1" x14ac:dyDescent="0.25">
      <c r="A103" s="154" t="s">
        <v>282</v>
      </c>
      <c r="B103" s="154"/>
      <c r="C103" s="154" t="s">
        <v>283</v>
      </c>
      <c r="D103" s="155"/>
      <c r="E103" s="101">
        <f>+'Pay App 10'!E103</f>
        <v>0</v>
      </c>
      <c r="F103" s="73"/>
      <c r="G103" s="102">
        <f>+'Pay App 10'!G103+'Pay App 11'!F103</f>
        <v>0</v>
      </c>
      <c r="H103" s="194">
        <f>+'Pay App 10'!K103</f>
        <v>0</v>
      </c>
      <c r="I103" s="195"/>
      <c r="J103" s="104"/>
      <c r="K103" s="55">
        <f t="shared" si="2"/>
        <v>0</v>
      </c>
      <c r="L103" s="56">
        <f t="shared" si="0"/>
        <v>0</v>
      </c>
      <c r="M103" s="54">
        <f t="shared" si="1"/>
        <v>0</v>
      </c>
      <c r="N103" s="54">
        <f t="shared" si="3"/>
        <v>0</v>
      </c>
      <c r="O103" s="101">
        <f>+'Pay App 10'!O103+'Pay App 10'!P103</f>
        <v>0</v>
      </c>
      <c r="P103" s="73"/>
      <c r="Q103" s="69">
        <f>+'Pay App 10'!Q103+N103+P103</f>
        <v>0</v>
      </c>
    </row>
    <row r="104" spans="1:17" ht="21" customHeight="1" x14ac:dyDescent="0.25">
      <c r="A104" s="154" t="s">
        <v>284</v>
      </c>
      <c r="B104" s="154"/>
      <c r="C104" s="154" t="s">
        <v>285</v>
      </c>
      <c r="D104" s="155"/>
      <c r="E104" s="101">
        <f>+'Pay App 10'!E104</f>
        <v>0</v>
      </c>
      <c r="F104" s="73"/>
      <c r="G104" s="102">
        <f>+'Pay App 10'!G104+'Pay App 11'!F104</f>
        <v>0</v>
      </c>
      <c r="H104" s="194">
        <f>+'Pay App 10'!K104</f>
        <v>0</v>
      </c>
      <c r="I104" s="195"/>
      <c r="J104" s="104"/>
      <c r="K104" s="55">
        <f t="shared" si="2"/>
        <v>0</v>
      </c>
      <c r="L104" s="56">
        <f t="shared" si="0"/>
        <v>0</v>
      </c>
      <c r="M104" s="54">
        <f t="shared" si="1"/>
        <v>0</v>
      </c>
      <c r="N104" s="54">
        <f t="shared" si="3"/>
        <v>0</v>
      </c>
      <c r="O104" s="101">
        <f>+'Pay App 10'!O104+'Pay App 10'!P104</f>
        <v>0</v>
      </c>
      <c r="P104" s="73"/>
      <c r="Q104" s="69">
        <f>+'Pay App 10'!Q104+N104+P104</f>
        <v>0</v>
      </c>
    </row>
    <row r="105" spans="1:17" ht="21" customHeight="1" x14ac:dyDescent="0.25">
      <c r="A105" s="154" t="s">
        <v>292</v>
      </c>
      <c r="B105" s="154"/>
      <c r="C105" s="154" t="s">
        <v>286</v>
      </c>
      <c r="D105" s="155"/>
      <c r="E105" s="101">
        <f>+'Pay App 10'!E105</f>
        <v>0</v>
      </c>
      <c r="F105" s="73"/>
      <c r="G105" s="102">
        <f>+'Pay App 10'!G105+'Pay App 11'!F105</f>
        <v>0</v>
      </c>
      <c r="H105" s="194">
        <f>+'Pay App 10'!K105</f>
        <v>0</v>
      </c>
      <c r="I105" s="195"/>
      <c r="J105" s="104"/>
      <c r="K105" s="55">
        <f t="shared" si="2"/>
        <v>0</v>
      </c>
      <c r="L105" s="56">
        <f t="shared" si="0"/>
        <v>0</v>
      </c>
      <c r="M105" s="54">
        <f t="shared" si="1"/>
        <v>0</v>
      </c>
      <c r="N105" s="54">
        <f t="shared" si="3"/>
        <v>0</v>
      </c>
      <c r="O105" s="101">
        <f>+'Pay App 10'!O105+'Pay App 10'!P105</f>
        <v>0</v>
      </c>
      <c r="P105" s="73"/>
      <c r="Q105" s="69">
        <f>+'Pay App 10'!Q105+N105+P105</f>
        <v>0</v>
      </c>
    </row>
    <row r="106" spans="1:17" ht="21" customHeight="1" x14ac:dyDescent="0.25">
      <c r="A106" s="154" t="s">
        <v>413</v>
      </c>
      <c r="B106" s="154"/>
      <c r="C106" s="154" t="s">
        <v>414</v>
      </c>
      <c r="D106" s="155"/>
      <c r="E106" s="101">
        <f>+'Pay App 10'!E106</f>
        <v>0</v>
      </c>
      <c r="F106" s="73"/>
      <c r="G106" s="102">
        <f>+'Pay App 10'!G106+'Pay App 11'!F106</f>
        <v>0</v>
      </c>
      <c r="H106" s="194">
        <f>+'Pay App 10'!K106</f>
        <v>0</v>
      </c>
      <c r="I106" s="195"/>
      <c r="J106" s="104"/>
      <c r="K106" s="55">
        <f t="shared" si="2"/>
        <v>0</v>
      </c>
      <c r="L106" s="56">
        <f t="shared" si="0"/>
        <v>0</v>
      </c>
      <c r="M106" s="54">
        <f t="shared" si="1"/>
        <v>0</v>
      </c>
      <c r="N106" s="54">
        <f t="shared" si="3"/>
        <v>0</v>
      </c>
      <c r="O106" s="101">
        <f>+'Pay App 10'!O106+'Pay App 10'!P106</f>
        <v>0</v>
      </c>
      <c r="P106" s="73"/>
      <c r="Q106" s="69">
        <f>+'Pay App 10'!Q106+N106+P106</f>
        <v>0</v>
      </c>
    </row>
    <row r="107" spans="1:17" ht="21" customHeight="1" x14ac:dyDescent="0.25">
      <c r="A107" s="154" t="s">
        <v>293</v>
      </c>
      <c r="B107" s="154"/>
      <c r="C107" s="154" t="s">
        <v>287</v>
      </c>
      <c r="D107" s="155"/>
      <c r="E107" s="101">
        <f>+'Pay App 10'!E107</f>
        <v>0</v>
      </c>
      <c r="F107" s="73"/>
      <c r="G107" s="102">
        <f>+'Pay App 10'!G107+'Pay App 11'!F107</f>
        <v>0</v>
      </c>
      <c r="H107" s="194">
        <f>+'Pay App 10'!K107</f>
        <v>0</v>
      </c>
      <c r="I107" s="195"/>
      <c r="J107" s="104"/>
      <c r="K107" s="55">
        <f t="shared" si="2"/>
        <v>0</v>
      </c>
      <c r="L107" s="56">
        <f t="shared" si="0"/>
        <v>0</v>
      </c>
      <c r="M107" s="54">
        <f t="shared" si="1"/>
        <v>0</v>
      </c>
      <c r="N107" s="54">
        <f t="shared" si="3"/>
        <v>0</v>
      </c>
      <c r="O107" s="101">
        <f>+'Pay App 10'!O107+'Pay App 10'!P107</f>
        <v>0</v>
      </c>
      <c r="P107" s="73"/>
      <c r="Q107" s="69">
        <f>+'Pay App 10'!Q107+N107+P107</f>
        <v>0</v>
      </c>
    </row>
    <row r="108" spans="1:17" ht="21" customHeight="1" x14ac:dyDescent="0.25">
      <c r="A108" s="154" t="s">
        <v>294</v>
      </c>
      <c r="B108" s="154"/>
      <c r="C108" s="154" t="s">
        <v>288</v>
      </c>
      <c r="D108" s="155"/>
      <c r="E108" s="101">
        <f>+'Pay App 10'!E108</f>
        <v>0</v>
      </c>
      <c r="F108" s="73"/>
      <c r="G108" s="102">
        <f>+'Pay App 10'!G108+'Pay App 11'!F108</f>
        <v>0</v>
      </c>
      <c r="H108" s="194">
        <f>+'Pay App 10'!K108</f>
        <v>0</v>
      </c>
      <c r="I108" s="195"/>
      <c r="J108" s="104"/>
      <c r="K108" s="55">
        <f t="shared" si="2"/>
        <v>0</v>
      </c>
      <c r="L108" s="56">
        <f t="shared" si="0"/>
        <v>0</v>
      </c>
      <c r="M108" s="54">
        <f t="shared" si="1"/>
        <v>0</v>
      </c>
      <c r="N108" s="54">
        <f t="shared" si="3"/>
        <v>0</v>
      </c>
      <c r="O108" s="101">
        <f>+'Pay App 10'!O108+'Pay App 10'!P108</f>
        <v>0</v>
      </c>
      <c r="P108" s="73"/>
      <c r="Q108" s="69">
        <f>+'Pay App 10'!Q108+N108+P108</f>
        <v>0</v>
      </c>
    </row>
    <row r="109" spans="1:17" ht="21" customHeight="1" x14ac:dyDescent="0.25">
      <c r="A109" s="154" t="s">
        <v>295</v>
      </c>
      <c r="B109" s="154"/>
      <c r="C109" s="154" t="s">
        <v>289</v>
      </c>
      <c r="D109" s="155"/>
      <c r="E109" s="101">
        <f>+'Pay App 10'!E109</f>
        <v>0</v>
      </c>
      <c r="F109" s="73"/>
      <c r="G109" s="102">
        <f>+'Pay App 10'!G109+'Pay App 11'!F109</f>
        <v>0</v>
      </c>
      <c r="H109" s="194">
        <f>+'Pay App 10'!K109</f>
        <v>0</v>
      </c>
      <c r="I109" s="195"/>
      <c r="J109" s="104"/>
      <c r="K109" s="55">
        <f t="shared" si="2"/>
        <v>0</v>
      </c>
      <c r="L109" s="56">
        <f t="shared" si="0"/>
        <v>0</v>
      </c>
      <c r="M109" s="54">
        <f t="shared" si="1"/>
        <v>0</v>
      </c>
      <c r="N109" s="54">
        <f t="shared" si="3"/>
        <v>0</v>
      </c>
      <c r="O109" s="101">
        <f>+'Pay App 10'!O109+'Pay App 10'!P109</f>
        <v>0</v>
      </c>
      <c r="P109" s="73"/>
      <c r="Q109" s="69">
        <f>+'Pay App 10'!Q109+N109+P109</f>
        <v>0</v>
      </c>
    </row>
    <row r="110" spans="1:17" ht="21" customHeight="1" x14ac:dyDescent="0.25">
      <c r="A110" s="154" t="s">
        <v>296</v>
      </c>
      <c r="B110" s="154"/>
      <c r="C110" s="154" t="s">
        <v>290</v>
      </c>
      <c r="D110" s="155"/>
      <c r="E110" s="101">
        <f>+'Pay App 10'!E110</f>
        <v>0</v>
      </c>
      <c r="F110" s="73"/>
      <c r="G110" s="102">
        <f>+'Pay App 10'!G110+'Pay App 11'!F110</f>
        <v>0</v>
      </c>
      <c r="H110" s="194">
        <f>+'Pay App 10'!K110</f>
        <v>0</v>
      </c>
      <c r="I110" s="195"/>
      <c r="J110" s="104"/>
      <c r="K110" s="55">
        <f t="shared" si="2"/>
        <v>0</v>
      </c>
      <c r="L110" s="56">
        <f t="shared" si="0"/>
        <v>0</v>
      </c>
      <c r="M110" s="54">
        <f t="shared" si="1"/>
        <v>0</v>
      </c>
      <c r="N110" s="54">
        <f t="shared" si="3"/>
        <v>0</v>
      </c>
      <c r="O110" s="101">
        <f>+'Pay App 10'!O110+'Pay App 10'!P110</f>
        <v>0</v>
      </c>
      <c r="P110" s="73"/>
      <c r="Q110" s="69">
        <f>+'Pay App 10'!Q110+N110+P110</f>
        <v>0</v>
      </c>
    </row>
    <row r="111" spans="1:17" ht="21" customHeight="1" x14ac:dyDescent="0.25">
      <c r="A111" s="154" t="s">
        <v>297</v>
      </c>
      <c r="B111" s="154"/>
      <c r="C111" s="154" t="s">
        <v>291</v>
      </c>
      <c r="D111" s="155"/>
      <c r="E111" s="101">
        <f>+'Pay App 10'!E111</f>
        <v>0</v>
      </c>
      <c r="F111" s="73"/>
      <c r="G111" s="102">
        <f>+'Pay App 10'!G111+'Pay App 11'!F111</f>
        <v>0</v>
      </c>
      <c r="H111" s="194">
        <f>+'Pay App 10'!K111</f>
        <v>0</v>
      </c>
      <c r="I111" s="195"/>
      <c r="J111" s="104"/>
      <c r="K111" s="55">
        <f t="shared" si="2"/>
        <v>0</v>
      </c>
      <c r="L111" s="56">
        <f t="shared" si="0"/>
        <v>0</v>
      </c>
      <c r="M111" s="54">
        <f t="shared" si="1"/>
        <v>0</v>
      </c>
      <c r="N111" s="54">
        <f t="shared" si="3"/>
        <v>0</v>
      </c>
      <c r="O111" s="101">
        <f>+'Pay App 10'!O111+'Pay App 10'!P111</f>
        <v>0</v>
      </c>
      <c r="P111" s="73"/>
      <c r="Q111" s="69">
        <f>+'Pay App 10'!Q111+N111+P111</f>
        <v>0</v>
      </c>
    </row>
    <row r="112" spans="1:17" ht="21" customHeight="1" x14ac:dyDescent="0.25">
      <c r="A112" s="159" t="s">
        <v>226</v>
      </c>
      <c r="B112" s="159"/>
      <c r="C112" s="159" t="s">
        <v>227</v>
      </c>
      <c r="D112" s="160"/>
      <c r="E112" s="101">
        <f>+'Pay App 10'!E112</f>
        <v>0</v>
      </c>
      <c r="F112" s="73"/>
      <c r="G112" s="102">
        <f>+'Pay App 10'!G112+'Pay App 11'!F112</f>
        <v>0</v>
      </c>
      <c r="H112" s="194">
        <f>+'Pay App 10'!K112</f>
        <v>0</v>
      </c>
      <c r="I112" s="195"/>
      <c r="J112" s="104"/>
      <c r="K112" s="55">
        <f t="shared" si="2"/>
        <v>0</v>
      </c>
      <c r="L112" s="56">
        <f t="shared" si="0"/>
        <v>0</v>
      </c>
      <c r="M112" s="54">
        <f t="shared" si="1"/>
        <v>0</v>
      </c>
      <c r="N112" s="54">
        <f t="shared" si="3"/>
        <v>0</v>
      </c>
      <c r="O112" s="101">
        <f>+'Pay App 10'!O112+'Pay App 10'!P112</f>
        <v>0</v>
      </c>
      <c r="P112" s="73"/>
      <c r="Q112" s="69">
        <f>+'Pay App 10'!Q112+N112+P112</f>
        <v>0</v>
      </c>
    </row>
    <row r="113" spans="1:17" ht="21" customHeight="1" x14ac:dyDescent="0.25">
      <c r="A113" s="154" t="s">
        <v>85</v>
      </c>
      <c r="B113" s="154"/>
      <c r="C113" s="154" t="s">
        <v>86</v>
      </c>
      <c r="D113" s="155"/>
      <c r="E113" s="101">
        <f>+'Pay App 10'!E113</f>
        <v>0</v>
      </c>
      <c r="F113" s="73"/>
      <c r="G113" s="102">
        <f>+'Pay App 10'!G113+'Pay App 11'!F113</f>
        <v>0</v>
      </c>
      <c r="H113" s="194">
        <f>+'Pay App 10'!K113</f>
        <v>0</v>
      </c>
      <c r="I113" s="195"/>
      <c r="J113" s="104"/>
      <c r="K113" s="55">
        <f t="shared" si="2"/>
        <v>0</v>
      </c>
      <c r="L113" s="56">
        <f t="shared" si="0"/>
        <v>0</v>
      </c>
      <c r="M113" s="54">
        <f t="shared" si="1"/>
        <v>0</v>
      </c>
      <c r="N113" s="54">
        <f t="shared" si="3"/>
        <v>0</v>
      </c>
      <c r="O113" s="101">
        <f>+'Pay App 10'!O113+'Pay App 10'!P113</f>
        <v>0</v>
      </c>
      <c r="P113" s="73"/>
      <c r="Q113" s="69">
        <f>+'Pay App 10'!Q113+N113+P113</f>
        <v>0</v>
      </c>
    </row>
    <row r="114" spans="1:17" ht="21" customHeight="1" x14ac:dyDescent="0.25">
      <c r="A114" s="154" t="s">
        <v>87</v>
      </c>
      <c r="B114" s="154"/>
      <c r="C114" s="154" t="s">
        <v>88</v>
      </c>
      <c r="D114" s="155"/>
      <c r="E114" s="101">
        <f>+'Pay App 10'!E114</f>
        <v>0</v>
      </c>
      <c r="F114" s="73"/>
      <c r="G114" s="102">
        <f>+'Pay App 10'!G114+'Pay App 11'!F114</f>
        <v>0</v>
      </c>
      <c r="H114" s="194">
        <f>+'Pay App 10'!K114</f>
        <v>0</v>
      </c>
      <c r="I114" s="195"/>
      <c r="J114" s="104"/>
      <c r="K114" s="55">
        <f t="shared" si="2"/>
        <v>0</v>
      </c>
      <c r="L114" s="56">
        <f t="shared" si="0"/>
        <v>0</v>
      </c>
      <c r="M114" s="54">
        <f t="shared" si="1"/>
        <v>0</v>
      </c>
      <c r="N114" s="54">
        <f t="shared" si="3"/>
        <v>0</v>
      </c>
      <c r="O114" s="101">
        <f>+'Pay App 10'!O114+'Pay App 10'!P114</f>
        <v>0</v>
      </c>
      <c r="P114" s="73"/>
      <c r="Q114" s="69">
        <f>+'Pay App 10'!Q114+N114+P114</f>
        <v>0</v>
      </c>
    </row>
    <row r="115" spans="1:17" ht="21" customHeight="1" x14ac:dyDescent="0.25">
      <c r="A115" s="154" t="s">
        <v>298</v>
      </c>
      <c r="B115" s="154"/>
      <c r="C115" s="154" t="s">
        <v>299</v>
      </c>
      <c r="D115" s="155"/>
      <c r="E115" s="101">
        <f>+'Pay App 10'!E115</f>
        <v>0</v>
      </c>
      <c r="F115" s="73"/>
      <c r="G115" s="102">
        <f>+'Pay App 10'!G115+'Pay App 11'!F115</f>
        <v>0</v>
      </c>
      <c r="H115" s="194">
        <f>+'Pay App 10'!K115</f>
        <v>0</v>
      </c>
      <c r="I115" s="195"/>
      <c r="J115" s="104"/>
      <c r="K115" s="55">
        <f t="shared" si="2"/>
        <v>0</v>
      </c>
      <c r="L115" s="56">
        <f t="shared" si="0"/>
        <v>0</v>
      </c>
      <c r="M115" s="54">
        <f t="shared" si="1"/>
        <v>0</v>
      </c>
      <c r="N115" s="54">
        <f t="shared" si="3"/>
        <v>0</v>
      </c>
      <c r="O115" s="101">
        <f>+'Pay App 10'!O115+'Pay App 10'!P115</f>
        <v>0</v>
      </c>
      <c r="P115" s="73"/>
      <c r="Q115" s="69">
        <f>+'Pay App 10'!Q115+N115+P115</f>
        <v>0</v>
      </c>
    </row>
    <row r="116" spans="1:17" ht="21" customHeight="1" x14ac:dyDescent="0.25">
      <c r="A116" s="159" t="s">
        <v>224</v>
      </c>
      <c r="B116" s="159"/>
      <c r="C116" s="157" t="s">
        <v>225</v>
      </c>
      <c r="D116" s="185"/>
      <c r="E116" s="101">
        <f>+'Pay App 10'!E116</f>
        <v>0</v>
      </c>
      <c r="F116" s="73"/>
      <c r="G116" s="102">
        <f>+'Pay App 10'!G116+'Pay App 11'!F116</f>
        <v>0</v>
      </c>
      <c r="H116" s="194">
        <f>+'Pay App 10'!K116</f>
        <v>0</v>
      </c>
      <c r="I116" s="195"/>
      <c r="J116" s="104"/>
      <c r="K116" s="55">
        <f t="shared" si="2"/>
        <v>0</v>
      </c>
      <c r="L116" s="56">
        <f t="shared" si="0"/>
        <v>0</v>
      </c>
      <c r="M116" s="54">
        <f t="shared" si="1"/>
        <v>0</v>
      </c>
      <c r="N116" s="54">
        <f t="shared" si="3"/>
        <v>0</v>
      </c>
      <c r="O116" s="101">
        <f>+'Pay App 10'!O116+'Pay App 10'!P116</f>
        <v>0</v>
      </c>
      <c r="P116" s="73"/>
      <c r="Q116" s="69">
        <f>+'Pay App 10'!Q116+N116+P116</f>
        <v>0</v>
      </c>
    </row>
    <row r="117" spans="1:17" ht="21" customHeight="1" x14ac:dyDescent="0.25">
      <c r="A117" s="154" t="s">
        <v>300</v>
      </c>
      <c r="B117" s="154"/>
      <c r="C117" s="154" t="s">
        <v>301</v>
      </c>
      <c r="D117" s="155"/>
      <c r="E117" s="101">
        <f>+'Pay App 10'!E117</f>
        <v>0</v>
      </c>
      <c r="F117" s="73"/>
      <c r="G117" s="102">
        <f>+'Pay App 10'!G117+'Pay App 11'!F117</f>
        <v>0</v>
      </c>
      <c r="H117" s="194">
        <f>+'Pay App 10'!K117</f>
        <v>0</v>
      </c>
      <c r="I117" s="195"/>
      <c r="J117" s="104"/>
      <c r="K117" s="55">
        <f t="shared" si="2"/>
        <v>0</v>
      </c>
      <c r="L117" s="56">
        <f t="shared" si="0"/>
        <v>0</v>
      </c>
      <c r="M117" s="54">
        <f t="shared" si="1"/>
        <v>0</v>
      </c>
      <c r="N117" s="54">
        <f t="shared" si="3"/>
        <v>0</v>
      </c>
      <c r="O117" s="101">
        <f>+'Pay App 10'!O117+'Pay App 10'!P117</f>
        <v>0</v>
      </c>
      <c r="P117" s="73"/>
      <c r="Q117" s="69">
        <f>+'Pay App 10'!Q117+N117+P117</f>
        <v>0</v>
      </c>
    </row>
    <row r="118" spans="1:17" ht="21" customHeight="1" x14ac:dyDescent="0.25">
      <c r="A118" s="154" t="s">
        <v>89</v>
      </c>
      <c r="B118" s="154"/>
      <c r="C118" s="123" t="s">
        <v>90</v>
      </c>
      <c r="D118" s="58"/>
      <c r="E118" s="101">
        <f>+'Pay App 10'!E118</f>
        <v>0</v>
      </c>
      <c r="F118" s="73"/>
      <c r="G118" s="102">
        <f>+'Pay App 10'!G118+'Pay App 11'!F118</f>
        <v>0</v>
      </c>
      <c r="H118" s="194">
        <f>+'Pay App 10'!K118</f>
        <v>0</v>
      </c>
      <c r="I118" s="195"/>
      <c r="J118" s="104"/>
      <c r="K118" s="55">
        <f t="shared" si="2"/>
        <v>0</v>
      </c>
      <c r="L118" s="56">
        <f t="shared" si="0"/>
        <v>0</v>
      </c>
      <c r="M118" s="54">
        <f t="shared" si="1"/>
        <v>0</v>
      </c>
      <c r="N118" s="54">
        <f t="shared" si="3"/>
        <v>0</v>
      </c>
      <c r="O118" s="101">
        <f>+'Pay App 10'!O118+'Pay App 10'!P118</f>
        <v>0</v>
      </c>
      <c r="P118" s="73"/>
      <c r="Q118" s="69">
        <f>+'Pay App 10'!Q118+N118+P118</f>
        <v>0</v>
      </c>
    </row>
    <row r="119" spans="1:17" ht="21" customHeight="1" x14ac:dyDescent="0.25">
      <c r="A119" s="154" t="s">
        <v>91</v>
      </c>
      <c r="B119" s="154"/>
      <c r="C119" s="155" t="s">
        <v>92</v>
      </c>
      <c r="D119" s="172"/>
      <c r="E119" s="101">
        <f>+'Pay App 10'!E119</f>
        <v>0</v>
      </c>
      <c r="F119" s="73"/>
      <c r="G119" s="102">
        <f>+'Pay App 10'!G119+'Pay App 11'!F119</f>
        <v>0</v>
      </c>
      <c r="H119" s="194">
        <f>+'Pay App 10'!K119</f>
        <v>0</v>
      </c>
      <c r="I119" s="195"/>
      <c r="J119" s="104"/>
      <c r="K119" s="55">
        <f t="shared" si="2"/>
        <v>0</v>
      </c>
      <c r="L119" s="56">
        <f t="shared" si="0"/>
        <v>0</v>
      </c>
      <c r="M119" s="54">
        <f t="shared" si="1"/>
        <v>0</v>
      </c>
      <c r="N119" s="54">
        <f t="shared" si="3"/>
        <v>0</v>
      </c>
      <c r="O119" s="101">
        <f>+'Pay App 10'!O119+'Pay App 10'!P119</f>
        <v>0</v>
      </c>
      <c r="P119" s="73"/>
      <c r="Q119" s="69">
        <f>+'Pay App 10'!Q119+N119+P119</f>
        <v>0</v>
      </c>
    </row>
    <row r="120" spans="1:17" ht="21" customHeight="1" x14ac:dyDescent="0.25">
      <c r="A120" s="154" t="s">
        <v>302</v>
      </c>
      <c r="B120" s="154"/>
      <c r="C120" s="154" t="s">
        <v>303</v>
      </c>
      <c r="D120" s="155"/>
      <c r="E120" s="101">
        <f>+'Pay App 10'!E120</f>
        <v>0</v>
      </c>
      <c r="F120" s="73"/>
      <c r="G120" s="102">
        <f>+'Pay App 10'!G120+'Pay App 11'!F120</f>
        <v>0</v>
      </c>
      <c r="H120" s="194">
        <f>+'Pay App 10'!K120</f>
        <v>0</v>
      </c>
      <c r="I120" s="195"/>
      <c r="J120" s="104"/>
      <c r="K120" s="55">
        <f t="shared" si="2"/>
        <v>0</v>
      </c>
      <c r="L120" s="56">
        <f t="shared" si="0"/>
        <v>0</v>
      </c>
      <c r="M120" s="54">
        <f t="shared" si="1"/>
        <v>0</v>
      </c>
      <c r="N120" s="54">
        <f t="shared" si="3"/>
        <v>0</v>
      </c>
      <c r="O120" s="101">
        <f>+'Pay App 10'!O120+'Pay App 10'!P120</f>
        <v>0</v>
      </c>
      <c r="P120" s="73"/>
      <c r="Q120" s="69">
        <f>+'Pay App 10'!Q120+N120+P120</f>
        <v>0</v>
      </c>
    </row>
    <row r="121" spans="1:17" ht="21" customHeight="1" x14ac:dyDescent="0.25">
      <c r="A121" s="154" t="s">
        <v>304</v>
      </c>
      <c r="B121" s="154"/>
      <c r="C121" s="154" t="s">
        <v>305</v>
      </c>
      <c r="D121" s="155"/>
      <c r="E121" s="101">
        <f>+'Pay App 10'!E121</f>
        <v>0</v>
      </c>
      <c r="F121" s="73"/>
      <c r="G121" s="102">
        <f>+'Pay App 10'!G121+'Pay App 11'!F121</f>
        <v>0</v>
      </c>
      <c r="H121" s="194">
        <f>+'Pay App 10'!K121</f>
        <v>0</v>
      </c>
      <c r="I121" s="195"/>
      <c r="J121" s="104"/>
      <c r="K121" s="55">
        <f t="shared" si="2"/>
        <v>0</v>
      </c>
      <c r="L121" s="56">
        <f t="shared" si="0"/>
        <v>0</v>
      </c>
      <c r="M121" s="54">
        <f t="shared" si="1"/>
        <v>0</v>
      </c>
      <c r="N121" s="54">
        <f t="shared" si="3"/>
        <v>0</v>
      </c>
      <c r="O121" s="101">
        <f>+'Pay App 10'!O121+'Pay App 10'!P121</f>
        <v>0</v>
      </c>
      <c r="P121" s="73"/>
      <c r="Q121" s="69">
        <f>+'Pay App 10'!Q121+N121+P121</f>
        <v>0</v>
      </c>
    </row>
    <row r="122" spans="1:17" ht="21" customHeight="1" x14ac:dyDescent="0.25">
      <c r="A122" s="159" t="s">
        <v>93</v>
      </c>
      <c r="B122" s="159"/>
      <c r="C122" s="160" t="s">
        <v>221</v>
      </c>
      <c r="D122" s="163"/>
      <c r="E122" s="101">
        <f>+'Pay App 10'!E122</f>
        <v>0</v>
      </c>
      <c r="F122" s="73"/>
      <c r="G122" s="102">
        <f>+'Pay App 10'!G122+'Pay App 11'!F122</f>
        <v>0</v>
      </c>
      <c r="H122" s="194">
        <f>+'Pay App 10'!K122</f>
        <v>0</v>
      </c>
      <c r="I122" s="195"/>
      <c r="J122" s="104"/>
      <c r="K122" s="55">
        <f t="shared" si="2"/>
        <v>0</v>
      </c>
      <c r="L122" s="56">
        <f t="shared" si="0"/>
        <v>0</v>
      </c>
      <c r="M122" s="54">
        <f t="shared" si="1"/>
        <v>0</v>
      </c>
      <c r="N122" s="54">
        <f t="shared" si="3"/>
        <v>0</v>
      </c>
      <c r="O122" s="101">
        <f>+'Pay App 10'!O122+'Pay App 10'!P122</f>
        <v>0</v>
      </c>
      <c r="P122" s="73"/>
      <c r="Q122" s="69">
        <f>+'Pay App 10'!Q122+N122+P122</f>
        <v>0</v>
      </c>
    </row>
    <row r="123" spans="1:17" ht="21" customHeight="1" x14ac:dyDescent="0.25">
      <c r="A123" s="154" t="s">
        <v>306</v>
      </c>
      <c r="B123" s="154"/>
      <c r="C123" s="154" t="s">
        <v>307</v>
      </c>
      <c r="D123" s="155"/>
      <c r="E123" s="101">
        <f>+'Pay App 10'!E123</f>
        <v>0</v>
      </c>
      <c r="F123" s="73"/>
      <c r="G123" s="102">
        <f>+'Pay App 10'!G123+'Pay App 11'!F123</f>
        <v>0</v>
      </c>
      <c r="H123" s="194">
        <f>+'Pay App 10'!K123</f>
        <v>0</v>
      </c>
      <c r="I123" s="195"/>
      <c r="J123" s="104"/>
      <c r="K123" s="55">
        <f t="shared" si="2"/>
        <v>0</v>
      </c>
      <c r="L123" s="56">
        <f t="shared" si="0"/>
        <v>0</v>
      </c>
      <c r="M123" s="54">
        <f t="shared" si="1"/>
        <v>0</v>
      </c>
      <c r="N123" s="54">
        <f t="shared" si="3"/>
        <v>0</v>
      </c>
      <c r="O123" s="101">
        <f>+'Pay App 10'!O123+'Pay App 10'!P123</f>
        <v>0</v>
      </c>
      <c r="P123" s="73"/>
      <c r="Q123" s="69">
        <f>+'Pay App 10'!Q123+N123+P123</f>
        <v>0</v>
      </c>
    </row>
    <row r="124" spans="1:17" ht="21" customHeight="1" x14ac:dyDescent="0.25">
      <c r="A124" s="154" t="s">
        <v>306</v>
      </c>
      <c r="B124" s="154"/>
      <c r="C124" s="154" t="s">
        <v>308</v>
      </c>
      <c r="D124" s="155"/>
      <c r="E124" s="101">
        <f>+'Pay App 10'!E124</f>
        <v>0</v>
      </c>
      <c r="F124" s="73"/>
      <c r="G124" s="102">
        <f>+'Pay App 10'!G124+'Pay App 11'!F124</f>
        <v>0</v>
      </c>
      <c r="H124" s="194">
        <f>+'Pay App 10'!K124</f>
        <v>0</v>
      </c>
      <c r="I124" s="195"/>
      <c r="J124" s="104"/>
      <c r="K124" s="55">
        <f t="shared" si="2"/>
        <v>0</v>
      </c>
      <c r="L124" s="56">
        <f t="shared" si="0"/>
        <v>0</v>
      </c>
      <c r="M124" s="54">
        <f t="shared" si="1"/>
        <v>0</v>
      </c>
      <c r="N124" s="54">
        <f t="shared" si="3"/>
        <v>0</v>
      </c>
      <c r="O124" s="101">
        <f>+'Pay App 10'!O124+'Pay App 10'!P124</f>
        <v>0</v>
      </c>
      <c r="P124" s="73"/>
      <c r="Q124" s="69">
        <f>+'Pay App 10'!Q124+N124+P124</f>
        <v>0</v>
      </c>
    </row>
    <row r="125" spans="1:17" ht="21" customHeight="1" x14ac:dyDescent="0.25">
      <c r="A125" s="154" t="s">
        <v>306</v>
      </c>
      <c r="B125" s="154"/>
      <c r="C125" s="154" t="s">
        <v>309</v>
      </c>
      <c r="D125" s="155"/>
      <c r="E125" s="101">
        <f>+'Pay App 10'!E125</f>
        <v>0</v>
      </c>
      <c r="F125" s="73"/>
      <c r="G125" s="102">
        <f>+'Pay App 10'!G125+'Pay App 11'!F125</f>
        <v>0</v>
      </c>
      <c r="H125" s="194">
        <f>+'Pay App 10'!K125</f>
        <v>0</v>
      </c>
      <c r="I125" s="195"/>
      <c r="J125" s="104"/>
      <c r="K125" s="55">
        <f t="shared" si="2"/>
        <v>0</v>
      </c>
      <c r="L125" s="56">
        <f t="shared" si="0"/>
        <v>0</v>
      </c>
      <c r="M125" s="54">
        <f t="shared" si="1"/>
        <v>0</v>
      </c>
      <c r="N125" s="54">
        <f t="shared" si="3"/>
        <v>0</v>
      </c>
      <c r="O125" s="101">
        <f>+'Pay App 10'!O125+'Pay App 10'!P125</f>
        <v>0</v>
      </c>
      <c r="P125" s="73"/>
      <c r="Q125" s="69">
        <f>+'Pay App 10'!Q125+N125+P125</f>
        <v>0</v>
      </c>
    </row>
    <row r="126" spans="1:17" ht="21" customHeight="1" x14ac:dyDescent="0.25">
      <c r="A126" s="159" t="s">
        <v>222</v>
      </c>
      <c r="B126" s="159"/>
      <c r="C126" s="159" t="s">
        <v>223</v>
      </c>
      <c r="D126" s="160"/>
      <c r="E126" s="101">
        <f>+'Pay App 10'!E126</f>
        <v>0</v>
      </c>
      <c r="F126" s="73"/>
      <c r="G126" s="102">
        <f>+'Pay App 10'!G126+'Pay App 11'!F126</f>
        <v>0</v>
      </c>
      <c r="H126" s="194">
        <f>+'Pay App 10'!K126</f>
        <v>0</v>
      </c>
      <c r="I126" s="195"/>
      <c r="J126" s="104"/>
      <c r="K126" s="55">
        <f t="shared" si="2"/>
        <v>0</v>
      </c>
      <c r="L126" s="56">
        <f t="shared" si="0"/>
        <v>0</v>
      </c>
      <c r="M126" s="54">
        <f t="shared" si="1"/>
        <v>0</v>
      </c>
      <c r="N126" s="54">
        <f t="shared" si="3"/>
        <v>0</v>
      </c>
      <c r="O126" s="101">
        <f>+'Pay App 10'!O126+'Pay App 10'!P126</f>
        <v>0</v>
      </c>
      <c r="P126" s="73"/>
      <c r="Q126" s="69">
        <f>+'Pay App 10'!Q126+N126+P126</f>
        <v>0</v>
      </c>
    </row>
    <row r="127" spans="1:17" ht="21" customHeight="1" x14ac:dyDescent="0.25">
      <c r="A127" s="154" t="s">
        <v>94</v>
      </c>
      <c r="B127" s="154"/>
      <c r="C127" s="154" t="s">
        <v>95</v>
      </c>
      <c r="D127" s="155"/>
      <c r="E127" s="101">
        <f>+'Pay App 10'!E127</f>
        <v>0</v>
      </c>
      <c r="F127" s="73"/>
      <c r="G127" s="102">
        <f>+'Pay App 10'!G127+'Pay App 11'!F127</f>
        <v>0</v>
      </c>
      <c r="H127" s="194">
        <f>+'Pay App 10'!K127</f>
        <v>0</v>
      </c>
      <c r="I127" s="195"/>
      <c r="J127" s="104"/>
      <c r="K127" s="55">
        <f t="shared" si="2"/>
        <v>0</v>
      </c>
      <c r="L127" s="56">
        <f t="shared" si="0"/>
        <v>0</v>
      </c>
      <c r="M127" s="54">
        <f t="shared" si="1"/>
        <v>0</v>
      </c>
      <c r="N127" s="54">
        <f t="shared" si="3"/>
        <v>0</v>
      </c>
      <c r="O127" s="101">
        <f>+'Pay App 10'!O127+'Pay App 10'!P127</f>
        <v>0</v>
      </c>
      <c r="P127" s="73"/>
      <c r="Q127" s="69">
        <f>+'Pay App 10'!Q127+N127+P127</f>
        <v>0</v>
      </c>
    </row>
    <row r="128" spans="1:17" ht="21" customHeight="1" x14ac:dyDescent="0.25">
      <c r="A128" s="154" t="s">
        <v>310</v>
      </c>
      <c r="B128" s="154"/>
      <c r="C128" s="154" t="s">
        <v>311</v>
      </c>
      <c r="D128" s="155"/>
      <c r="E128" s="101">
        <f>+'Pay App 10'!E128</f>
        <v>0</v>
      </c>
      <c r="F128" s="73"/>
      <c r="G128" s="102">
        <f>+'Pay App 10'!G128+'Pay App 11'!F128</f>
        <v>0</v>
      </c>
      <c r="H128" s="194">
        <f>+'Pay App 10'!K128</f>
        <v>0</v>
      </c>
      <c r="I128" s="195"/>
      <c r="J128" s="104"/>
      <c r="K128" s="55">
        <f t="shared" si="2"/>
        <v>0</v>
      </c>
      <c r="L128" s="56">
        <f t="shared" si="0"/>
        <v>0</v>
      </c>
      <c r="M128" s="54">
        <f t="shared" si="1"/>
        <v>0</v>
      </c>
      <c r="N128" s="54">
        <f t="shared" si="3"/>
        <v>0</v>
      </c>
      <c r="O128" s="101">
        <f>+'Pay App 10'!O128+'Pay App 10'!P128</f>
        <v>0</v>
      </c>
      <c r="P128" s="73"/>
      <c r="Q128" s="69">
        <f>+'Pay App 10'!Q128+N128+P128</f>
        <v>0</v>
      </c>
    </row>
    <row r="129" spans="1:17" ht="21" customHeight="1" x14ac:dyDescent="0.25">
      <c r="A129" s="154" t="s">
        <v>312</v>
      </c>
      <c r="B129" s="154"/>
      <c r="C129" s="154" t="s">
        <v>313</v>
      </c>
      <c r="D129" s="155"/>
      <c r="E129" s="101">
        <f>+'Pay App 10'!E129</f>
        <v>0</v>
      </c>
      <c r="F129" s="73"/>
      <c r="G129" s="102">
        <f>+'Pay App 10'!G129+'Pay App 11'!F129</f>
        <v>0</v>
      </c>
      <c r="H129" s="194">
        <f>+'Pay App 10'!K129</f>
        <v>0</v>
      </c>
      <c r="I129" s="195"/>
      <c r="J129" s="104"/>
      <c r="K129" s="55">
        <f t="shared" si="2"/>
        <v>0</v>
      </c>
      <c r="L129" s="56">
        <f t="shared" si="0"/>
        <v>0</v>
      </c>
      <c r="M129" s="54">
        <f t="shared" si="1"/>
        <v>0</v>
      </c>
      <c r="N129" s="54">
        <f t="shared" si="3"/>
        <v>0</v>
      </c>
      <c r="O129" s="101">
        <f>+'Pay App 10'!O129+'Pay App 10'!P129</f>
        <v>0</v>
      </c>
      <c r="P129" s="73"/>
      <c r="Q129" s="69">
        <f>+'Pay App 10'!Q129+N129+P129</f>
        <v>0</v>
      </c>
    </row>
    <row r="130" spans="1:17" ht="21" customHeight="1" x14ac:dyDescent="0.25">
      <c r="A130" s="154" t="s">
        <v>96</v>
      </c>
      <c r="B130" s="154"/>
      <c r="C130" s="154" t="s">
        <v>97</v>
      </c>
      <c r="D130" s="155"/>
      <c r="E130" s="101">
        <f>+'Pay App 10'!E130</f>
        <v>0</v>
      </c>
      <c r="F130" s="73"/>
      <c r="G130" s="102">
        <f>+'Pay App 10'!G130+'Pay App 11'!F130</f>
        <v>0</v>
      </c>
      <c r="H130" s="194">
        <f>+'Pay App 10'!K130</f>
        <v>0</v>
      </c>
      <c r="I130" s="195"/>
      <c r="J130" s="104"/>
      <c r="K130" s="55">
        <f t="shared" si="2"/>
        <v>0</v>
      </c>
      <c r="L130" s="56">
        <f t="shared" si="0"/>
        <v>0</v>
      </c>
      <c r="M130" s="54">
        <f t="shared" si="1"/>
        <v>0</v>
      </c>
      <c r="N130" s="54">
        <f t="shared" si="3"/>
        <v>0</v>
      </c>
      <c r="O130" s="101">
        <f>+'Pay App 10'!O130+'Pay App 10'!P130</f>
        <v>0</v>
      </c>
      <c r="P130" s="73"/>
      <c r="Q130" s="69">
        <f>+'Pay App 10'!Q130+N130+P130</f>
        <v>0</v>
      </c>
    </row>
    <row r="131" spans="1:17" ht="21" customHeight="1" x14ac:dyDescent="0.25">
      <c r="A131" s="154" t="s">
        <v>314</v>
      </c>
      <c r="B131" s="154"/>
      <c r="C131" s="154" t="s">
        <v>315</v>
      </c>
      <c r="D131" s="155"/>
      <c r="E131" s="101">
        <f>+'Pay App 10'!E131</f>
        <v>0</v>
      </c>
      <c r="F131" s="73"/>
      <c r="G131" s="102">
        <f>+'Pay App 10'!G131+'Pay App 11'!F131</f>
        <v>0</v>
      </c>
      <c r="H131" s="194">
        <f>+'Pay App 10'!K131</f>
        <v>0</v>
      </c>
      <c r="I131" s="195"/>
      <c r="J131" s="104"/>
      <c r="K131" s="55">
        <f t="shared" si="2"/>
        <v>0</v>
      </c>
      <c r="L131" s="56">
        <f t="shared" si="0"/>
        <v>0</v>
      </c>
      <c r="M131" s="54">
        <f t="shared" si="1"/>
        <v>0</v>
      </c>
      <c r="N131" s="54">
        <f t="shared" si="3"/>
        <v>0</v>
      </c>
      <c r="O131" s="101">
        <f>+'Pay App 10'!O131+'Pay App 10'!P131</f>
        <v>0</v>
      </c>
      <c r="P131" s="73"/>
      <c r="Q131" s="69">
        <f>+'Pay App 10'!Q131+N131+P131</f>
        <v>0</v>
      </c>
    </row>
    <row r="132" spans="1:17" ht="21" customHeight="1" x14ac:dyDescent="0.25">
      <c r="A132" s="154" t="s">
        <v>316</v>
      </c>
      <c r="B132" s="154"/>
      <c r="C132" s="154" t="s">
        <v>317</v>
      </c>
      <c r="D132" s="155"/>
      <c r="E132" s="101">
        <f>+'Pay App 10'!E132</f>
        <v>0</v>
      </c>
      <c r="F132" s="73"/>
      <c r="G132" s="102">
        <f>+'Pay App 10'!G132+'Pay App 11'!F132</f>
        <v>0</v>
      </c>
      <c r="H132" s="194">
        <f>+'Pay App 10'!K132</f>
        <v>0</v>
      </c>
      <c r="I132" s="195"/>
      <c r="J132" s="104"/>
      <c r="K132" s="55">
        <f t="shared" si="2"/>
        <v>0</v>
      </c>
      <c r="L132" s="56">
        <f t="shared" si="0"/>
        <v>0</v>
      </c>
      <c r="M132" s="54">
        <f t="shared" si="1"/>
        <v>0</v>
      </c>
      <c r="N132" s="54">
        <f t="shared" si="3"/>
        <v>0</v>
      </c>
      <c r="O132" s="101">
        <f>+'Pay App 10'!O132+'Pay App 10'!P132</f>
        <v>0</v>
      </c>
      <c r="P132" s="73"/>
      <c r="Q132" s="69">
        <f>+'Pay App 10'!Q132+N132+P132</f>
        <v>0</v>
      </c>
    </row>
    <row r="133" spans="1:17" ht="21" customHeight="1" x14ac:dyDescent="0.25">
      <c r="A133" s="159" t="s">
        <v>219</v>
      </c>
      <c r="B133" s="159"/>
      <c r="C133" s="159" t="s">
        <v>220</v>
      </c>
      <c r="D133" s="160"/>
      <c r="E133" s="101">
        <f>+'Pay App 10'!E133</f>
        <v>0</v>
      </c>
      <c r="F133" s="73"/>
      <c r="G133" s="102">
        <f>+'Pay App 10'!G133+'Pay App 11'!F133</f>
        <v>0</v>
      </c>
      <c r="H133" s="194">
        <f>+'Pay App 10'!K133</f>
        <v>0</v>
      </c>
      <c r="I133" s="195"/>
      <c r="J133" s="104"/>
      <c r="K133" s="55">
        <f t="shared" si="2"/>
        <v>0</v>
      </c>
      <c r="L133" s="56">
        <f t="shared" si="0"/>
        <v>0</v>
      </c>
      <c r="M133" s="54">
        <f t="shared" si="1"/>
        <v>0</v>
      </c>
      <c r="N133" s="54">
        <f t="shared" si="3"/>
        <v>0</v>
      </c>
      <c r="O133" s="101">
        <f>+'Pay App 10'!O133+'Pay App 10'!P133</f>
        <v>0</v>
      </c>
      <c r="P133" s="73"/>
      <c r="Q133" s="69">
        <f>+'Pay App 10'!Q133+N133+P133</f>
        <v>0</v>
      </c>
    </row>
    <row r="134" spans="1:17" ht="21" customHeight="1" x14ac:dyDescent="0.25">
      <c r="A134" s="154" t="s">
        <v>98</v>
      </c>
      <c r="B134" s="154"/>
      <c r="C134" s="154" t="s">
        <v>99</v>
      </c>
      <c r="D134" s="155"/>
      <c r="E134" s="101">
        <f>+'Pay App 10'!E134</f>
        <v>0</v>
      </c>
      <c r="F134" s="73"/>
      <c r="G134" s="102">
        <f>+'Pay App 10'!G134+'Pay App 11'!F134</f>
        <v>0</v>
      </c>
      <c r="H134" s="194">
        <f>+'Pay App 10'!K134</f>
        <v>0</v>
      </c>
      <c r="I134" s="195"/>
      <c r="J134" s="104"/>
      <c r="K134" s="55">
        <f t="shared" si="2"/>
        <v>0</v>
      </c>
      <c r="L134" s="56">
        <f t="shared" si="0"/>
        <v>0</v>
      </c>
      <c r="M134" s="54">
        <f t="shared" si="1"/>
        <v>0</v>
      </c>
      <c r="N134" s="54">
        <f t="shared" si="3"/>
        <v>0</v>
      </c>
      <c r="O134" s="101">
        <f>+'Pay App 10'!O134+'Pay App 10'!P134</f>
        <v>0</v>
      </c>
      <c r="P134" s="73"/>
      <c r="Q134" s="69">
        <f>+'Pay App 10'!Q134+N134+P134</f>
        <v>0</v>
      </c>
    </row>
    <row r="135" spans="1:17" ht="21" customHeight="1" x14ac:dyDescent="0.25">
      <c r="A135" s="154" t="s">
        <v>100</v>
      </c>
      <c r="B135" s="154"/>
      <c r="C135" s="154" t="s">
        <v>101</v>
      </c>
      <c r="D135" s="155"/>
      <c r="E135" s="101">
        <f>+'Pay App 10'!E135</f>
        <v>0</v>
      </c>
      <c r="F135" s="73"/>
      <c r="G135" s="102">
        <f>+'Pay App 10'!G135+'Pay App 11'!F135</f>
        <v>0</v>
      </c>
      <c r="H135" s="194">
        <f>+'Pay App 10'!K135</f>
        <v>0</v>
      </c>
      <c r="I135" s="195"/>
      <c r="J135" s="104"/>
      <c r="K135" s="55">
        <f t="shared" si="2"/>
        <v>0</v>
      </c>
      <c r="L135" s="56">
        <f t="shared" si="0"/>
        <v>0</v>
      </c>
      <c r="M135" s="54">
        <f t="shared" si="1"/>
        <v>0</v>
      </c>
      <c r="N135" s="54">
        <f t="shared" si="3"/>
        <v>0</v>
      </c>
      <c r="O135" s="101">
        <f>+'Pay App 10'!O135+'Pay App 10'!P135</f>
        <v>0</v>
      </c>
      <c r="P135" s="73"/>
      <c r="Q135" s="69">
        <f>+'Pay App 10'!Q135+N135+P135</f>
        <v>0</v>
      </c>
    </row>
    <row r="136" spans="1:17" ht="21" customHeight="1" x14ac:dyDescent="0.25">
      <c r="A136" s="154" t="s">
        <v>102</v>
      </c>
      <c r="B136" s="154"/>
      <c r="C136" s="154" t="s">
        <v>103</v>
      </c>
      <c r="D136" s="155"/>
      <c r="E136" s="101">
        <f>+'Pay App 10'!E136</f>
        <v>0</v>
      </c>
      <c r="F136" s="73"/>
      <c r="G136" s="102">
        <f>+'Pay App 10'!G136+'Pay App 11'!F136</f>
        <v>0</v>
      </c>
      <c r="H136" s="194">
        <f>+'Pay App 10'!K136</f>
        <v>0</v>
      </c>
      <c r="I136" s="195"/>
      <c r="J136" s="104"/>
      <c r="K136" s="55">
        <f t="shared" si="2"/>
        <v>0</v>
      </c>
      <c r="L136" s="56">
        <f t="shared" si="0"/>
        <v>0</v>
      </c>
      <c r="M136" s="54">
        <f t="shared" si="1"/>
        <v>0</v>
      </c>
      <c r="N136" s="54">
        <f t="shared" si="3"/>
        <v>0</v>
      </c>
      <c r="O136" s="101">
        <f>+'Pay App 10'!O136+'Pay App 10'!P136</f>
        <v>0</v>
      </c>
      <c r="P136" s="73"/>
      <c r="Q136" s="69">
        <f>+'Pay App 10'!Q136+N136+P136</f>
        <v>0</v>
      </c>
    </row>
    <row r="137" spans="1:17" ht="21" customHeight="1" x14ac:dyDescent="0.25">
      <c r="A137" s="159" t="s">
        <v>217</v>
      </c>
      <c r="B137" s="159"/>
      <c r="C137" s="159" t="s">
        <v>218</v>
      </c>
      <c r="D137" s="160"/>
      <c r="E137" s="101">
        <f>+'Pay App 10'!E137</f>
        <v>0</v>
      </c>
      <c r="F137" s="73"/>
      <c r="G137" s="102">
        <f>+'Pay App 10'!G137+'Pay App 11'!F137</f>
        <v>0</v>
      </c>
      <c r="H137" s="194">
        <f>+'Pay App 10'!K137</f>
        <v>0</v>
      </c>
      <c r="I137" s="195"/>
      <c r="J137" s="104"/>
      <c r="K137" s="55">
        <f t="shared" si="2"/>
        <v>0</v>
      </c>
      <c r="L137" s="56">
        <f t="shared" si="0"/>
        <v>0</v>
      </c>
      <c r="M137" s="54">
        <f t="shared" si="1"/>
        <v>0</v>
      </c>
      <c r="N137" s="54">
        <f t="shared" si="3"/>
        <v>0</v>
      </c>
      <c r="O137" s="101">
        <f>+'Pay App 10'!O137+'Pay App 10'!P137</f>
        <v>0</v>
      </c>
      <c r="P137" s="73"/>
      <c r="Q137" s="69">
        <f>+'Pay App 10'!Q137+N137+P137</f>
        <v>0</v>
      </c>
    </row>
    <row r="138" spans="1:17" ht="21" customHeight="1" x14ac:dyDescent="0.25">
      <c r="A138" s="154" t="s">
        <v>104</v>
      </c>
      <c r="B138" s="154"/>
      <c r="C138" s="154" t="s">
        <v>105</v>
      </c>
      <c r="D138" s="155"/>
      <c r="E138" s="101">
        <f>+'Pay App 10'!E138</f>
        <v>0</v>
      </c>
      <c r="F138" s="73"/>
      <c r="G138" s="102">
        <f>+'Pay App 10'!G138+'Pay App 11'!F138</f>
        <v>0</v>
      </c>
      <c r="H138" s="194">
        <f>+'Pay App 10'!K138</f>
        <v>0</v>
      </c>
      <c r="I138" s="195"/>
      <c r="J138" s="104"/>
      <c r="K138" s="55">
        <f t="shared" si="2"/>
        <v>0</v>
      </c>
      <c r="L138" s="56">
        <f t="shared" si="0"/>
        <v>0</v>
      </c>
      <c r="M138" s="54">
        <f t="shared" si="1"/>
        <v>0</v>
      </c>
      <c r="N138" s="54">
        <f t="shared" si="3"/>
        <v>0</v>
      </c>
      <c r="O138" s="101">
        <f>+'Pay App 10'!O138+'Pay App 10'!P138</f>
        <v>0</v>
      </c>
      <c r="P138" s="73"/>
      <c r="Q138" s="69">
        <f>+'Pay App 10'!Q138+N138+P138</f>
        <v>0</v>
      </c>
    </row>
    <row r="139" spans="1:17" ht="21" customHeight="1" x14ac:dyDescent="0.25">
      <c r="A139" s="154" t="s">
        <v>318</v>
      </c>
      <c r="B139" s="154"/>
      <c r="C139" s="154" t="s">
        <v>319</v>
      </c>
      <c r="D139" s="155"/>
      <c r="E139" s="101">
        <f>+'Pay App 10'!E139</f>
        <v>0</v>
      </c>
      <c r="F139" s="73"/>
      <c r="G139" s="102">
        <f>+'Pay App 10'!G139+'Pay App 11'!F139</f>
        <v>0</v>
      </c>
      <c r="H139" s="194">
        <f>+'Pay App 10'!K139</f>
        <v>0</v>
      </c>
      <c r="I139" s="195"/>
      <c r="J139" s="104"/>
      <c r="K139" s="55">
        <f t="shared" si="2"/>
        <v>0</v>
      </c>
      <c r="L139" s="56">
        <f t="shared" si="0"/>
        <v>0</v>
      </c>
      <c r="M139" s="54">
        <f t="shared" si="1"/>
        <v>0</v>
      </c>
      <c r="N139" s="54">
        <f t="shared" si="3"/>
        <v>0</v>
      </c>
      <c r="O139" s="101">
        <f>+'Pay App 10'!O139+'Pay App 10'!P139</f>
        <v>0</v>
      </c>
      <c r="P139" s="73"/>
      <c r="Q139" s="69">
        <f>+'Pay App 10'!Q139+N139+P139</f>
        <v>0</v>
      </c>
    </row>
    <row r="140" spans="1:17" ht="21" customHeight="1" x14ac:dyDescent="0.25">
      <c r="A140" s="154" t="s">
        <v>106</v>
      </c>
      <c r="B140" s="154"/>
      <c r="C140" s="154" t="s">
        <v>107</v>
      </c>
      <c r="D140" s="155"/>
      <c r="E140" s="101">
        <f>+'Pay App 10'!E140</f>
        <v>0</v>
      </c>
      <c r="F140" s="73"/>
      <c r="G140" s="102">
        <f>+'Pay App 10'!G140+'Pay App 11'!F140</f>
        <v>0</v>
      </c>
      <c r="H140" s="194">
        <f>+'Pay App 10'!K140</f>
        <v>0</v>
      </c>
      <c r="I140" s="195"/>
      <c r="J140" s="104"/>
      <c r="K140" s="55">
        <f t="shared" si="2"/>
        <v>0</v>
      </c>
      <c r="L140" s="56">
        <f t="shared" si="0"/>
        <v>0</v>
      </c>
      <c r="M140" s="54">
        <f t="shared" si="1"/>
        <v>0</v>
      </c>
      <c r="N140" s="54">
        <f t="shared" si="3"/>
        <v>0</v>
      </c>
      <c r="O140" s="101">
        <f>+'Pay App 10'!O140+'Pay App 10'!P140</f>
        <v>0</v>
      </c>
      <c r="P140" s="73"/>
      <c r="Q140" s="69">
        <f>+'Pay App 10'!Q140+N140+P140</f>
        <v>0</v>
      </c>
    </row>
    <row r="141" spans="1:17" ht="21" customHeight="1" x14ac:dyDescent="0.25">
      <c r="A141" s="154" t="s">
        <v>320</v>
      </c>
      <c r="B141" s="154"/>
      <c r="C141" s="154" t="s">
        <v>321</v>
      </c>
      <c r="D141" s="155"/>
      <c r="E141" s="101">
        <f>+'Pay App 10'!E141</f>
        <v>0</v>
      </c>
      <c r="F141" s="73"/>
      <c r="G141" s="102">
        <f>+'Pay App 10'!G141+'Pay App 11'!F141</f>
        <v>0</v>
      </c>
      <c r="H141" s="194">
        <f>+'Pay App 10'!K141</f>
        <v>0</v>
      </c>
      <c r="I141" s="195"/>
      <c r="J141" s="104"/>
      <c r="K141" s="55">
        <f t="shared" si="2"/>
        <v>0</v>
      </c>
      <c r="L141" s="56">
        <f t="shared" si="0"/>
        <v>0</v>
      </c>
      <c r="M141" s="54">
        <f t="shared" si="1"/>
        <v>0</v>
      </c>
      <c r="N141" s="54">
        <f t="shared" si="3"/>
        <v>0</v>
      </c>
      <c r="O141" s="101">
        <f>+'Pay App 10'!O141+'Pay App 10'!P141</f>
        <v>0</v>
      </c>
      <c r="P141" s="73"/>
      <c r="Q141" s="69">
        <f>+'Pay App 10'!Q141+N141+P141</f>
        <v>0</v>
      </c>
    </row>
    <row r="142" spans="1:17" ht="21" customHeight="1" x14ac:dyDescent="0.25">
      <c r="A142" s="154" t="s">
        <v>108</v>
      </c>
      <c r="B142" s="154"/>
      <c r="C142" s="154" t="s">
        <v>109</v>
      </c>
      <c r="D142" s="155"/>
      <c r="E142" s="101">
        <f>+'Pay App 10'!E142</f>
        <v>0</v>
      </c>
      <c r="F142" s="73"/>
      <c r="G142" s="102">
        <f>+'Pay App 10'!G142+'Pay App 11'!F142</f>
        <v>0</v>
      </c>
      <c r="H142" s="194">
        <f>+'Pay App 10'!K142</f>
        <v>0</v>
      </c>
      <c r="I142" s="195"/>
      <c r="J142" s="104"/>
      <c r="K142" s="55">
        <f t="shared" si="2"/>
        <v>0</v>
      </c>
      <c r="L142" s="56">
        <f t="shared" si="0"/>
        <v>0</v>
      </c>
      <c r="M142" s="54">
        <f t="shared" si="1"/>
        <v>0</v>
      </c>
      <c r="N142" s="54">
        <f t="shared" si="3"/>
        <v>0</v>
      </c>
      <c r="O142" s="101">
        <f>+'Pay App 10'!O142+'Pay App 10'!P142</f>
        <v>0</v>
      </c>
      <c r="P142" s="73"/>
      <c r="Q142" s="69">
        <f>+'Pay App 10'!Q142+N142+P142</f>
        <v>0</v>
      </c>
    </row>
    <row r="143" spans="1:17" ht="21" customHeight="1" x14ac:dyDescent="0.25">
      <c r="A143" s="154" t="s">
        <v>110</v>
      </c>
      <c r="B143" s="154"/>
      <c r="C143" s="154" t="s">
        <v>111</v>
      </c>
      <c r="D143" s="155"/>
      <c r="E143" s="101">
        <f>+'Pay App 10'!E143</f>
        <v>0</v>
      </c>
      <c r="F143" s="73"/>
      <c r="G143" s="102">
        <f>+'Pay App 10'!G143+'Pay App 11'!F143</f>
        <v>0</v>
      </c>
      <c r="H143" s="194">
        <f>+'Pay App 10'!K143</f>
        <v>0</v>
      </c>
      <c r="I143" s="195"/>
      <c r="J143" s="104"/>
      <c r="K143" s="55">
        <f t="shared" si="2"/>
        <v>0</v>
      </c>
      <c r="L143" s="56">
        <f t="shared" si="0"/>
        <v>0</v>
      </c>
      <c r="M143" s="54">
        <f t="shared" si="1"/>
        <v>0</v>
      </c>
      <c r="N143" s="54">
        <f t="shared" si="3"/>
        <v>0</v>
      </c>
      <c r="O143" s="101">
        <f>+'Pay App 10'!O143+'Pay App 10'!P143</f>
        <v>0</v>
      </c>
      <c r="P143" s="73"/>
      <c r="Q143" s="69">
        <f>+'Pay App 10'!Q143+N143+P143</f>
        <v>0</v>
      </c>
    </row>
    <row r="144" spans="1:17" ht="21" customHeight="1" x14ac:dyDescent="0.25">
      <c r="A144" s="154" t="s">
        <v>322</v>
      </c>
      <c r="B144" s="154"/>
      <c r="C144" s="154" t="s">
        <v>323</v>
      </c>
      <c r="D144" s="155"/>
      <c r="E144" s="101">
        <f>+'Pay App 10'!E144</f>
        <v>0</v>
      </c>
      <c r="F144" s="73"/>
      <c r="G144" s="102">
        <f>+'Pay App 10'!G144+'Pay App 11'!F144</f>
        <v>0</v>
      </c>
      <c r="H144" s="194">
        <f>+'Pay App 10'!K144</f>
        <v>0</v>
      </c>
      <c r="I144" s="195"/>
      <c r="J144" s="104"/>
      <c r="K144" s="55">
        <f t="shared" si="2"/>
        <v>0</v>
      </c>
      <c r="L144" s="56">
        <f t="shared" si="0"/>
        <v>0</v>
      </c>
      <c r="M144" s="54">
        <f t="shared" si="1"/>
        <v>0</v>
      </c>
      <c r="N144" s="54">
        <f t="shared" si="3"/>
        <v>0</v>
      </c>
      <c r="O144" s="101">
        <f>+'Pay App 10'!O144+'Pay App 10'!P144</f>
        <v>0</v>
      </c>
      <c r="P144" s="73"/>
      <c r="Q144" s="69">
        <f>+'Pay App 10'!Q144+N144+P144</f>
        <v>0</v>
      </c>
    </row>
    <row r="145" spans="1:17" ht="21" customHeight="1" x14ac:dyDescent="0.25">
      <c r="A145" s="154" t="s">
        <v>327</v>
      </c>
      <c r="B145" s="154"/>
      <c r="C145" s="154" t="s">
        <v>324</v>
      </c>
      <c r="D145" s="155"/>
      <c r="E145" s="101">
        <f>+'Pay App 10'!E145</f>
        <v>0</v>
      </c>
      <c r="F145" s="73"/>
      <c r="G145" s="102">
        <f>+'Pay App 10'!G145+'Pay App 11'!F145</f>
        <v>0</v>
      </c>
      <c r="H145" s="194">
        <f>+'Pay App 10'!K145</f>
        <v>0</v>
      </c>
      <c r="I145" s="195"/>
      <c r="J145" s="104"/>
      <c r="K145" s="55">
        <f t="shared" si="2"/>
        <v>0</v>
      </c>
      <c r="L145" s="56">
        <f t="shared" si="0"/>
        <v>0</v>
      </c>
      <c r="M145" s="54">
        <f t="shared" si="1"/>
        <v>0</v>
      </c>
      <c r="N145" s="54">
        <f t="shared" si="3"/>
        <v>0</v>
      </c>
      <c r="O145" s="101">
        <f>+'Pay App 10'!O145+'Pay App 10'!P145</f>
        <v>0</v>
      </c>
      <c r="P145" s="73"/>
      <c r="Q145" s="69">
        <f>+'Pay App 10'!Q145+N145+P145</f>
        <v>0</v>
      </c>
    </row>
    <row r="146" spans="1:17" ht="21" customHeight="1" x14ac:dyDescent="0.25">
      <c r="A146" s="154" t="s">
        <v>325</v>
      </c>
      <c r="B146" s="154"/>
      <c r="C146" s="154" t="s">
        <v>326</v>
      </c>
      <c r="D146" s="155"/>
      <c r="E146" s="101">
        <f>+'Pay App 10'!E146</f>
        <v>0</v>
      </c>
      <c r="F146" s="73"/>
      <c r="G146" s="102">
        <f>+'Pay App 10'!G146+'Pay App 11'!F146</f>
        <v>0</v>
      </c>
      <c r="H146" s="194">
        <f>+'Pay App 10'!K146</f>
        <v>0</v>
      </c>
      <c r="I146" s="195"/>
      <c r="J146" s="104"/>
      <c r="K146" s="55">
        <f t="shared" si="2"/>
        <v>0</v>
      </c>
      <c r="L146" s="56">
        <f t="shared" ref="L146:L209" si="4">IF(ISERROR(K146/G146),0,K146/G146)</f>
        <v>0</v>
      </c>
      <c r="M146" s="54">
        <f t="shared" ref="M146:M209" si="5">+G146-K146</f>
        <v>0</v>
      </c>
      <c r="N146" s="54">
        <f t="shared" si="3"/>
        <v>0</v>
      </c>
      <c r="O146" s="101">
        <f>+'Pay App 10'!O146+'Pay App 10'!P146</f>
        <v>0</v>
      </c>
      <c r="P146" s="73"/>
      <c r="Q146" s="69">
        <f>+'Pay App 10'!Q146+N146+P146</f>
        <v>0</v>
      </c>
    </row>
    <row r="147" spans="1:17" ht="21" customHeight="1" x14ac:dyDescent="0.25">
      <c r="A147" s="159" t="s">
        <v>215</v>
      </c>
      <c r="B147" s="159"/>
      <c r="C147" s="159" t="s">
        <v>216</v>
      </c>
      <c r="D147" s="160"/>
      <c r="E147" s="101">
        <f>+'Pay App 10'!E147</f>
        <v>0</v>
      </c>
      <c r="F147" s="73"/>
      <c r="G147" s="102">
        <f>+'Pay App 10'!G147+'Pay App 11'!F147</f>
        <v>0</v>
      </c>
      <c r="H147" s="194">
        <f>+'Pay App 10'!K147</f>
        <v>0</v>
      </c>
      <c r="I147" s="195"/>
      <c r="J147" s="104"/>
      <c r="K147" s="55">
        <f t="shared" ref="K147:K210" si="6">+H147+J147</f>
        <v>0</v>
      </c>
      <c r="L147" s="56">
        <f t="shared" si="4"/>
        <v>0</v>
      </c>
      <c r="M147" s="54">
        <f t="shared" si="5"/>
        <v>0</v>
      </c>
      <c r="N147" s="54">
        <f t="shared" ref="N147:N210" si="7">SUM(+J147*0.05)</f>
        <v>0</v>
      </c>
      <c r="O147" s="101">
        <f>+'Pay App 10'!O147+'Pay App 10'!P147</f>
        <v>0</v>
      </c>
      <c r="P147" s="73"/>
      <c r="Q147" s="69">
        <f>+'Pay App 10'!Q147+N147+P147</f>
        <v>0</v>
      </c>
    </row>
    <row r="148" spans="1:17" ht="21" customHeight="1" x14ac:dyDescent="0.25">
      <c r="A148" s="154" t="s">
        <v>112</v>
      </c>
      <c r="B148" s="154"/>
      <c r="C148" s="154" t="s">
        <v>113</v>
      </c>
      <c r="D148" s="155"/>
      <c r="E148" s="101">
        <f>+'Pay App 10'!E148</f>
        <v>0</v>
      </c>
      <c r="F148" s="73"/>
      <c r="G148" s="102">
        <f>+'Pay App 10'!G148+'Pay App 11'!F148</f>
        <v>0</v>
      </c>
      <c r="H148" s="194">
        <f>+'Pay App 10'!K148</f>
        <v>0</v>
      </c>
      <c r="I148" s="195"/>
      <c r="J148" s="104"/>
      <c r="K148" s="55">
        <f t="shared" si="6"/>
        <v>0</v>
      </c>
      <c r="L148" s="56">
        <f t="shared" si="4"/>
        <v>0</v>
      </c>
      <c r="M148" s="54">
        <f t="shared" si="5"/>
        <v>0</v>
      </c>
      <c r="N148" s="54">
        <f t="shared" si="7"/>
        <v>0</v>
      </c>
      <c r="O148" s="101">
        <f>+'Pay App 10'!O148+'Pay App 10'!P148</f>
        <v>0</v>
      </c>
      <c r="P148" s="73"/>
      <c r="Q148" s="69">
        <f>+'Pay App 10'!Q148+N148+P148</f>
        <v>0</v>
      </c>
    </row>
    <row r="149" spans="1:17" ht="21" customHeight="1" x14ac:dyDescent="0.25">
      <c r="A149" s="154" t="s">
        <v>328</v>
      </c>
      <c r="B149" s="154"/>
      <c r="C149" s="154" t="s">
        <v>329</v>
      </c>
      <c r="D149" s="155"/>
      <c r="E149" s="101">
        <f>+'Pay App 10'!E149</f>
        <v>0</v>
      </c>
      <c r="F149" s="73"/>
      <c r="G149" s="102">
        <f>+'Pay App 10'!G149+'Pay App 11'!F149</f>
        <v>0</v>
      </c>
      <c r="H149" s="194">
        <f>+'Pay App 10'!K149</f>
        <v>0</v>
      </c>
      <c r="I149" s="195"/>
      <c r="J149" s="104"/>
      <c r="K149" s="55">
        <f t="shared" si="6"/>
        <v>0</v>
      </c>
      <c r="L149" s="56">
        <f t="shared" si="4"/>
        <v>0</v>
      </c>
      <c r="M149" s="54">
        <f t="shared" si="5"/>
        <v>0</v>
      </c>
      <c r="N149" s="54">
        <f t="shared" si="7"/>
        <v>0</v>
      </c>
      <c r="O149" s="101">
        <f>+'Pay App 10'!O149+'Pay App 10'!P149</f>
        <v>0</v>
      </c>
      <c r="P149" s="73"/>
      <c r="Q149" s="69">
        <f>+'Pay App 10'!Q149+N149+P149</f>
        <v>0</v>
      </c>
    </row>
    <row r="150" spans="1:17" ht="21" customHeight="1" x14ac:dyDescent="0.25">
      <c r="A150" s="154" t="s">
        <v>114</v>
      </c>
      <c r="B150" s="154"/>
      <c r="C150" s="154" t="s">
        <v>115</v>
      </c>
      <c r="D150" s="155"/>
      <c r="E150" s="101">
        <f>+'Pay App 10'!E150</f>
        <v>0</v>
      </c>
      <c r="F150" s="73"/>
      <c r="G150" s="102">
        <f>+'Pay App 10'!G150+'Pay App 11'!F150</f>
        <v>0</v>
      </c>
      <c r="H150" s="194">
        <f>+'Pay App 10'!K150</f>
        <v>0</v>
      </c>
      <c r="I150" s="195"/>
      <c r="J150" s="104"/>
      <c r="K150" s="55">
        <f t="shared" si="6"/>
        <v>0</v>
      </c>
      <c r="L150" s="56">
        <f t="shared" si="4"/>
        <v>0</v>
      </c>
      <c r="M150" s="54">
        <f t="shared" si="5"/>
        <v>0</v>
      </c>
      <c r="N150" s="54">
        <f t="shared" si="7"/>
        <v>0</v>
      </c>
      <c r="O150" s="101">
        <f>+'Pay App 10'!O150+'Pay App 10'!P150</f>
        <v>0</v>
      </c>
      <c r="P150" s="73"/>
      <c r="Q150" s="69">
        <f>+'Pay App 10'!Q150+N150+P150</f>
        <v>0</v>
      </c>
    </row>
    <row r="151" spans="1:17" ht="21" customHeight="1" x14ac:dyDescent="0.25">
      <c r="A151" s="154" t="s">
        <v>116</v>
      </c>
      <c r="B151" s="154"/>
      <c r="C151" s="154" t="s">
        <v>117</v>
      </c>
      <c r="D151" s="155"/>
      <c r="E151" s="101">
        <f>+'Pay App 10'!E151</f>
        <v>0</v>
      </c>
      <c r="F151" s="73"/>
      <c r="G151" s="102">
        <f>+'Pay App 10'!G151+'Pay App 11'!F151</f>
        <v>0</v>
      </c>
      <c r="H151" s="194">
        <f>+'Pay App 10'!K151</f>
        <v>0</v>
      </c>
      <c r="I151" s="195"/>
      <c r="J151" s="104"/>
      <c r="K151" s="55">
        <f t="shared" si="6"/>
        <v>0</v>
      </c>
      <c r="L151" s="56">
        <f t="shared" si="4"/>
        <v>0</v>
      </c>
      <c r="M151" s="54">
        <f t="shared" si="5"/>
        <v>0</v>
      </c>
      <c r="N151" s="54">
        <f t="shared" si="7"/>
        <v>0</v>
      </c>
      <c r="O151" s="101">
        <f>+'Pay App 10'!O151+'Pay App 10'!P151</f>
        <v>0</v>
      </c>
      <c r="P151" s="73"/>
      <c r="Q151" s="69">
        <f>+'Pay App 10'!Q151+N151+P151</f>
        <v>0</v>
      </c>
    </row>
    <row r="152" spans="1:17" ht="21" customHeight="1" x14ac:dyDescent="0.25">
      <c r="A152" s="154" t="s">
        <v>330</v>
      </c>
      <c r="B152" s="154"/>
      <c r="C152" s="154" t="s">
        <v>331</v>
      </c>
      <c r="D152" s="155"/>
      <c r="E152" s="101">
        <f>+'Pay App 10'!E152</f>
        <v>0</v>
      </c>
      <c r="F152" s="73"/>
      <c r="G152" s="102">
        <f>+'Pay App 10'!G152+'Pay App 11'!F152</f>
        <v>0</v>
      </c>
      <c r="H152" s="194">
        <f>+'Pay App 10'!K152</f>
        <v>0</v>
      </c>
      <c r="I152" s="195"/>
      <c r="J152" s="104"/>
      <c r="K152" s="55">
        <f t="shared" si="6"/>
        <v>0</v>
      </c>
      <c r="L152" s="56">
        <f t="shared" si="4"/>
        <v>0</v>
      </c>
      <c r="M152" s="54">
        <f t="shared" si="5"/>
        <v>0</v>
      </c>
      <c r="N152" s="54">
        <f t="shared" si="7"/>
        <v>0</v>
      </c>
      <c r="O152" s="101">
        <f>+'Pay App 10'!O152+'Pay App 10'!P152</f>
        <v>0</v>
      </c>
      <c r="P152" s="73"/>
      <c r="Q152" s="69">
        <f>+'Pay App 10'!Q152+N152+P152</f>
        <v>0</v>
      </c>
    </row>
    <row r="153" spans="1:17" ht="21" customHeight="1" x14ac:dyDescent="0.25">
      <c r="A153" s="154" t="s">
        <v>118</v>
      </c>
      <c r="B153" s="154"/>
      <c r="C153" s="154" t="s">
        <v>119</v>
      </c>
      <c r="D153" s="155"/>
      <c r="E153" s="101">
        <f>+'Pay App 10'!E153</f>
        <v>0</v>
      </c>
      <c r="F153" s="73"/>
      <c r="G153" s="102">
        <f>+'Pay App 10'!G153+'Pay App 11'!F153</f>
        <v>0</v>
      </c>
      <c r="H153" s="194">
        <f>+'Pay App 10'!K153</f>
        <v>0</v>
      </c>
      <c r="I153" s="195"/>
      <c r="J153" s="104"/>
      <c r="K153" s="55">
        <f t="shared" si="6"/>
        <v>0</v>
      </c>
      <c r="L153" s="56">
        <f t="shared" si="4"/>
        <v>0</v>
      </c>
      <c r="M153" s="54">
        <f t="shared" si="5"/>
        <v>0</v>
      </c>
      <c r="N153" s="54">
        <f t="shared" si="7"/>
        <v>0</v>
      </c>
      <c r="O153" s="101">
        <f>+'Pay App 10'!O153+'Pay App 10'!P153</f>
        <v>0</v>
      </c>
      <c r="P153" s="73"/>
      <c r="Q153" s="69">
        <f>+'Pay App 10'!Q153+N153+P153</f>
        <v>0</v>
      </c>
    </row>
    <row r="154" spans="1:17" ht="21" customHeight="1" x14ac:dyDescent="0.25">
      <c r="A154" s="154" t="s">
        <v>332</v>
      </c>
      <c r="B154" s="154"/>
      <c r="C154" s="154" t="s">
        <v>333</v>
      </c>
      <c r="D154" s="155"/>
      <c r="E154" s="101">
        <f>+'Pay App 10'!E154</f>
        <v>0</v>
      </c>
      <c r="F154" s="73"/>
      <c r="G154" s="102">
        <f>+'Pay App 10'!G154+'Pay App 11'!F154</f>
        <v>0</v>
      </c>
      <c r="H154" s="194">
        <f>+'Pay App 10'!K154</f>
        <v>0</v>
      </c>
      <c r="I154" s="195"/>
      <c r="J154" s="104"/>
      <c r="K154" s="55">
        <f t="shared" si="6"/>
        <v>0</v>
      </c>
      <c r="L154" s="56">
        <f t="shared" si="4"/>
        <v>0</v>
      </c>
      <c r="M154" s="54">
        <f t="shared" si="5"/>
        <v>0</v>
      </c>
      <c r="N154" s="54">
        <f t="shared" si="7"/>
        <v>0</v>
      </c>
      <c r="O154" s="101">
        <f>+'Pay App 10'!O154+'Pay App 10'!P154</f>
        <v>0</v>
      </c>
      <c r="P154" s="73"/>
      <c r="Q154" s="69">
        <f>+'Pay App 10'!Q154+N154+P154</f>
        <v>0</v>
      </c>
    </row>
    <row r="155" spans="1:17" ht="21" customHeight="1" x14ac:dyDescent="0.25">
      <c r="A155" s="154" t="s">
        <v>335</v>
      </c>
      <c r="B155" s="154"/>
      <c r="C155" s="154" t="s">
        <v>334</v>
      </c>
      <c r="D155" s="155"/>
      <c r="E155" s="101">
        <f>+'Pay App 10'!E155</f>
        <v>0</v>
      </c>
      <c r="F155" s="73"/>
      <c r="G155" s="102">
        <f>+'Pay App 10'!G155+'Pay App 11'!F155</f>
        <v>0</v>
      </c>
      <c r="H155" s="194">
        <f>+'Pay App 10'!K155</f>
        <v>0</v>
      </c>
      <c r="I155" s="195"/>
      <c r="J155" s="104"/>
      <c r="K155" s="55">
        <f t="shared" si="6"/>
        <v>0</v>
      </c>
      <c r="L155" s="56">
        <f t="shared" si="4"/>
        <v>0</v>
      </c>
      <c r="M155" s="54">
        <f t="shared" si="5"/>
        <v>0</v>
      </c>
      <c r="N155" s="54">
        <f t="shared" si="7"/>
        <v>0</v>
      </c>
      <c r="O155" s="101">
        <f>+'Pay App 10'!O155+'Pay App 10'!P155</f>
        <v>0</v>
      </c>
      <c r="P155" s="73"/>
      <c r="Q155" s="69">
        <f>+'Pay App 10'!Q155+N155+P155</f>
        <v>0</v>
      </c>
    </row>
    <row r="156" spans="1:17" ht="21" customHeight="1" x14ac:dyDescent="0.25">
      <c r="A156" s="159" t="s">
        <v>213</v>
      </c>
      <c r="B156" s="159"/>
      <c r="C156" s="159" t="s">
        <v>214</v>
      </c>
      <c r="D156" s="160"/>
      <c r="E156" s="101">
        <f>+'Pay App 10'!E156</f>
        <v>0</v>
      </c>
      <c r="F156" s="73"/>
      <c r="G156" s="102">
        <f>+'Pay App 10'!G156+'Pay App 11'!F156</f>
        <v>0</v>
      </c>
      <c r="H156" s="194">
        <f>+'Pay App 10'!K156</f>
        <v>0</v>
      </c>
      <c r="I156" s="195"/>
      <c r="J156" s="104"/>
      <c r="K156" s="55">
        <f t="shared" si="6"/>
        <v>0</v>
      </c>
      <c r="L156" s="56">
        <f t="shared" si="4"/>
        <v>0</v>
      </c>
      <c r="M156" s="54">
        <f t="shared" si="5"/>
        <v>0</v>
      </c>
      <c r="N156" s="54">
        <f t="shared" si="7"/>
        <v>0</v>
      </c>
      <c r="O156" s="101">
        <f>+'Pay App 10'!O156+'Pay App 10'!P156</f>
        <v>0</v>
      </c>
      <c r="P156" s="73"/>
      <c r="Q156" s="69">
        <f>+'Pay App 10'!Q156+N156+P156</f>
        <v>0</v>
      </c>
    </row>
    <row r="157" spans="1:17" ht="21" customHeight="1" x14ac:dyDescent="0.25">
      <c r="A157" s="154" t="s">
        <v>120</v>
      </c>
      <c r="B157" s="154"/>
      <c r="C157" s="154" t="s">
        <v>121</v>
      </c>
      <c r="D157" s="155"/>
      <c r="E157" s="101">
        <f>+'Pay App 10'!E157</f>
        <v>0</v>
      </c>
      <c r="F157" s="73"/>
      <c r="G157" s="102">
        <f>+'Pay App 10'!G157+'Pay App 11'!F157</f>
        <v>0</v>
      </c>
      <c r="H157" s="194">
        <f>+'Pay App 10'!K157</f>
        <v>0</v>
      </c>
      <c r="I157" s="195"/>
      <c r="J157" s="104"/>
      <c r="K157" s="55">
        <f t="shared" si="6"/>
        <v>0</v>
      </c>
      <c r="L157" s="56">
        <f t="shared" si="4"/>
        <v>0</v>
      </c>
      <c r="M157" s="54">
        <f t="shared" si="5"/>
        <v>0</v>
      </c>
      <c r="N157" s="54">
        <f t="shared" si="7"/>
        <v>0</v>
      </c>
      <c r="O157" s="101">
        <f>+'Pay App 10'!O157+'Pay App 10'!P157</f>
        <v>0</v>
      </c>
      <c r="P157" s="73"/>
      <c r="Q157" s="69">
        <f>+'Pay App 10'!Q157+N157+P157</f>
        <v>0</v>
      </c>
    </row>
    <row r="158" spans="1:17" ht="21" customHeight="1" x14ac:dyDescent="0.25">
      <c r="A158" s="154" t="s">
        <v>336</v>
      </c>
      <c r="B158" s="154"/>
      <c r="C158" s="154" t="s">
        <v>337</v>
      </c>
      <c r="D158" s="155"/>
      <c r="E158" s="101">
        <f>+'Pay App 10'!E158</f>
        <v>0</v>
      </c>
      <c r="F158" s="73"/>
      <c r="G158" s="102">
        <f>+'Pay App 10'!G158+'Pay App 11'!F158</f>
        <v>0</v>
      </c>
      <c r="H158" s="194">
        <f>+'Pay App 10'!K158</f>
        <v>0</v>
      </c>
      <c r="I158" s="195"/>
      <c r="J158" s="104"/>
      <c r="K158" s="55">
        <f t="shared" si="6"/>
        <v>0</v>
      </c>
      <c r="L158" s="56">
        <f t="shared" si="4"/>
        <v>0</v>
      </c>
      <c r="M158" s="54">
        <f t="shared" si="5"/>
        <v>0</v>
      </c>
      <c r="N158" s="54">
        <f t="shared" si="7"/>
        <v>0</v>
      </c>
      <c r="O158" s="101">
        <f>+'Pay App 10'!O158+'Pay App 10'!P158</f>
        <v>0</v>
      </c>
      <c r="P158" s="73"/>
      <c r="Q158" s="69">
        <f>+'Pay App 10'!Q158+N158+P158</f>
        <v>0</v>
      </c>
    </row>
    <row r="159" spans="1:17" ht="21" customHeight="1" x14ac:dyDescent="0.25">
      <c r="A159" s="154" t="s">
        <v>122</v>
      </c>
      <c r="B159" s="154"/>
      <c r="C159" s="154" t="s">
        <v>123</v>
      </c>
      <c r="D159" s="155"/>
      <c r="E159" s="101">
        <f>+'Pay App 10'!E159</f>
        <v>0</v>
      </c>
      <c r="F159" s="73"/>
      <c r="G159" s="102">
        <f>+'Pay App 10'!G159+'Pay App 11'!F159</f>
        <v>0</v>
      </c>
      <c r="H159" s="194">
        <f>+'Pay App 10'!K159</f>
        <v>0</v>
      </c>
      <c r="I159" s="195"/>
      <c r="J159" s="104"/>
      <c r="K159" s="55">
        <f t="shared" si="6"/>
        <v>0</v>
      </c>
      <c r="L159" s="56">
        <f t="shared" si="4"/>
        <v>0</v>
      </c>
      <c r="M159" s="54">
        <f t="shared" si="5"/>
        <v>0</v>
      </c>
      <c r="N159" s="54">
        <f t="shared" si="7"/>
        <v>0</v>
      </c>
      <c r="O159" s="101">
        <f>+'Pay App 10'!O159+'Pay App 10'!P159</f>
        <v>0</v>
      </c>
      <c r="P159" s="73"/>
      <c r="Q159" s="69">
        <f>+'Pay App 10'!Q159+N159+P159</f>
        <v>0</v>
      </c>
    </row>
    <row r="160" spans="1:17" ht="21" customHeight="1" x14ac:dyDescent="0.25">
      <c r="A160" s="154" t="s">
        <v>124</v>
      </c>
      <c r="B160" s="154"/>
      <c r="C160" s="154" t="s">
        <v>125</v>
      </c>
      <c r="D160" s="155"/>
      <c r="E160" s="101">
        <f>+'Pay App 10'!E160</f>
        <v>0</v>
      </c>
      <c r="F160" s="73"/>
      <c r="G160" s="102">
        <f>+'Pay App 10'!G160+'Pay App 11'!F160</f>
        <v>0</v>
      </c>
      <c r="H160" s="194">
        <f>+'Pay App 10'!K160</f>
        <v>0</v>
      </c>
      <c r="I160" s="195"/>
      <c r="J160" s="104"/>
      <c r="K160" s="55">
        <f t="shared" si="6"/>
        <v>0</v>
      </c>
      <c r="L160" s="56">
        <f t="shared" si="4"/>
        <v>0</v>
      </c>
      <c r="M160" s="54">
        <f t="shared" si="5"/>
        <v>0</v>
      </c>
      <c r="N160" s="54">
        <f t="shared" si="7"/>
        <v>0</v>
      </c>
      <c r="O160" s="101">
        <f>+'Pay App 10'!O160+'Pay App 10'!P160</f>
        <v>0</v>
      </c>
      <c r="P160" s="73"/>
      <c r="Q160" s="69">
        <f>+'Pay App 10'!Q160+N160+P160</f>
        <v>0</v>
      </c>
    </row>
    <row r="161" spans="1:17" ht="21" customHeight="1" x14ac:dyDescent="0.25">
      <c r="A161" s="154" t="s">
        <v>126</v>
      </c>
      <c r="B161" s="154"/>
      <c r="C161" s="154" t="s">
        <v>127</v>
      </c>
      <c r="D161" s="155"/>
      <c r="E161" s="101">
        <f>+'Pay App 10'!E161</f>
        <v>0</v>
      </c>
      <c r="F161" s="73"/>
      <c r="G161" s="102">
        <f>+'Pay App 10'!G161+'Pay App 11'!F161</f>
        <v>0</v>
      </c>
      <c r="H161" s="194">
        <f>+'Pay App 10'!K161</f>
        <v>0</v>
      </c>
      <c r="I161" s="195"/>
      <c r="J161" s="104"/>
      <c r="K161" s="55">
        <f t="shared" si="6"/>
        <v>0</v>
      </c>
      <c r="L161" s="56">
        <f t="shared" si="4"/>
        <v>0</v>
      </c>
      <c r="M161" s="54">
        <f t="shared" si="5"/>
        <v>0</v>
      </c>
      <c r="N161" s="54">
        <f t="shared" si="7"/>
        <v>0</v>
      </c>
      <c r="O161" s="101">
        <f>+'Pay App 10'!O161+'Pay App 10'!P161</f>
        <v>0</v>
      </c>
      <c r="P161" s="73"/>
      <c r="Q161" s="69">
        <f>+'Pay App 10'!Q161+N161+P161</f>
        <v>0</v>
      </c>
    </row>
    <row r="162" spans="1:17" ht="21" customHeight="1" x14ac:dyDescent="0.25">
      <c r="A162" s="154" t="s">
        <v>339</v>
      </c>
      <c r="B162" s="154"/>
      <c r="C162" s="154" t="s">
        <v>338</v>
      </c>
      <c r="D162" s="155"/>
      <c r="E162" s="101">
        <f>+'Pay App 10'!E162</f>
        <v>0</v>
      </c>
      <c r="F162" s="73"/>
      <c r="G162" s="102">
        <f>+'Pay App 10'!G162+'Pay App 11'!F162</f>
        <v>0</v>
      </c>
      <c r="H162" s="194">
        <f>+'Pay App 10'!K162</f>
        <v>0</v>
      </c>
      <c r="I162" s="195"/>
      <c r="J162" s="104"/>
      <c r="K162" s="55">
        <f t="shared" si="6"/>
        <v>0</v>
      </c>
      <c r="L162" s="56">
        <f t="shared" si="4"/>
        <v>0</v>
      </c>
      <c r="M162" s="54">
        <f t="shared" si="5"/>
        <v>0</v>
      </c>
      <c r="N162" s="54">
        <f t="shared" si="7"/>
        <v>0</v>
      </c>
      <c r="O162" s="101">
        <f>+'Pay App 10'!O162+'Pay App 10'!P162</f>
        <v>0</v>
      </c>
      <c r="P162" s="73"/>
      <c r="Q162" s="69">
        <f>+'Pay App 10'!Q162+N162+P162</f>
        <v>0</v>
      </c>
    </row>
    <row r="163" spans="1:17" ht="21" customHeight="1" x14ac:dyDescent="0.25">
      <c r="A163" s="154" t="s">
        <v>128</v>
      </c>
      <c r="B163" s="154"/>
      <c r="C163" s="154" t="s">
        <v>129</v>
      </c>
      <c r="D163" s="155"/>
      <c r="E163" s="101">
        <f>+'Pay App 10'!E163</f>
        <v>0</v>
      </c>
      <c r="F163" s="73"/>
      <c r="G163" s="102">
        <f>+'Pay App 10'!G163+'Pay App 11'!F163</f>
        <v>0</v>
      </c>
      <c r="H163" s="194">
        <f>+'Pay App 10'!K163</f>
        <v>0</v>
      </c>
      <c r="I163" s="195"/>
      <c r="J163" s="104"/>
      <c r="K163" s="55">
        <f t="shared" si="6"/>
        <v>0</v>
      </c>
      <c r="L163" s="56">
        <f t="shared" si="4"/>
        <v>0</v>
      </c>
      <c r="M163" s="54">
        <f t="shared" si="5"/>
        <v>0</v>
      </c>
      <c r="N163" s="54">
        <f t="shared" si="7"/>
        <v>0</v>
      </c>
      <c r="O163" s="101">
        <f>+'Pay App 10'!O163+'Pay App 10'!P163</f>
        <v>0</v>
      </c>
      <c r="P163" s="73"/>
      <c r="Q163" s="69">
        <f>+'Pay App 10'!Q163+N163+P163</f>
        <v>0</v>
      </c>
    </row>
    <row r="164" spans="1:17" ht="21" customHeight="1" x14ac:dyDescent="0.25">
      <c r="A164" s="159" t="s">
        <v>209</v>
      </c>
      <c r="B164" s="159"/>
      <c r="C164" s="159" t="s">
        <v>210</v>
      </c>
      <c r="D164" s="160"/>
      <c r="E164" s="101">
        <f>+'Pay App 10'!E164</f>
        <v>0</v>
      </c>
      <c r="F164" s="73"/>
      <c r="G164" s="102">
        <f>+'Pay App 10'!G164+'Pay App 11'!F164</f>
        <v>0</v>
      </c>
      <c r="H164" s="194">
        <f>+'Pay App 10'!K164</f>
        <v>0</v>
      </c>
      <c r="I164" s="195"/>
      <c r="J164" s="104"/>
      <c r="K164" s="55">
        <f t="shared" si="6"/>
        <v>0</v>
      </c>
      <c r="L164" s="56">
        <f t="shared" si="4"/>
        <v>0</v>
      </c>
      <c r="M164" s="54">
        <f t="shared" si="5"/>
        <v>0</v>
      </c>
      <c r="N164" s="54">
        <f t="shared" si="7"/>
        <v>0</v>
      </c>
      <c r="O164" s="101">
        <f>+'Pay App 10'!O164+'Pay App 10'!P164</f>
        <v>0</v>
      </c>
      <c r="P164" s="73"/>
      <c r="Q164" s="69">
        <f>+'Pay App 10'!Q164+N164+P164</f>
        <v>0</v>
      </c>
    </row>
    <row r="165" spans="1:17" ht="21" customHeight="1" x14ac:dyDescent="0.25">
      <c r="A165" s="159" t="s">
        <v>211</v>
      </c>
      <c r="B165" s="159"/>
      <c r="C165" s="159" t="s">
        <v>212</v>
      </c>
      <c r="D165" s="160"/>
      <c r="E165" s="101">
        <f>+'Pay App 10'!E165</f>
        <v>0</v>
      </c>
      <c r="F165" s="73"/>
      <c r="G165" s="102">
        <f>+'Pay App 10'!G165+'Pay App 11'!F165</f>
        <v>0</v>
      </c>
      <c r="H165" s="194">
        <f>+'Pay App 10'!K165</f>
        <v>0</v>
      </c>
      <c r="I165" s="195"/>
      <c r="J165" s="104"/>
      <c r="K165" s="55">
        <f t="shared" si="6"/>
        <v>0</v>
      </c>
      <c r="L165" s="56">
        <f t="shared" si="4"/>
        <v>0</v>
      </c>
      <c r="M165" s="54">
        <f t="shared" si="5"/>
        <v>0</v>
      </c>
      <c r="N165" s="54">
        <f t="shared" si="7"/>
        <v>0</v>
      </c>
      <c r="O165" s="101">
        <f>+'Pay App 10'!O165+'Pay App 10'!P165</f>
        <v>0</v>
      </c>
      <c r="P165" s="73"/>
      <c r="Q165" s="69">
        <f>+'Pay App 10'!Q165+N165+P165</f>
        <v>0</v>
      </c>
    </row>
    <row r="166" spans="1:17" ht="21" customHeight="1" x14ac:dyDescent="0.25">
      <c r="A166" s="154" t="s">
        <v>340</v>
      </c>
      <c r="B166" s="154"/>
      <c r="C166" s="154" t="s">
        <v>341</v>
      </c>
      <c r="D166" s="155"/>
      <c r="E166" s="101">
        <f>+'Pay App 10'!E166</f>
        <v>0</v>
      </c>
      <c r="F166" s="73"/>
      <c r="G166" s="102">
        <f>+'Pay App 10'!G166+'Pay App 11'!F166</f>
        <v>0</v>
      </c>
      <c r="H166" s="194">
        <f>+'Pay App 10'!K166</f>
        <v>0</v>
      </c>
      <c r="I166" s="195"/>
      <c r="J166" s="104"/>
      <c r="K166" s="55">
        <f t="shared" si="6"/>
        <v>0</v>
      </c>
      <c r="L166" s="56">
        <f t="shared" si="4"/>
        <v>0</v>
      </c>
      <c r="M166" s="54">
        <f t="shared" si="5"/>
        <v>0</v>
      </c>
      <c r="N166" s="54">
        <f t="shared" si="7"/>
        <v>0</v>
      </c>
      <c r="O166" s="101">
        <f>+'Pay App 10'!O166+'Pay App 10'!P166</f>
        <v>0</v>
      </c>
      <c r="P166" s="73"/>
      <c r="Q166" s="69">
        <f>+'Pay App 10'!Q166+N166+P166</f>
        <v>0</v>
      </c>
    </row>
    <row r="167" spans="1:17" ht="21" customHeight="1" x14ac:dyDescent="0.25">
      <c r="A167" s="154" t="s">
        <v>351</v>
      </c>
      <c r="B167" s="154"/>
      <c r="C167" s="154" t="s">
        <v>342</v>
      </c>
      <c r="D167" s="155"/>
      <c r="E167" s="101">
        <f>+'Pay App 10'!E167</f>
        <v>0</v>
      </c>
      <c r="F167" s="73"/>
      <c r="G167" s="102">
        <f>+'Pay App 10'!G167+'Pay App 11'!F167</f>
        <v>0</v>
      </c>
      <c r="H167" s="194">
        <f>+'Pay App 10'!K167</f>
        <v>0</v>
      </c>
      <c r="I167" s="195"/>
      <c r="J167" s="104"/>
      <c r="K167" s="55">
        <f t="shared" si="6"/>
        <v>0</v>
      </c>
      <c r="L167" s="56">
        <f t="shared" si="4"/>
        <v>0</v>
      </c>
      <c r="M167" s="54">
        <f t="shared" si="5"/>
        <v>0</v>
      </c>
      <c r="N167" s="54">
        <f t="shared" si="7"/>
        <v>0</v>
      </c>
      <c r="O167" s="101">
        <f>+'Pay App 10'!O167+'Pay App 10'!P167</f>
        <v>0</v>
      </c>
      <c r="P167" s="73"/>
      <c r="Q167" s="69">
        <f>+'Pay App 10'!Q167+N167+P167</f>
        <v>0</v>
      </c>
    </row>
    <row r="168" spans="1:17" ht="21" customHeight="1" x14ac:dyDescent="0.25">
      <c r="A168" s="154" t="s">
        <v>352</v>
      </c>
      <c r="B168" s="154"/>
      <c r="C168" s="154" t="s">
        <v>343</v>
      </c>
      <c r="D168" s="155"/>
      <c r="E168" s="101">
        <f>+'Pay App 10'!E168</f>
        <v>0</v>
      </c>
      <c r="F168" s="73"/>
      <c r="G168" s="102">
        <f>+'Pay App 10'!G168+'Pay App 11'!F168</f>
        <v>0</v>
      </c>
      <c r="H168" s="194">
        <f>+'Pay App 10'!K168</f>
        <v>0</v>
      </c>
      <c r="I168" s="195"/>
      <c r="J168" s="104"/>
      <c r="K168" s="55">
        <f t="shared" si="6"/>
        <v>0</v>
      </c>
      <c r="L168" s="56">
        <f t="shared" si="4"/>
        <v>0</v>
      </c>
      <c r="M168" s="54">
        <f t="shared" si="5"/>
        <v>0</v>
      </c>
      <c r="N168" s="54">
        <f t="shared" si="7"/>
        <v>0</v>
      </c>
      <c r="O168" s="101">
        <f>+'Pay App 10'!O168+'Pay App 10'!P168</f>
        <v>0</v>
      </c>
      <c r="P168" s="73"/>
      <c r="Q168" s="69">
        <f>+'Pay App 10'!Q168+N168+P168</f>
        <v>0</v>
      </c>
    </row>
    <row r="169" spans="1:17" ht="21" customHeight="1" x14ac:dyDescent="0.25">
      <c r="A169" s="154" t="s">
        <v>353</v>
      </c>
      <c r="B169" s="154"/>
      <c r="C169" s="154" t="s">
        <v>344</v>
      </c>
      <c r="D169" s="155"/>
      <c r="E169" s="101">
        <f>+'Pay App 10'!E169</f>
        <v>0</v>
      </c>
      <c r="F169" s="73"/>
      <c r="G169" s="102">
        <f>+'Pay App 10'!G169+'Pay App 11'!F169</f>
        <v>0</v>
      </c>
      <c r="H169" s="194">
        <f>+'Pay App 10'!K169</f>
        <v>0</v>
      </c>
      <c r="I169" s="195"/>
      <c r="J169" s="104"/>
      <c r="K169" s="55">
        <f t="shared" si="6"/>
        <v>0</v>
      </c>
      <c r="L169" s="56">
        <f t="shared" si="4"/>
        <v>0</v>
      </c>
      <c r="M169" s="54">
        <f t="shared" si="5"/>
        <v>0</v>
      </c>
      <c r="N169" s="54">
        <f t="shared" si="7"/>
        <v>0</v>
      </c>
      <c r="O169" s="101">
        <f>+'Pay App 10'!O169+'Pay App 10'!P169</f>
        <v>0</v>
      </c>
      <c r="P169" s="73"/>
      <c r="Q169" s="69">
        <f>+'Pay App 10'!Q169+N169+P169</f>
        <v>0</v>
      </c>
    </row>
    <row r="170" spans="1:17" ht="21" customHeight="1" x14ac:dyDescent="0.25">
      <c r="A170" s="154" t="s">
        <v>354</v>
      </c>
      <c r="B170" s="154"/>
      <c r="C170" s="154" t="s">
        <v>345</v>
      </c>
      <c r="D170" s="155"/>
      <c r="E170" s="101">
        <f>+'Pay App 10'!E170</f>
        <v>0</v>
      </c>
      <c r="F170" s="73"/>
      <c r="G170" s="102">
        <f>+'Pay App 10'!G170+'Pay App 11'!F170</f>
        <v>0</v>
      </c>
      <c r="H170" s="194">
        <f>+'Pay App 10'!K170</f>
        <v>0</v>
      </c>
      <c r="I170" s="195"/>
      <c r="J170" s="104"/>
      <c r="K170" s="55">
        <f t="shared" si="6"/>
        <v>0</v>
      </c>
      <c r="L170" s="56">
        <f t="shared" si="4"/>
        <v>0</v>
      </c>
      <c r="M170" s="54">
        <f t="shared" si="5"/>
        <v>0</v>
      </c>
      <c r="N170" s="54">
        <f t="shared" si="7"/>
        <v>0</v>
      </c>
      <c r="O170" s="101">
        <f>+'Pay App 10'!O170+'Pay App 10'!P170</f>
        <v>0</v>
      </c>
      <c r="P170" s="73"/>
      <c r="Q170" s="69">
        <f>+'Pay App 10'!Q170+N170+P170</f>
        <v>0</v>
      </c>
    </row>
    <row r="171" spans="1:17" ht="21" customHeight="1" x14ac:dyDescent="0.25">
      <c r="A171" s="154" t="s">
        <v>355</v>
      </c>
      <c r="B171" s="154"/>
      <c r="C171" s="154" t="s">
        <v>346</v>
      </c>
      <c r="D171" s="155"/>
      <c r="E171" s="101">
        <f>+'Pay App 10'!E171</f>
        <v>0</v>
      </c>
      <c r="F171" s="73"/>
      <c r="G171" s="102">
        <f>+'Pay App 10'!G171+'Pay App 11'!F171</f>
        <v>0</v>
      </c>
      <c r="H171" s="194">
        <f>+'Pay App 10'!K171</f>
        <v>0</v>
      </c>
      <c r="I171" s="195"/>
      <c r="J171" s="104"/>
      <c r="K171" s="55">
        <f t="shared" si="6"/>
        <v>0</v>
      </c>
      <c r="L171" s="56">
        <f t="shared" si="4"/>
        <v>0</v>
      </c>
      <c r="M171" s="54">
        <f t="shared" si="5"/>
        <v>0</v>
      </c>
      <c r="N171" s="54">
        <f t="shared" si="7"/>
        <v>0</v>
      </c>
      <c r="O171" s="101">
        <f>+'Pay App 10'!O171+'Pay App 10'!P171</f>
        <v>0</v>
      </c>
      <c r="P171" s="73"/>
      <c r="Q171" s="69">
        <f>+'Pay App 10'!Q171+N171+P171</f>
        <v>0</v>
      </c>
    </row>
    <row r="172" spans="1:17" ht="21" customHeight="1" x14ac:dyDescent="0.25">
      <c r="A172" s="154" t="s">
        <v>356</v>
      </c>
      <c r="B172" s="154"/>
      <c r="C172" s="154" t="s">
        <v>347</v>
      </c>
      <c r="D172" s="155"/>
      <c r="E172" s="101">
        <f>+'Pay App 10'!E172</f>
        <v>0</v>
      </c>
      <c r="F172" s="73"/>
      <c r="G172" s="102">
        <f>+'Pay App 10'!G172+'Pay App 11'!F172</f>
        <v>0</v>
      </c>
      <c r="H172" s="194">
        <f>+'Pay App 10'!K172</f>
        <v>0</v>
      </c>
      <c r="I172" s="195"/>
      <c r="J172" s="104"/>
      <c r="K172" s="55">
        <f t="shared" si="6"/>
        <v>0</v>
      </c>
      <c r="L172" s="56">
        <f t="shared" si="4"/>
        <v>0</v>
      </c>
      <c r="M172" s="54">
        <f t="shared" si="5"/>
        <v>0</v>
      </c>
      <c r="N172" s="54">
        <f t="shared" si="7"/>
        <v>0</v>
      </c>
      <c r="O172" s="101">
        <f>+'Pay App 10'!O172+'Pay App 10'!P172</f>
        <v>0</v>
      </c>
      <c r="P172" s="73"/>
      <c r="Q172" s="69">
        <f>+'Pay App 10'!Q172+N172+P172</f>
        <v>0</v>
      </c>
    </row>
    <row r="173" spans="1:17" ht="21" customHeight="1" x14ac:dyDescent="0.25">
      <c r="A173" s="154" t="s">
        <v>357</v>
      </c>
      <c r="B173" s="154"/>
      <c r="C173" s="154" t="s">
        <v>348</v>
      </c>
      <c r="D173" s="155"/>
      <c r="E173" s="101">
        <f>+'Pay App 10'!E173</f>
        <v>0</v>
      </c>
      <c r="F173" s="73"/>
      <c r="G173" s="102">
        <f>+'Pay App 10'!G173+'Pay App 11'!F173</f>
        <v>0</v>
      </c>
      <c r="H173" s="194">
        <f>+'Pay App 10'!K173</f>
        <v>0</v>
      </c>
      <c r="I173" s="195"/>
      <c r="J173" s="104"/>
      <c r="K173" s="55">
        <f t="shared" si="6"/>
        <v>0</v>
      </c>
      <c r="L173" s="56">
        <f t="shared" si="4"/>
        <v>0</v>
      </c>
      <c r="M173" s="54">
        <f t="shared" si="5"/>
        <v>0</v>
      </c>
      <c r="N173" s="54">
        <f t="shared" si="7"/>
        <v>0</v>
      </c>
      <c r="O173" s="101">
        <f>+'Pay App 10'!O173+'Pay App 10'!P173</f>
        <v>0</v>
      </c>
      <c r="P173" s="73"/>
      <c r="Q173" s="69">
        <f>+'Pay App 10'!Q173+N173+P173</f>
        <v>0</v>
      </c>
    </row>
    <row r="174" spans="1:17" ht="21" customHeight="1" x14ac:dyDescent="0.25">
      <c r="A174" s="154" t="s">
        <v>358</v>
      </c>
      <c r="B174" s="154"/>
      <c r="C174" s="154" t="s">
        <v>349</v>
      </c>
      <c r="D174" s="155"/>
      <c r="E174" s="101">
        <f>+'Pay App 10'!E174</f>
        <v>0</v>
      </c>
      <c r="F174" s="73"/>
      <c r="G174" s="102">
        <f>+'Pay App 10'!G174+'Pay App 11'!F174</f>
        <v>0</v>
      </c>
      <c r="H174" s="194">
        <f>+'Pay App 10'!K174</f>
        <v>0</v>
      </c>
      <c r="I174" s="195"/>
      <c r="J174" s="104"/>
      <c r="K174" s="55">
        <f t="shared" si="6"/>
        <v>0</v>
      </c>
      <c r="L174" s="56">
        <f t="shared" si="4"/>
        <v>0</v>
      </c>
      <c r="M174" s="54">
        <f t="shared" si="5"/>
        <v>0</v>
      </c>
      <c r="N174" s="54">
        <f t="shared" si="7"/>
        <v>0</v>
      </c>
      <c r="O174" s="101">
        <f>+'Pay App 10'!O174+'Pay App 10'!P174</f>
        <v>0</v>
      </c>
      <c r="P174" s="73"/>
      <c r="Q174" s="69">
        <f>+'Pay App 10'!Q174+N174+P174</f>
        <v>0</v>
      </c>
    </row>
    <row r="175" spans="1:17" ht="21" customHeight="1" x14ac:dyDescent="0.25">
      <c r="A175" s="154" t="s">
        <v>359</v>
      </c>
      <c r="B175" s="154"/>
      <c r="C175" s="154" t="s">
        <v>350</v>
      </c>
      <c r="D175" s="155"/>
      <c r="E175" s="101">
        <f>+'Pay App 10'!E175</f>
        <v>0</v>
      </c>
      <c r="F175" s="73"/>
      <c r="G175" s="102">
        <f>+'Pay App 10'!G175+'Pay App 11'!F175</f>
        <v>0</v>
      </c>
      <c r="H175" s="194">
        <f>+'Pay App 10'!K175</f>
        <v>0</v>
      </c>
      <c r="I175" s="195"/>
      <c r="J175" s="104"/>
      <c r="K175" s="55">
        <f t="shared" si="6"/>
        <v>0</v>
      </c>
      <c r="L175" s="56">
        <f t="shared" si="4"/>
        <v>0</v>
      </c>
      <c r="M175" s="54">
        <f t="shared" si="5"/>
        <v>0</v>
      </c>
      <c r="N175" s="54">
        <f t="shared" si="7"/>
        <v>0</v>
      </c>
      <c r="O175" s="101">
        <f>+'Pay App 10'!O175+'Pay App 10'!P175</f>
        <v>0</v>
      </c>
      <c r="P175" s="73"/>
      <c r="Q175" s="69">
        <f>+'Pay App 10'!Q175+N175+P175</f>
        <v>0</v>
      </c>
    </row>
    <row r="176" spans="1:17" ht="21" customHeight="1" x14ac:dyDescent="0.25">
      <c r="A176" s="156" t="s">
        <v>186</v>
      </c>
      <c r="B176" s="156"/>
      <c r="C176" s="156" t="s">
        <v>187</v>
      </c>
      <c r="D176" s="157"/>
      <c r="E176" s="101">
        <f>+'Pay App 10'!E176</f>
        <v>0</v>
      </c>
      <c r="F176" s="73"/>
      <c r="G176" s="102">
        <f>+'Pay App 10'!G176+'Pay App 11'!F176</f>
        <v>0</v>
      </c>
      <c r="H176" s="194">
        <f>+'Pay App 10'!K176</f>
        <v>0</v>
      </c>
      <c r="I176" s="195"/>
      <c r="J176" s="104"/>
      <c r="K176" s="55">
        <f t="shared" si="6"/>
        <v>0</v>
      </c>
      <c r="L176" s="56">
        <f t="shared" si="4"/>
        <v>0</v>
      </c>
      <c r="M176" s="54">
        <f t="shared" si="5"/>
        <v>0</v>
      </c>
      <c r="N176" s="54">
        <f t="shared" si="7"/>
        <v>0</v>
      </c>
      <c r="O176" s="101">
        <f>+'Pay App 10'!O176+'Pay App 10'!P176</f>
        <v>0</v>
      </c>
      <c r="P176" s="73"/>
      <c r="Q176" s="69">
        <f>+'Pay App 10'!Q176+N176+P176</f>
        <v>0</v>
      </c>
    </row>
    <row r="177" spans="1:17" ht="21" customHeight="1" x14ac:dyDescent="0.25">
      <c r="A177" s="154" t="s">
        <v>361</v>
      </c>
      <c r="B177" s="154"/>
      <c r="C177" s="154" t="s">
        <v>360</v>
      </c>
      <c r="D177" s="155"/>
      <c r="E177" s="101">
        <f>+'Pay App 10'!E177</f>
        <v>0</v>
      </c>
      <c r="F177" s="73"/>
      <c r="G177" s="102">
        <f>+'Pay App 10'!G177+'Pay App 11'!F177</f>
        <v>0</v>
      </c>
      <c r="H177" s="194">
        <f>+'Pay App 10'!K177</f>
        <v>0</v>
      </c>
      <c r="I177" s="195"/>
      <c r="J177" s="104"/>
      <c r="K177" s="55">
        <f t="shared" si="6"/>
        <v>0</v>
      </c>
      <c r="L177" s="56">
        <f t="shared" si="4"/>
        <v>0</v>
      </c>
      <c r="M177" s="54">
        <f t="shared" si="5"/>
        <v>0</v>
      </c>
      <c r="N177" s="54">
        <f t="shared" si="7"/>
        <v>0</v>
      </c>
      <c r="O177" s="101">
        <f>+'Pay App 10'!O177+'Pay App 10'!P177</f>
        <v>0</v>
      </c>
      <c r="P177" s="73"/>
      <c r="Q177" s="69">
        <f>+'Pay App 10'!Q177+N177+P177</f>
        <v>0</v>
      </c>
    </row>
    <row r="178" spans="1:17" ht="21" customHeight="1" x14ac:dyDescent="0.25">
      <c r="A178" s="154" t="s">
        <v>130</v>
      </c>
      <c r="B178" s="154"/>
      <c r="C178" s="153" t="s">
        <v>131</v>
      </c>
      <c r="D178" s="158"/>
      <c r="E178" s="101">
        <f>+'Pay App 10'!E178</f>
        <v>0</v>
      </c>
      <c r="F178" s="73"/>
      <c r="G178" s="102">
        <f>+'Pay App 10'!G178+'Pay App 11'!F178</f>
        <v>0</v>
      </c>
      <c r="H178" s="194">
        <f>+'Pay App 10'!K178</f>
        <v>0</v>
      </c>
      <c r="I178" s="195"/>
      <c r="J178" s="104"/>
      <c r="K178" s="55">
        <f t="shared" si="6"/>
        <v>0</v>
      </c>
      <c r="L178" s="56">
        <f t="shared" si="4"/>
        <v>0</v>
      </c>
      <c r="M178" s="54">
        <f t="shared" si="5"/>
        <v>0</v>
      </c>
      <c r="N178" s="54">
        <f t="shared" si="7"/>
        <v>0</v>
      </c>
      <c r="O178" s="101">
        <f>+'Pay App 10'!O178+'Pay App 10'!P178</f>
        <v>0</v>
      </c>
      <c r="P178" s="73"/>
      <c r="Q178" s="69">
        <f>+'Pay App 10'!Q178+N178+P178</f>
        <v>0</v>
      </c>
    </row>
    <row r="179" spans="1:17" ht="21" customHeight="1" x14ac:dyDescent="0.25">
      <c r="A179" s="154" t="s">
        <v>362</v>
      </c>
      <c r="B179" s="154"/>
      <c r="C179" s="154" t="s">
        <v>366</v>
      </c>
      <c r="D179" s="155"/>
      <c r="E179" s="101">
        <f>+'Pay App 10'!E179</f>
        <v>0</v>
      </c>
      <c r="F179" s="73"/>
      <c r="G179" s="102">
        <f>+'Pay App 10'!G179+'Pay App 11'!F179</f>
        <v>0</v>
      </c>
      <c r="H179" s="194">
        <f>+'Pay App 10'!K179</f>
        <v>0</v>
      </c>
      <c r="I179" s="195"/>
      <c r="J179" s="104"/>
      <c r="K179" s="55">
        <f t="shared" si="6"/>
        <v>0</v>
      </c>
      <c r="L179" s="56">
        <f t="shared" si="4"/>
        <v>0</v>
      </c>
      <c r="M179" s="54">
        <f t="shared" si="5"/>
        <v>0</v>
      </c>
      <c r="N179" s="54">
        <f t="shared" si="7"/>
        <v>0</v>
      </c>
      <c r="O179" s="101">
        <f>+'Pay App 10'!O179+'Pay App 10'!P179</f>
        <v>0</v>
      </c>
      <c r="P179" s="73"/>
      <c r="Q179" s="69">
        <f>+'Pay App 10'!Q179+N179+P179</f>
        <v>0</v>
      </c>
    </row>
    <row r="180" spans="1:17" ht="21" customHeight="1" x14ac:dyDescent="0.25">
      <c r="A180" s="154" t="s">
        <v>363</v>
      </c>
      <c r="B180" s="154"/>
      <c r="C180" s="154" t="s">
        <v>367</v>
      </c>
      <c r="D180" s="155"/>
      <c r="E180" s="101">
        <f>+'Pay App 10'!E180</f>
        <v>0</v>
      </c>
      <c r="F180" s="73"/>
      <c r="G180" s="102">
        <f>+'Pay App 10'!G180+'Pay App 11'!F180</f>
        <v>0</v>
      </c>
      <c r="H180" s="194">
        <f>+'Pay App 10'!K180</f>
        <v>0</v>
      </c>
      <c r="I180" s="195"/>
      <c r="J180" s="104"/>
      <c r="K180" s="55">
        <f t="shared" si="6"/>
        <v>0</v>
      </c>
      <c r="L180" s="56">
        <f t="shared" si="4"/>
        <v>0</v>
      </c>
      <c r="M180" s="54">
        <f t="shared" si="5"/>
        <v>0</v>
      </c>
      <c r="N180" s="54">
        <f t="shared" si="7"/>
        <v>0</v>
      </c>
      <c r="O180" s="101">
        <f>+'Pay App 10'!O180+'Pay App 10'!P180</f>
        <v>0</v>
      </c>
      <c r="P180" s="73"/>
      <c r="Q180" s="69">
        <f>+'Pay App 10'!Q180+N180+P180</f>
        <v>0</v>
      </c>
    </row>
    <row r="181" spans="1:17" ht="21" customHeight="1" x14ac:dyDescent="0.25">
      <c r="A181" s="154" t="s">
        <v>364</v>
      </c>
      <c r="B181" s="154"/>
      <c r="C181" s="154" t="s">
        <v>368</v>
      </c>
      <c r="D181" s="155"/>
      <c r="E181" s="101">
        <f>+'Pay App 10'!E181</f>
        <v>0</v>
      </c>
      <c r="F181" s="73"/>
      <c r="G181" s="102">
        <f>+'Pay App 10'!G181+'Pay App 11'!F181</f>
        <v>0</v>
      </c>
      <c r="H181" s="194">
        <f>+'Pay App 10'!K181</f>
        <v>0</v>
      </c>
      <c r="I181" s="195"/>
      <c r="J181" s="104"/>
      <c r="K181" s="55">
        <f t="shared" si="6"/>
        <v>0</v>
      </c>
      <c r="L181" s="56">
        <f t="shared" si="4"/>
        <v>0</v>
      </c>
      <c r="M181" s="54">
        <f t="shared" si="5"/>
        <v>0</v>
      </c>
      <c r="N181" s="54">
        <f t="shared" si="7"/>
        <v>0</v>
      </c>
      <c r="O181" s="101">
        <f>+'Pay App 10'!O181+'Pay App 10'!P181</f>
        <v>0</v>
      </c>
      <c r="P181" s="73"/>
      <c r="Q181" s="69">
        <f>+'Pay App 10'!Q181+N181+P181</f>
        <v>0</v>
      </c>
    </row>
    <row r="182" spans="1:17" ht="21" customHeight="1" x14ac:dyDescent="0.25">
      <c r="A182" s="154" t="s">
        <v>365</v>
      </c>
      <c r="B182" s="154"/>
      <c r="C182" s="154" t="s">
        <v>369</v>
      </c>
      <c r="D182" s="155"/>
      <c r="E182" s="101">
        <f>+'Pay App 10'!E182</f>
        <v>0</v>
      </c>
      <c r="F182" s="73"/>
      <c r="G182" s="102">
        <f>+'Pay App 10'!G182+'Pay App 11'!F182</f>
        <v>0</v>
      </c>
      <c r="H182" s="194">
        <f>+'Pay App 10'!K182</f>
        <v>0</v>
      </c>
      <c r="I182" s="195"/>
      <c r="J182" s="104"/>
      <c r="K182" s="55">
        <f t="shared" si="6"/>
        <v>0</v>
      </c>
      <c r="L182" s="56">
        <f t="shared" si="4"/>
        <v>0</v>
      </c>
      <c r="M182" s="54">
        <f t="shared" si="5"/>
        <v>0</v>
      </c>
      <c r="N182" s="54">
        <f t="shared" si="7"/>
        <v>0</v>
      </c>
      <c r="O182" s="101">
        <f>+'Pay App 10'!O182+'Pay App 10'!P182</f>
        <v>0</v>
      </c>
      <c r="P182" s="73"/>
      <c r="Q182" s="69">
        <f>+'Pay App 10'!Q182+N182+P182</f>
        <v>0</v>
      </c>
    </row>
    <row r="183" spans="1:17" ht="21" customHeight="1" x14ac:dyDescent="0.25">
      <c r="A183" s="156" t="s">
        <v>188</v>
      </c>
      <c r="B183" s="156"/>
      <c r="C183" s="156" t="s">
        <v>189</v>
      </c>
      <c r="D183" s="157"/>
      <c r="E183" s="101">
        <f>+'Pay App 10'!E183</f>
        <v>0</v>
      </c>
      <c r="F183" s="73"/>
      <c r="G183" s="102">
        <f>+'Pay App 10'!G183+'Pay App 11'!F183</f>
        <v>0</v>
      </c>
      <c r="H183" s="194">
        <f>+'Pay App 10'!K183</f>
        <v>0</v>
      </c>
      <c r="I183" s="195"/>
      <c r="J183" s="104"/>
      <c r="K183" s="55">
        <f t="shared" si="6"/>
        <v>0</v>
      </c>
      <c r="L183" s="56">
        <f t="shared" si="4"/>
        <v>0</v>
      </c>
      <c r="M183" s="54">
        <f t="shared" si="5"/>
        <v>0</v>
      </c>
      <c r="N183" s="54">
        <f t="shared" si="7"/>
        <v>0</v>
      </c>
      <c r="O183" s="101">
        <f>+'Pay App 10'!O183+'Pay App 10'!P183</f>
        <v>0</v>
      </c>
      <c r="P183" s="73"/>
      <c r="Q183" s="69">
        <f>+'Pay App 10'!Q183+N183+P183</f>
        <v>0</v>
      </c>
    </row>
    <row r="184" spans="1:17" ht="21" customHeight="1" x14ac:dyDescent="0.25">
      <c r="A184" s="156" t="s">
        <v>190</v>
      </c>
      <c r="B184" s="156"/>
      <c r="C184" s="156" t="s">
        <v>191</v>
      </c>
      <c r="D184" s="157"/>
      <c r="E184" s="101">
        <f>+'Pay App 10'!E184</f>
        <v>0</v>
      </c>
      <c r="F184" s="73"/>
      <c r="G184" s="102">
        <f>+'Pay App 10'!G184+'Pay App 11'!F184</f>
        <v>0</v>
      </c>
      <c r="H184" s="194">
        <f>+'Pay App 10'!K184</f>
        <v>0</v>
      </c>
      <c r="I184" s="195"/>
      <c r="J184" s="104"/>
      <c r="K184" s="55">
        <f t="shared" si="6"/>
        <v>0</v>
      </c>
      <c r="L184" s="56">
        <f t="shared" si="4"/>
        <v>0</v>
      </c>
      <c r="M184" s="54">
        <f t="shared" si="5"/>
        <v>0</v>
      </c>
      <c r="N184" s="54">
        <f t="shared" si="7"/>
        <v>0</v>
      </c>
      <c r="O184" s="101">
        <f>+'Pay App 10'!O184+'Pay App 10'!P184</f>
        <v>0</v>
      </c>
      <c r="P184" s="73"/>
      <c r="Q184" s="69">
        <f>+'Pay App 10'!Q184+N184+P184</f>
        <v>0</v>
      </c>
    </row>
    <row r="185" spans="1:17" ht="21" customHeight="1" x14ac:dyDescent="0.25">
      <c r="A185" s="154" t="s">
        <v>371</v>
      </c>
      <c r="B185" s="154"/>
      <c r="C185" s="154" t="s">
        <v>370</v>
      </c>
      <c r="D185" s="155"/>
      <c r="E185" s="101">
        <f>+'Pay App 10'!E185</f>
        <v>0</v>
      </c>
      <c r="F185" s="73"/>
      <c r="G185" s="102">
        <f>+'Pay App 10'!G185+'Pay App 11'!F185</f>
        <v>0</v>
      </c>
      <c r="H185" s="194">
        <f>+'Pay App 10'!K185</f>
        <v>0</v>
      </c>
      <c r="I185" s="195"/>
      <c r="J185" s="104"/>
      <c r="K185" s="55">
        <f t="shared" si="6"/>
        <v>0</v>
      </c>
      <c r="L185" s="56">
        <f t="shared" si="4"/>
        <v>0</v>
      </c>
      <c r="M185" s="54">
        <f t="shared" si="5"/>
        <v>0</v>
      </c>
      <c r="N185" s="54">
        <f t="shared" si="7"/>
        <v>0</v>
      </c>
      <c r="O185" s="101">
        <f>+'Pay App 10'!O185+'Pay App 10'!P185</f>
        <v>0</v>
      </c>
      <c r="P185" s="73"/>
      <c r="Q185" s="69">
        <f>+'Pay App 10'!Q185+N185+P185</f>
        <v>0</v>
      </c>
    </row>
    <row r="186" spans="1:17" ht="21" customHeight="1" x14ac:dyDescent="0.25">
      <c r="A186" s="154" t="s">
        <v>372</v>
      </c>
      <c r="B186" s="154"/>
      <c r="C186" s="154" t="s">
        <v>373</v>
      </c>
      <c r="D186" s="155"/>
      <c r="E186" s="101">
        <f>+'Pay App 10'!E186</f>
        <v>0</v>
      </c>
      <c r="F186" s="73"/>
      <c r="G186" s="102">
        <f>+'Pay App 10'!G186+'Pay App 11'!F186</f>
        <v>0</v>
      </c>
      <c r="H186" s="194">
        <f>+'Pay App 10'!K186</f>
        <v>0</v>
      </c>
      <c r="I186" s="195"/>
      <c r="J186" s="104"/>
      <c r="K186" s="55">
        <f t="shared" si="6"/>
        <v>0</v>
      </c>
      <c r="L186" s="56">
        <f t="shared" si="4"/>
        <v>0</v>
      </c>
      <c r="M186" s="54">
        <f t="shared" si="5"/>
        <v>0</v>
      </c>
      <c r="N186" s="54">
        <f t="shared" si="7"/>
        <v>0</v>
      </c>
      <c r="O186" s="101">
        <f>+'Pay App 10'!O186+'Pay App 10'!P186</f>
        <v>0</v>
      </c>
      <c r="P186" s="73"/>
      <c r="Q186" s="69">
        <f>+'Pay App 10'!Q186+N186+P186</f>
        <v>0</v>
      </c>
    </row>
    <row r="187" spans="1:17" ht="21" customHeight="1" x14ac:dyDescent="0.25">
      <c r="A187" s="154" t="s">
        <v>374</v>
      </c>
      <c r="B187" s="154"/>
      <c r="C187" s="154" t="s">
        <v>375</v>
      </c>
      <c r="D187" s="155"/>
      <c r="E187" s="101">
        <f>+'Pay App 10'!E187</f>
        <v>0</v>
      </c>
      <c r="F187" s="73"/>
      <c r="G187" s="102">
        <f>+'Pay App 10'!G187+'Pay App 11'!F187</f>
        <v>0</v>
      </c>
      <c r="H187" s="194">
        <f>+'Pay App 10'!K187</f>
        <v>0</v>
      </c>
      <c r="I187" s="195"/>
      <c r="J187" s="104"/>
      <c r="K187" s="55">
        <f t="shared" si="6"/>
        <v>0</v>
      </c>
      <c r="L187" s="56">
        <f t="shared" si="4"/>
        <v>0</v>
      </c>
      <c r="M187" s="54">
        <f t="shared" si="5"/>
        <v>0</v>
      </c>
      <c r="N187" s="54">
        <f t="shared" si="7"/>
        <v>0</v>
      </c>
      <c r="O187" s="101">
        <f>+'Pay App 10'!O187+'Pay App 10'!P187</f>
        <v>0</v>
      </c>
      <c r="P187" s="73"/>
      <c r="Q187" s="69">
        <f>+'Pay App 10'!Q187+N187+P187</f>
        <v>0</v>
      </c>
    </row>
    <row r="188" spans="1:17" ht="21" customHeight="1" x14ac:dyDescent="0.25">
      <c r="A188" s="156" t="s">
        <v>192</v>
      </c>
      <c r="B188" s="156"/>
      <c r="C188" s="156" t="s">
        <v>193</v>
      </c>
      <c r="D188" s="157"/>
      <c r="E188" s="101">
        <f>+'Pay App 10'!E188</f>
        <v>0</v>
      </c>
      <c r="F188" s="73"/>
      <c r="G188" s="102">
        <f>+'Pay App 10'!G188+'Pay App 11'!F188</f>
        <v>0</v>
      </c>
      <c r="H188" s="194">
        <f>+'Pay App 10'!K188</f>
        <v>0</v>
      </c>
      <c r="I188" s="195"/>
      <c r="J188" s="104"/>
      <c r="K188" s="55">
        <f t="shared" si="6"/>
        <v>0</v>
      </c>
      <c r="L188" s="56">
        <f t="shared" si="4"/>
        <v>0</v>
      </c>
      <c r="M188" s="54">
        <f t="shared" si="5"/>
        <v>0</v>
      </c>
      <c r="N188" s="54">
        <f t="shared" si="7"/>
        <v>0</v>
      </c>
      <c r="O188" s="101">
        <f>+'Pay App 10'!O188+'Pay App 10'!P188</f>
        <v>0</v>
      </c>
      <c r="P188" s="73"/>
      <c r="Q188" s="69">
        <f>+'Pay App 10'!Q188+N188+P188</f>
        <v>0</v>
      </c>
    </row>
    <row r="189" spans="1:17" ht="21" customHeight="1" x14ac:dyDescent="0.25">
      <c r="A189" s="153" t="s">
        <v>132</v>
      </c>
      <c r="B189" s="153"/>
      <c r="C189" s="153" t="s">
        <v>133</v>
      </c>
      <c r="D189" s="158"/>
      <c r="E189" s="101">
        <f>+'Pay App 10'!E189</f>
        <v>0</v>
      </c>
      <c r="F189" s="73"/>
      <c r="G189" s="102">
        <f>+'Pay App 10'!G189+'Pay App 11'!F189</f>
        <v>0</v>
      </c>
      <c r="H189" s="194">
        <f>+'Pay App 10'!K189</f>
        <v>0</v>
      </c>
      <c r="I189" s="195"/>
      <c r="J189" s="104"/>
      <c r="K189" s="55">
        <f t="shared" si="6"/>
        <v>0</v>
      </c>
      <c r="L189" s="56">
        <f t="shared" si="4"/>
        <v>0</v>
      </c>
      <c r="M189" s="54">
        <f t="shared" si="5"/>
        <v>0</v>
      </c>
      <c r="N189" s="54">
        <f t="shared" si="7"/>
        <v>0</v>
      </c>
      <c r="O189" s="101">
        <f>+'Pay App 10'!O189+'Pay App 10'!P189</f>
        <v>0</v>
      </c>
      <c r="P189" s="73"/>
      <c r="Q189" s="69">
        <f>+'Pay App 10'!Q189+N189+P189</f>
        <v>0</v>
      </c>
    </row>
    <row r="190" spans="1:17" ht="21" customHeight="1" x14ac:dyDescent="0.25">
      <c r="A190" s="153" t="s">
        <v>376</v>
      </c>
      <c r="B190" s="153"/>
      <c r="C190" s="154" t="s">
        <v>377</v>
      </c>
      <c r="D190" s="155"/>
      <c r="E190" s="101">
        <f>+'Pay App 10'!E190</f>
        <v>0</v>
      </c>
      <c r="F190" s="73"/>
      <c r="G190" s="102">
        <f>+'Pay App 10'!G190+'Pay App 11'!F190</f>
        <v>0</v>
      </c>
      <c r="H190" s="194">
        <f>+'Pay App 10'!K190</f>
        <v>0</v>
      </c>
      <c r="I190" s="195"/>
      <c r="J190" s="104"/>
      <c r="K190" s="55">
        <f t="shared" si="6"/>
        <v>0</v>
      </c>
      <c r="L190" s="56">
        <f t="shared" si="4"/>
        <v>0</v>
      </c>
      <c r="M190" s="54">
        <f t="shared" si="5"/>
        <v>0</v>
      </c>
      <c r="N190" s="54">
        <f t="shared" si="7"/>
        <v>0</v>
      </c>
      <c r="O190" s="101">
        <f>+'Pay App 10'!O190+'Pay App 10'!P190</f>
        <v>0</v>
      </c>
      <c r="P190" s="73"/>
      <c r="Q190" s="69">
        <f>+'Pay App 10'!Q190+N190+P190</f>
        <v>0</v>
      </c>
    </row>
    <row r="191" spans="1:17" ht="21" customHeight="1" x14ac:dyDescent="0.25">
      <c r="A191" s="156" t="s">
        <v>194</v>
      </c>
      <c r="B191" s="156"/>
      <c r="C191" s="156" t="s">
        <v>195</v>
      </c>
      <c r="D191" s="157"/>
      <c r="E191" s="101">
        <f>+'Pay App 10'!E191</f>
        <v>0</v>
      </c>
      <c r="F191" s="73"/>
      <c r="G191" s="102">
        <f>+'Pay App 10'!G191+'Pay App 11'!F191</f>
        <v>0</v>
      </c>
      <c r="H191" s="194">
        <f>+'Pay App 10'!K191</f>
        <v>0</v>
      </c>
      <c r="I191" s="195"/>
      <c r="J191" s="104"/>
      <c r="K191" s="55">
        <f t="shared" si="6"/>
        <v>0</v>
      </c>
      <c r="L191" s="56">
        <f t="shared" si="4"/>
        <v>0</v>
      </c>
      <c r="M191" s="54">
        <f t="shared" si="5"/>
        <v>0</v>
      </c>
      <c r="N191" s="54">
        <f t="shared" si="7"/>
        <v>0</v>
      </c>
      <c r="O191" s="101">
        <f>+'Pay App 10'!O191+'Pay App 10'!P191</f>
        <v>0</v>
      </c>
      <c r="P191" s="73"/>
      <c r="Q191" s="69">
        <f>+'Pay App 10'!Q191+N191+P191</f>
        <v>0</v>
      </c>
    </row>
    <row r="192" spans="1:17" ht="21" customHeight="1" x14ac:dyDescent="0.25">
      <c r="A192" s="153" t="s">
        <v>134</v>
      </c>
      <c r="B192" s="153"/>
      <c r="C192" s="153" t="s">
        <v>135</v>
      </c>
      <c r="D192" s="158"/>
      <c r="E192" s="101">
        <f>+'Pay App 10'!E192</f>
        <v>0</v>
      </c>
      <c r="F192" s="73"/>
      <c r="G192" s="102">
        <f>+'Pay App 10'!G192+'Pay App 11'!F192</f>
        <v>0</v>
      </c>
      <c r="H192" s="194">
        <f>+'Pay App 10'!K192</f>
        <v>0</v>
      </c>
      <c r="I192" s="195"/>
      <c r="J192" s="104"/>
      <c r="K192" s="55">
        <f t="shared" si="6"/>
        <v>0</v>
      </c>
      <c r="L192" s="56">
        <f t="shared" si="4"/>
        <v>0</v>
      </c>
      <c r="M192" s="54">
        <f t="shared" si="5"/>
        <v>0</v>
      </c>
      <c r="N192" s="54">
        <f t="shared" si="7"/>
        <v>0</v>
      </c>
      <c r="O192" s="101">
        <f>+'Pay App 10'!O192+'Pay App 10'!P192</f>
        <v>0</v>
      </c>
      <c r="P192" s="73"/>
      <c r="Q192" s="69">
        <f>+'Pay App 10'!Q192+N192+P192</f>
        <v>0</v>
      </c>
    </row>
    <row r="193" spans="1:17" ht="21" customHeight="1" x14ac:dyDescent="0.25">
      <c r="A193" s="153" t="s">
        <v>376</v>
      </c>
      <c r="B193" s="153"/>
      <c r="C193" s="154" t="s">
        <v>378</v>
      </c>
      <c r="D193" s="155"/>
      <c r="E193" s="101">
        <f>+'Pay App 10'!E193</f>
        <v>0</v>
      </c>
      <c r="F193" s="73"/>
      <c r="G193" s="102">
        <f>+'Pay App 10'!G193+'Pay App 11'!F193</f>
        <v>0</v>
      </c>
      <c r="H193" s="194">
        <f>+'Pay App 10'!K193</f>
        <v>0</v>
      </c>
      <c r="I193" s="195"/>
      <c r="J193" s="104"/>
      <c r="K193" s="55">
        <f t="shared" si="6"/>
        <v>0</v>
      </c>
      <c r="L193" s="56">
        <f t="shared" si="4"/>
        <v>0</v>
      </c>
      <c r="M193" s="54">
        <f t="shared" si="5"/>
        <v>0</v>
      </c>
      <c r="N193" s="54">
        <f t="shared" si="7"/>
        <v>0</v>
      </c>
      <c r="O193" s="101">
        <f>+'Pay App 10'!O193+'Pay App 10'!P193</f>
        <v>0</v>
      </c>
      <c r="P193" s="73"/>
      <c r="Q193" s="69">
        <f>+'Pay App 10'!Q193+N193+P193</f>
        <v>0</v>
      </c>
    </row>
    <row r="194" spans="1:17" ht="21" customHeight="1" x14ac:dyDescent="0.25">
      <c r="A194" s="153" t="s">
        <v>136</v>
      </c>
      <c r="B194" s="153"/>
      <c r="C194" s="153" t="s">
        <v>137</v>
      </c>
      <c r="D194" s="158"/>
      <c r="E194" s="101">
        <f>+'Pay App 10'!E194</f>
        <v>0</v>
      </c>
      <c r="F194" s="73"/>
      <c r="G194" s="102">
        <f>+'Pay App 10'!G194+'Pay App 11'!F194</f>
        <v>0</v>
      </c>
      <c r="H194" s="194">
        <f>+'Pay App 10'!K194</f>
        <v>0</v>
      </c>
      <c r="I194" s="195"/>
      <c r="J194" s="104"/>
      <c r="K194" s="55">
        <f t="shared" si="6"/>
        <v>0</v>
      </c>
      <c r="L194" s="56">
        <f t="shared" si="4"/>
        <v>0</v>
      </c>
      <c r="M194" s="54">
        <f t="shared" si="5"/>
        <v>0</v>
      </c>
      <c r="N194" s="54">
        <f t="shared" si="7"/>
        <v>0</v>
      </c>
      <c r="O194" s="101">
        <f>+'Pay App 10'!O194+'Pay App 10'!P194</f>
        <v>0</v>
      </c>
      <c r="P194" s="73"/>
      <c r="Q194" s="69">
        <f>+'Pay App 10'!Q194+N194+P194</f>
        <v>0</v>
      </c>
    </row>
    <row r="195" spans="1:17" ht="21" customHeight="1" x14ac:dyDescent="0.25">
      <c r="A195" s="153" t="s">
        <v>138</v>
      </c>
      <c r="B195" s="153"/>
      <c r="C195" s="153" t="s">
        <v>139</v>
      </c>
      <c r="D195" s="158"/>
      <c r="E195" s="101">
        <f>+'Pay App 10'!E195</f>
        <v>0</v>
      </c>
      <c r="F195" s="73"/>
      <c r="G195" s="102">
        <f>+'Pay App 10'!G195+'Pay App 11'!F195</f>
        <v>0</v>
      </c>
      <c r="H195" s="194">
        <f>+'Pay App 10'!K195</f>
        <v>0</v>
      </c>
      <c r="I195" s="195"/>
      <c r="J195" s="104"/>
      <c r="K195" s="55">
        <f t="shared" si="6"/>
        <v>0</v>
      </c>
      <c r="L195" s="56">
        <f t="shared" si="4"/>
        <v>0</v>
      </c>
      <c r="M195" s="54">
        <f t="shared" si="5"/>
        <v>0</v>
      </c>
      <c r="N195" s="54">
        <f t="shared" si="7"/>
        <v>0</v>
      </c>
      <c r="O195" s="101">
        <f>+'Pay App 10'!O195+'Pay App 10'!P195</f>
        <v>0</v>
      </c>
      <c r="P195" s="73"/>
      <c r="Q195" s="69">
        <f>+'Pay App 10'!Q195+N195+P195</f>
        <v>0</v>
      </c>
    </row>
    <row r="196" spans="1:17" ht="21" customHeight="1" x14ac:dyDescent="0.25">
      <c r="A196" s="153" t="s">
        <v>379</v>
      </c>
      <c r="B196" s="153"/>
      <c r="C196" s="154" t="s">
        <v>348</v>
      </c>
      <c r="D196" s="155"/>
      <c r="E196" s="101">
        <f>+'Pay App 10'!E196</f>
        <v>0</v>
      </c>
      <c r="F196" s="73"/>
      <c r="G196" s="102">
        <f>+'Pay App 10'!G196+'Pay App 11'!F196</f>
        <v>0</v>
      </c>
      <c r="H196" s="194">
        <f>+'Pay App 10'!K196</f>
        <v>0</v>
      </c>
      <c r="I196" s="195"/>
      <c r="J196" s="104"/>
      <c r="K196" s="55">
        <f t="shared" si="6"/>
        <v>0</v>
      </c>
      <c r="L196" s="56">
        <f t="shared" si="4"/>
        <v>0</v>
      </c>
      <c r="M196" s="54">
        <f t="shared" si="5"/>
        <v>0</v>
      </c>
      <c r="N196" s="54">
        <f t="shared" si="7"/>
        <v>0</v>
      </c>
      <c r="O196" s="101">
        <f>+'Pay App 10'!O196+'Pay App 10'!P196</f>
        <v>0</v>
      </c>
      <c r="P196" s="73"/>
      <c r="Q196" s="69">
        <f>+'Pay App 10'!Q196+N196+P196</f>
        <v>0</v>
      </c>
    </row>
    <row r="197" spans="1:17" ht="21" customHeight="1" x14ac:dyDescent="0.25">
      <c r="A197" s="156" t="s">
        <v>196</v>
      </c>
      <c r="B197" s="156"/>
      <c r="C197" s="156" t="s">
        <v>197</v>
      </c>
      <c r="D197" s="157"/>
      <c r="E197" s="101">
        <f>+'Pay App 10'!E197</f>
        <v>0</v>
      </c>
      <c r="F197" s="73"/>
      <c r="G197" s="102">
        <f>+'Pay App 10'!G197+'Pay App 11'!F197</f>
        <v>0</v>
      </c>
      <c r="H197" s="194">
        <f>+'Pay App 10'!K197</f>
        <v>0</v>
      </c>
      <c r="I197" s="195"/>
      <c r="J197" s="104"/>
      <c r="K197" s="55">
        <f t="shared" si="6"/>
        <v>0</v>
      </c>
      <c r="L197" s="56">
        <f t="shared" si="4"/>
        <v>0</v>
      </c>
      <c r="M197" s="54">
        <f t="shared" si="5"/>
        <v>0</v>
      </c>
      <c r="N197" s="54">
        <f t="shared" si="7"/>
        <v>0</v>
      </c>
      <c r="O197" s="101">
        <f>+'Pay App 10'!O197+'Pay App 10'!P197</f>
        <v>0</v>
      </c>
      <c r="P197" s="73"/>
      <c r="Q197" s="69">
        <f>+'Pay App 10'!Q197+N197+P197</f>
        <v>0</v>
      </c>
    </row>
    <row r="198" spans="1:17" ht="21" customHeight="1" x14ac:dyDescent="0.25">
      <c r="A198" s="153" t="s">
        <v>140</v>
      </c>
      <c r="B198" s="153"/>
      <c r="C198" s="153" t="s">
        <v>141</v>
      </c>
      <c r="D198" s="158"/>
      <c r="E198" s="101">
        <f>+'Pay App 10'!E198</f>
        <v>0</v>
      </c>
      <c r="F198" s="73"/>
      <c r="G198" s="102">
        <f>+'Pay App 10'!G198+'Pay App 11'!F198</f>
        <v>0</v>
      </c>
      <c r="H198" s="194">
        <f>+'Pay App 10'!K198</f>
        <v>0</v>
      </c>
      <c r="I198" s="195"/>
      <c r="J198" s="104"/>
      <c r="K198" s="55">
        <f t="shared" si="6"/>
        <v>0</v>
      </c>
      <c r="L198" s="56">
        <f t="shared" si="4"/>
        <v>0</v>
      </c>
      <c r="M198" s="54">
        <f t="shared" si="5"/>
        <v>0</v>
      </c>
      <c r="N198" s="54">
        <f t="shared" si="7"/>
        <v>0</v>
      </c>
      <c r="O198" s="101">
        <f>+'Pay App 10'!O198+'Pay App 10'!P198</f>
        <v>0</v>
      </c>
      <c r="P198" s="73"/>
      <c r="Q198" s="69">
        <f>+'Pay App 10'!Q198+N198+P198</f>
        <v>0</v>
      </c>
    </row>
    <row r="199" spans="1:17" ht="21" customHeight="1" x14ac:dyDescent="0.25">
      <c r="A199" s="153" t="s">
        <v>142</v>
      </c>
      <c r="B199" s="153"/>
      <c r="C199" s="153" t="s">
        <v>143</v>
      </c>
      <c r="D199" s="158"/>
      <c r="E199" s="101">
        <f>+'Pay App 10'!E199</f>
        <v>0</v>
      </c>
      <c r="F199" s="73"/>
      <c r="G199" s="102">
        <f>+'Pay App 10'!G199+'Pay App 11'!F199</f>
        <v>0</v>
      </c>
      <c r="H199" s="194">
        <f>+'Pay App 10'!K199</f>
        <v>0</v>
      </c>
      <c r="I199" s="195"/>
      <c r="J199" s="104"/>
      <c r="K199" s="55">
        <f t="shared" si="6"/>
        <v>0</v>
      </c>
      <c r="L199" s="56">
        <f t="shared" si="4"/>
        <v>0</v>
      </c>
      <c r="M199" s="54">
        <f t="shared" si="5"/>
        <v>0</v>
      </c>
      <c r="N199" s="54">
        <f t="shared" si="7"/>
        <v>0</v>
      </c>
      <c r="O199" s="101">
        <f>+'Pay App 10'!O199+'Pay App 10'!P199</f>
        <v>0</v>
      </c>
      <c r="P199" s="73"/>
      <c r="Q199" s="69">
        <f>+'Pay App 10'!Q199+N199+P199</f>
        <v>0</v>
      </c>
    </row>
    <row r="200" spans="1:17" ht="21" customHeight="1" x14ac:dyDescent="0.25">
      <c r="A200" s="153" t="s">
        <v>380</v>
      </c>
      <c r="B200" s="153"/>
      <c r="C200" s="154" t="s">
        <v>381</v>
      </c>
      <c r="D200" s="155"/>
      <c r="E200" s="101">
        <f>+'Pay App 10'!E200</f>
        <v>0</v>
      </c>
      <c r="F200" s="73"/>
      <c r="G200" s="102">
        <f>+'Pay App 10'!G200+'Pay App 11'!F200</f>
        <v>0</v>
      </c>
      <c r="H200" s="194">
        <f>+'Pay App 10'!K200</f>
        <v>0</v>
      </c>
      <c r="I200" s="195"/>
      <c r="J200" s="104"/>
      <c r="K200" s="55">
        <f t="shared" si="6"/>
        <v>0</v>
      </c>
      <c r="L200" s="56">
        <f t="shared" si="4"/>
        <v>0</v>
      </c>
      <c r="M200" s="54">
        <f t="shared" si="5"/>
        <v>0</v>
      </c>
      <c r="N200" s="54">
        <f t="shared" si="7"/>
        <v>0</v>
      </c>
      <c r="O200" s="101">
        <f>+'Pay App 10'!O200+'Pay App 10'!P200</f>
        <v>0</v>
      </c>
      <c r="P200" s="73"/>
      <c r="Q200" s="69">
        <f>+'Pay App 10'!Q200+N200+P200</f>
        <v>0</v>
      </c>
    </row>
    <row r="201" spans="1:17" ht="21" customHeight="1" x14ac:dyDescent="0.25">
      <c r="A201" s="153" t="s">
        <v>382</v>
      </c>
      <c r="B201" s="153"/>
      <c r="C201" s="154" t="s">
        <v>383</v>
      </c>
      <c r="D201" s="155"/>
      <c r="E201" s="101">
        <f>+'Pay App 10'!E201</f>
        <v>0</v>
      </c>
      <c r="F201" s="73"/>
      <c r="G201" s="102">
        <f>+'Pay App 10'!G201+'Pay App 11'!F201</f>
        <v>0</v>
      </c>
      <c r="H201" s="194">
        <f>+'Pay App 10'!K201</f>
        <v>0</v>
      </c>
      <c r="I201" s="195"/>
      <c r="J201" s="104"/>
      <c r="K201" s="55">
        <f t="shared" si="6"/>
        <v>0</v>
      </c>
      <c r="L201" s="56">
        <f t="shared" si="4"/>
        <v>0</v>
      </c>
      <c r="M201" s="54">
        <f t="shared" si="5"/>
        <v>0</v>
      </c>
      <c r="N201" s="54">
        <f t="shared" si="7"/>
        <v>0</v>
      </c>
      <c r="O201" s="101">
        <f>+'Pay App 10'!O201+'Pay App 10'!P201</f>
        <v>0</v>
      </c>
      <c r="P201" s="73"/>
      <c r="Q201" s="69">
        <f>+'Pay App 10'!Q201+N201+P201</f>
        <v>0</v>
      </c>
    </row>
    <row r="202" spans="1:17" ht="21" customHeight="1" x14ac:dyDescent="0.25">
      <c r="A202" s="153" t="s">
        <v>144</v>
      </c>
      <c r="B202" s="153"/>
      <c r="C202" s="153" t="s">
        <v>145</v>
      </c>
      <c r="D202" s="158"/>
      <c r="E202" s="101">
        <f>+'Pay App 10'!E202</f>
        <v>0</v>
      </c>
      <c r="F202" s="73"/>
      <c r="G202" s="102">
        <f>+'Pay App 10'!G202+'Pay App 11'!F202</f>
        <v>0</v>
      </c>
      <c r="H202" s="194">
        <f>+'Pay App 10'!K202</f>
        <v>0</v>
      </c>
      <c r="I202" s="195"/>
      <c r="J202" s="104"/>
      <c r="K202" s="55">
        <f t="shared" si="6"/>
        <v>0</v>
      </c>
      <c r="L202" s="56">
        <f t="shared" si="4"/>
        <v>0</v>
      </c>
      <c r="M202" s="54">
        <f t="shared" si="5"/>
        <v>0</v>
      </c>
      <c r="N202" s="54">
        <f t="shared" si="7"/>
        <v>0</v>
      </c>
      <c r="O202" s="101">
        <f>+'Pay App 10'!O202+'Pay App 10'!P202</f>
        <v>0</v>
      </c>
      <c r="P202" s="73"/>
      <c r="Q202" s="69">
        <f>+'Pay App 10'!Q202+N202+P202</f>
        <v>0</v>
      </c>
    </row>
    <row r="203" spans="1:17" ht="21" customHeight="1" x14ac:dyDescent="0.25">
      <c r="A203" s="153" t="s">
        <v>384</v>
      </c>
      <c r="B203" s="153"/>
      <c r="C203" s="154" t="s">
        <v>385</v>
      </c>
      <c r="D203" s="155"/>
      <c r="E203" s="101">
        <f>+'Pay App 10'!E203</f>
        <v>0</v>
      </c>
      <c r="F203" s="73"/>
      <c r="G203" s="102">
        <f>+'Pay App 10'!G203+'Pay App 11'!F203</f>
        <v>0</v>
      </c>
      <c r="H203" s="194">
        <f>+'Pay App 10'!K203</f>
        <v>0</v>
      </c>
      <c r="I203" s="195"/>
      <c r="J203" s="104"/>
      <c r="K203" s="55">
        <f t="shared" si="6"/>
        <v>0</v>
      </c>
      <c r="L203" s="56">
        <f t="shared" si="4"/>
        <v>0</v>
      </c>
      <c r="M203" s="54">
        <f t="shared" si="5"/>
        <v>0</v>
      </c>
      <c r="N203" s="54">
        <f t="shared" si="7"/>
        <v>0</v>
      </c>
      <c r="O203" s="101">
        <f>+'Pay App 10'!O203+'Pay App 10'!P203</f>
        <v>0</v>
      </c>
      <c r="P203" s="73"/>
      <c r="Q203" s="69">
        <f>+'Pay App 10'!Q203+N203+P203</f>
        <v>0</v>
      </c>
    </row>
    <row r="204" spans="1:17" ht="21" customHeight="1" x14ac:dyDescent="0.25">
      <c r="A204" s="156" t="s">
        <v>198</v>
      </c>
      <c r="B204" s="156"/>
      <c r="C204" s="156" t="s">
        <v>199</v>
      </c>
      <c r="D204" s="157"/>
      <c r="E204" s="101">
        <f>+'Pay App 10'!E204</f>
        <v>0</v>
      </c>
      <c r="F204" s="73"/>
      <c r="G204" s="102">
        <f>+'Pay App 10'!G204+'Pay App 11'!F204</f>
        <v>0</v>
      </c>
      <c r="H204" s="194">
        <f>+'Pay App 10'!K204</f>
        <v>0</v>
      </c>
      <c r="I204" s="195"/>
      <c r="J204" s="104"/>
      <c r="K204" s="55">
        <f t="shared" si="6"/>
        <v>0</v>
      </c>
      <c r="L204" s="56">
        <f t="shared" si="4"/>
        <v>0</v>
      </c>
      <c r="M204" s="54">
        <f t="shared" si="5"/>
        <v>0</v>
      </c>
      <c r="N204" s="54">
        <f t="shared" si="7"/>
        <v>0</v>
      </c>
      <c r="O204" s="101">
        <f>+'Pay App 10'!O204+'Pay App 10'!P204</f>
        <v>0</v>
      </c>
      <c r="P204" s="73"/>
      <c r="Q204" s="69">
        <f>+'Pay App 10'!Q204+N204+P204</f>
        <v>0</v>
      </c>
    </row>
    <row r="205" spans="1:17" ht="21" customHeight="1" x14ac:dyDescent="0.25">
      <c r="A205" s="153" t="s">
        <v>146</v>
      </c>
      <c r="B205" s="153"/>
      <c r="C205" s="153" t="s">
        <v>147</v>
      </c>
      <c r="D205" s="158"/>
      <c r="E205" s="101">
        <f>+'Pay App 10'!E205</f>
        <v>0</v>
      </c>
      <c r="F205" s="73"/>
      <c r="G205" s="102">
        <f>+'Pay App 10'!G205+'Pay App 11'!F205</f>
        <v>0</v>
      </c>
      <c r="H205" s="194">
        <f>+'Pay App 10'!K205</f>
        <v>0</v>
      </c>
      <c r="I205" s="195"/>
      <c r="J205" s="104"/>
      <c r="K205" s="55">
        <f t="shared" si="6"/>
        <v>0</v>
      </c>
      <c r="L205" s="56">
        <f t="shared" si="4"/>
        <v>0</v>
      </c>
      <c r="M205" s="54">
        <f t="shared" si="5"/>
        <v>0</v>
      </c>
      <c r="N205" s="54">
        <f t="shared" si="7"/>
        <v>0</v>
      </c>
      <c r="O205" s="101">
        <f>+'Pay App 10'!O205+'Pay App 10'!P205</f>
        <v>0</v>
      </c>
      <c r="P205" s="73"/>
      <c r="Q205" s="69">
        <f>+'Pay App 10'!Q205+N205+P205</f>
        <v>0</v>
      </c>
    </row>
    <row r="206" spans="1:17" ht="21" customHeight="1" x14ac:dyDescent="0.25">
      <c r="A206" s="156" t="s">
        <v>200</v>
      </c>
      <c r="B206" s="156"/>
      <c r="C206" s="156" t="s">
        <v>201</v>
      </c>
      <c r="D206" s="157"/>
      <c r="E206" s="101">
        <f>+'Pay App 10'!E206</f>
        <v>0</v>
      </c>
      <c r="F206" s="73"/>
      <c r="G206" s="102">
        <f>+'Pay App 10'!G206+'Pay App 11'!F206</f>
        <v>0</v>
      </c>
      <c r="H206" s="194">
        <f>+'Pay App 10'!K206</f>
        <v>0</v>
      </c>
      <c r="I206" s="195"/>
      <c r="J206" s="104"/>
      <c r="K206" s="55">
        <f t="shared" si="6"/>
        <v>0</v>
      </c>
      <c r="L206" s="56">
        <f t="shared" si="4"/>
        <v>0</v>
      </c>
      <c r="M206" s="54">
        <f t="shared" si="5"/>
        <v>0</v>
      </c>
      <c r="N206" s="54">
        <f t="shared" si="7"/>
        <v>0</v>
      </c>
      <c r="O206" s="101">
        <f>+'Pay App 10'!O206+'Pay App 10'!P206</f>
        <v>0</v>
      </c>
      <c r="P206" s="73"/>
      <c r="Q206" s="69">
        <f>+'Pay App 10'!Q206+N206+P206</f>
        <v>0</v>
      </c>
    </row>
    <row r="207" spans="1:17" ht="21" customHeight="1" x14ac:dyDescent="0.25">
      <c r="A207" s="153" t="s">
        <v>148</v>
      </c>
      <c r="B207" s="153"/>
      <c r="C207" s="153" t="s">
        <v>149</v>
      </c>
      <c r="D207" s="158"/>
      <c r="E207" s="101">
        <f>+'Pay App 10'!E207</f>
        <v>0</v>
      </c>
      <c r="F207" s="73"/>
      <c r="G207" s="102">
        <f>+'Pay App 10'!G207+'Pay App 11'!F207</f>
        <v>0</v>
      </c>
      <c r="H207" s="194">
        <f>+'Pay App 10'!K207</f>
        <v>0</v>
      </c>
      <c r="I207" s="195"/>
      <c r="J207" s="104"/>
      <c r="K207" s="55">
        <f t="shared" si="6"/>
        <v>0</v>
      </c>
      <c r="L207" s="56">
        <f t="shared" si="4"/>
        <v>0</v>
      </c>
      <c r="M207" s="54">
        <f t="shared" si="5"/>
        <v>0</v>
      </c>
      <c r="N207" s="54">
        <f t="shared" si="7"/>
        <v>0</v>
      </c>
      <c r="O207" s="101">
        <f>+'Pay App 10'!O207+'Pay App 10'!P207</f>
        <v>0</v>
      </c>
      <c r="P207" s="73"/>
      <c r="Q207" s="69">
        <f>+'Pay App 10'!Q207+N207+P207</f>
        <v>0</v>
      </c>
    </row>
    <row r="208" spans="1:17" ht="21" customHeight="1" x14ac:dyDescent="0.25">
      <c r="A208" s="153" t="s">
        <v>386</v>
      </c>
      <c r="B208" s="153"/>
      <c r="C208" s="154" t="s">
        <v>387</v>
      </c>
      <c r="D208" s="155"/>
      <c r="E208" s="101">
        <f>+'Pay App 10'!E208</f>
        <v>0</v>
      </c>
      <c r="F208" s="73"/>
      <c r="G208" s="102">
        <f>+'Pay App 10'!G208+'Pay App 11'!F208</f>
        <v>0</v>
      </c>
      <c r="H208" s="194">
        <f>+'Pay App 10'!K208</f>
        <v>0</v>
      </c>
      <c r="I208" s="195"/>
      <c r="J208" s="104"/>
      <c r="K208" s="55">
        <f t="shared" si="6"/>
        <v>0</v>
      </c>
      <c r="L208" s="56">
        <f t="shared" si="4"/>
        <v>0</v>
      </c>
      <c r="M208" s="54">
        <f t="shared" si="5"/>
        <v>0</v>
      </c>
      <c r="N208" s="54">
        <f t="shared" si="7"/>
        <v>0</v>
      </c>
      <c r="O208" s="101">
        <f>+'Pay App 10'!O208+'Pay App 10'!P208</f>
        <v>0</v>
      </c>
      <c r="P208" s="73"/>
      <c r="Q208" s="69">
        <f>+'Pay App 10'!Q208+N208+P208</f>
        <v>0</v>
      </c>
    </row>
    <row r="209" spans="1:17" ht="21" customHeight="1" x14ac:dyDescent="0.25">
      <c r="A209" s="153" t="s">
        <v>150</v>
      </c>
      <c r="B209" s="153"/>
      <c r="C209" s="153" t="s">
        <v>151</v>
      </c>
      <c r="D209" s="158"/>
      <c r="E209" s="101">
        <f>+'Pay App 10'!E209</f>
        <v>0</v>
      </c>
      <c r="F209" s="73"/>
      <c r="G209" s="102">
        <f>+'Pay App 10'!G209+'Pay App 11'!F209</f>
        <v>0</v>
      </c>
      <c r="H209" s="194">
        <f>+'Pay App 10'!K209</f>
        <v>0</v>
      </c>
      <c r="I209" s="195"/>
      <c r="J209" s="104"/>
      <c r="K209" s="55">
        <f t="shared" si="6"/>
        <v>0</v>
      </c>
      <c r="L209" s="56">
        <f t="shared" si="4"/>
        <v>0</v>
      </c>
      <c r="M209" s="54">
        <f t="shared" si="5"/>
        <v>0</v>
      </c>
      <c r="N209" s="54">
        <f t="shared" si="7"/>
        <v>0</v>
      </c>
      <c r="O209" s="101">
        <f>+'Pay App 10'!O209+'Pay App 10'!P209</f>
        <v>0</v>
      </c>
      <c r="P209" s="73"/>
      <c r="Q209" s="69">
        <f>+'Pay App 10'!Q209+N209+P209</f>
        <v>0</v>
      </c>
    </row>
    <row r="210" spans="1:17" ht="21" customHeight="1" x14ac:dyDescent="0.25">
      <c r="A210" s="153" t="s">
        <v>388</v>
      </c>
      <c r="B210" s="153"/>
      <c r="C210" s="154" t="s">
        <v>389</v>
      </c>
      <c r="D210" s="155"/>
      <c r="E210" s="101">
        <f>+'Pay App 10'!E210</f>
        <v>0</v>
      </c>
      <c r="F210" s="73"/>
      <c r="G210" s="102">
        <f>+'Pay App 10'!G210+'Pay App 11'!F210</f>
        <v>0</v>
      </c>
      <c r="H210" s="194">
        <f>+'Pay App 10'!K210</f>
        <v>0</v>
      </c>
      <c r="I210" s="195"/>
      <c r="J210" s="104"/>
      <c r="K210" s="55">
        <f t="shared" si="6"/>
        <v>0</v>
      </c>
      <c r="L210" s="56">
        <f t="shared" ref="L210:L239" si="8">IF(ISERROR(K210/G210),0,K210/G210)</f>
        <v>0</v>
      </c>
      <c r="M210" s="54">
        <f t="shared" ref="M210:M238" si="9">+G210-K210</f>
        <v>0</v>
      </c>
      <c r="N210" s="54">
        <f t="shared" si="7"/>
        <v>0</v>
      </c>
      <c r="O210" s="101">
        <f>+'Pay App 10'!O210+'Pay App 10'!P210</f>
        <v>0</v>
      </c>
      <c r="P210" s="73"/>
      <c r="Q210" s="69">
        <f>+'Pay App 10'!Q210+N210+P210</f>
        <v>0</v>
      </c>
    </row>
    <row r="211" spans="1:17" ht="21" customHeight="1" x14ac:dyDescent="0.25">
      <c r="A211" s="156" t="s">
        <v>202</v>
      </c>
      <c r="B211" s="156"/>
      <c r="C211" s="156" t="s">
        <v>203</v>
      </c>
      <c r="D211" s="157"/>
      <c r="E211" s="101">
        <f>+'Pay App 10'!E211</f>
        <v>0</v>
      </c>
      <c r="F211" s="73"/>
      <c r="G211" s="102">
        <f>+'Pay App 10'!G211+'Pay App 11'!F211</f>
        <v>0</v>
      </c>
      <c r="H211" s="194">
        <f>+'Pay App 10'!K211</f>
        <v>0</v>
      </c>
      <c r="I211" s="195"/>
      <c r="J211" s="104"/>
      <c r="K211" s="55">
        <f t="shared" ref="K211:K238" si="10">+H211+J211</f>
        <v>0</v>
      </c>
      <c r="L211" s="56">
        <f t="shared" si="8"/>
        <v>0</v>
      </c>
      <c r="M211" s="54">
        <f t="shared" si="9"/>
        <v>0</v>
      </c>
      <c r="N211" s="54">
        <f t="shared" ref="N211:N238" si="11">SUM(+J211*0.05)</f>
        <v>0</v>
      </c>
      <c r="O211" s="101">
        <f>+'Pay App 10'!O211+'Pay App 10'!P211</f>
        <v>0</v>
      </c>
      <c r="P211" s="73"/>
      <c r="Q211" s="69">
        <f>+'Pay App 10'!Q211+N211+P211</f>
        <v>0</v>
      </c>
    </row>
    <row r="212" spans="1:17" ht="21" customHeight="1" x14ac:dyDescent="0.25">
      <c r="A212" s="153" t="s">
        <v>390</v>
      </c>
      <c r="B212" s="153"/>
      <c r="C212" s="154" t="s">
        <v>391</v>
      </c>
      <c r="D212" s="155"/>
      <c r="E212" s="101">
        <f>+'Pay App 10'!E212</f>
        <v>0</v>
      </c>
      <c r="F212" s="73"/>
      <c r="G212" s="102">
        <f>+'Pay App 10'!G212+'Pay App 11'!F212</f>
        <v>0</v>
      </c>
      <c r="H212" s="194">
        <f>+'Pay App 10'!K212</f>
        <v>0</v>
      </c>
      <c r="I212" s="195"/>
      <c r="J212" s="104"/>
      <c r="K212" s="55">
        <f t="shared" si="10"/>
        <v>0</v>
      </c>
      <c r="L212" s="56">
        <f t="shared" si="8"/>
        <v>0</v>
      </c>
      <c r="M212" s="54">
        <f t="shared" si="9"/>
        <v>0</v>
      </c>
      <c r="N212" s="54">
        <f t="shared" si="11"/>
        <v>0</v>
      </c>
      <c r="O212" s="101">
        <f>+'Pay App 10'!O212+'Pay App 10'!P212</f>
        <v>0</v>
      </c>
      <c r="P212" s="73"/>
      <c r="Q212" s="69">
        <f>+'Pay App 10'!Q212+N212+P212</f>
        <v>0</v>
      </c>
    </row>
    <row r="213" spans="1:17" ht="21" customHeight="1" x14ac:dyDescent="0.25">
      <c r="A213" s="153" t="s">
        <v>152</v>
      </c>
      <c r="B213" s="153"/>
      <c r="C213" s="153" t="s">
        <v>153</v>
      </c>
      <c r="D213" s="158"/>
      <c r="E213" s="101">
        <f>+'Pay App 10'!E213</f>
        <v>0</v>
      </c>
      <c r="F213" s="73"/>
      <c r="G213" s="102">
        <f>+'Pay App 10'!G213+'Pay App 11'!F213</f>
        <v>0</v>
      </c>
      <c r="H213" s="194">
        <f>+'Pay App 10'!K213</f>
        <v>0</v>
      </c>
      <c r="I213" s="195"/>
      <c r="J213" s="104"/>
      <c r="K213" s="55">
        <f t="shared" si="10"/>
        <v>0</v>
      </c>
      <c r="L213" s="56">
        <f t="shared" si="8"/>
        <v>0</v>
      </c>
      <c r="M213" s="54">
        <f t="shared" si="9"/>
        <v>0</v>
      </c>
      <c r="N213" s="54">
        <f t="shared" si="11"/>
        <v>0</v>
      </c>
      <c r="O213" s="101">
        <f>+'Pay App 10'!O213+'Pay App 10'!P213</f>
        <v>0</v>
      </c>
      <c r="P213" s="73"/>
      <c r="Q213" s="69">
        <f>+'Pay App 10'!Q213+N213+P213</f>
        <v>0</v>
      </c>
    </row>
    <row r="214" spans="1:17" ht="21" customHeight="1" x14ac:dyDescent="0.25">
      <c r="A214" s="153" t="s">
        <v>154</v>
      </c>
      <c r="B214" s="153"/>
      <c r="C214" s="153" t="s">
        <v>155</v>
      </c>
      <c r="D214" s="158"/>
      <c r="E214" s="101">
        <f>+'Pay App 10'!E214</f>
        <v>0</v>
      </c>
      <c r="F214" s="73"/>
      <c r="G214" s="102">
        <f>+'Pay App 10'!G214+'Pay App 11'!F214</f>
        <v>0</v>
      </c>
      <c r="H214" s="194">
        <f>+'Pay App 10'!K214</f>
        <v>0</v>
      </c>
      <c r="I214" s="195"/>
      <c r="J214" s="104"/>
      <c r="K214" s="55">
        <f t="shared" si="10"/>
        <v>0</v>
      </c>
      <c r="L214" s="56">
        <f t="shared" si="8"/>
        <v>0</v>
      </c>
      <c r="M214" s="54">
        <f t="shared" si="9"/>
        <v>0</v>
      </c>
      <c r="N214" s="54">
        <f t="shared" si="11"/>
        <v>0</v>
      </c>
      <c r="O214" s="101">
        <f>+'Pay App 10'!O214+'Pay App 10'!P214</f>
        <v>0</v>
      </c>
      <c r="P214" s="73"/>
      <c r="Q214" s="69">
        <f>+'Pay App 10'!Q214+N214+P214</f>
        <v>0</v>
      </c>
    </row>
    <row r="215" spans="1:17" ht="21" customHeight="1" x14ac:dyDescent="0.25">
      <c r="A215" s="153" t="s">
        <v>156</v>
      </c>
      <c r="B215" s="153"/>
      <c r="C215" s="153" t="s">
        <v>157</v>
      </c>
      <c r="D215" s="158"/>
      <c r="E215" s="101">
        <f>+'Pay App 10'!E215</f>
        <v>0</v>
      </c>
      <c r="F215" s="73"/>
      <c r="G215" s="102">
        <f>+'Pay App 10'!G215+'Pay App 11'!F215</f>
        <v>0</v>
      </c>
      <c r="H215" s="194">
        <f>+'Pay App 10'!K215</f>
        <v>0</v>
      </c>
      <c r="I215" s="195"/>
      <c r="J215" s="104"/>
      <c r="K215" s="55">
        <f t="shared" si="10"/>
        <v>0</v>
      </c>
      <c r="L215" s="56">
        <f t="shared" si="8"/>
        <v>0</v>
      </c>
      <c r="M215" s="54">
        <f t="shared" si="9"/>
        <v>0</v>
      </c>
      <c r="N215" s="54">
        <f t="shared" si="11"/>
        <v>0</v>
      </c>
      <c r="O215" s="101">
        <f>+'Pay App 10'!O215+'Pay App 10'!P215</f>
        <v>0</v>
      </c>
      <c r="P215" s="73"/>
      <c r="Q215" s="69">
        <f>+'Pay App 10'!Q215+N215+P215</f>
        <v>0</v>
      </c>
    </row>
    <row r="216" spans="1:17" ht="21" customHeight="1" x14ac:dyDescent="0.25">
      <c r="A216" s="153" t="s">
        <v>393</v>
      </c>
      <c r="B216" s="153"/>
      <c r="C216" s="154" t="s">
        <v>392</v>
      </c>
      <c r="D216" s="155"/>
      <c r="E216" s="101">
        <f>+'Pay App 10'!E216</f>
        <v>0</v>
      </c>
      <c r="F216" s="73"/>
      <c r="G216" s="102">
        <f>+'Pay App 10'!G216+'Pay App 11'!F216</f>
        <v>0</v>
      </c>
      <c r="H216" s="194">
        <f>+'Pay App 10'!K216</f>
        <v>0</v>
      </c>
      <c r="I216" s="195"/>
      <c r="J216" s="104"/>
      <c r="K216" s="55">
        <f t="shared" si="10"/>
        <v>0</v>
      </c>
      <c r="L216" s="56">
        <f t="shared" si="8"/>
        <v>0</v>
      </c>
      <c r="M216" s="54">
        <f t="shared" si="9"/>
        <v>0</v>
      </c>
      <c r="N216" s="54">
        <f t="shared" si="11"/>
        <v>0</v>
      </c>
      <c r="O216" s="101">
        <f>+'Pay App 10'!O216+'Pay App 10'!P216</f>
        <v>0</v>
      </c>
      <c r="P216" s="73"/>
      <c r="Q216" s="69">
        <f>+'Pay App 10'!Q216+N216+P216</f>
        <v>0</v>
      </c>
    </row>
    <row r="217" spans="1:17" ht="21" customHeight="1" x14ac:dyDescent="0.25">
      <c r="A217" s="156" t="s">
        <v>204</v>
      </c>
      <c r="B217" s="156"/>
      <c r="C217" s="156" t="s">
        <v>205</v>
      </c>
      <c r="D217" s="157"/>
      <c r="E217" s="101">
        <f>+'Pay App 10'!E217</f>
        <v>0</v>
      </c>
      <c r="F217" s="73"/>
      <c r="G217" s="102">
        <f>+'Pay App 10'!G217+'Pay App 11'!F217</f>
        <v>0</v>
      </c>
      <c r="H217" s="194">
        <f>+'Pay App 10'!K217</f>
        <v>0</v>
      </c>
      <c r="I217" s="195"/>
      <c r="J217" s="104"/>
      <c r="K217" s="55">
        <f t="shared" si="10"/>
        <v>0</v>
      </c>
      <c r="L217" s="56">
        <f t="shared" si="8"/>
        <v>0</v>
      </c>
      <c r="M217" s="54">
        <f t="shared" si="9"/>
        <v>0</v>
      </c>
      <c r="N217" s="54">
        <f t="shared" si="11"/>
        <v>0</v>
      </c>
      <c r="O217" s="101">
        <f>+'Pay App 10'!O217+'Pay App 10'!P217</f>
        <v>0</v>
      </c>
      <c r="P217" s="73"/>
      <c r="Q217" s="69">
        <f>+'Pay App 10'!Q217+N217+P217</f>
        <v>0</v>
      </c>
    </row>
    <row r="218" spans="1:17" ht="21" customHeight="1" x14ac:dyDescent="0.25">
      <c r="A218" s="153" t="s">
        <v>158</v>
      </c>
      <c r="B218" s="153"/>
      <c r="C218" s="153" t="s">
        <v>159</v>
      </c>
      <c r="D218" s="158"/>
      <c r="E218" s="101">
        <f>+'Pay App 10'!E218</f>
        <v>0</v>
      </c>
      <c r="F218" s="73"/>
      <c r="G218" s="102">
        <f>+'Pay App 10'!G218+'Pay App 11'!F218</f>
        <v>0</v>
      </c>
      <c r="H218" s="194">
        <f>+'Pay App 10'!K218</f>
        <v>0</v>
      </c>
      <c r="I218" s="195"/>
      <c r="J218" s="104"/>
      <c r="K218" s="55">
        <f t="shared" si="10"/>
        <v>0</v>
      </c>
      <c r="L218" s="56">
        <f t="shared" si="8"/>
        <v>0</v>
      </c>
      <c r="M218" s="54">
        <f t="shared" si="9"/>
        <v>0</v>
      </c>
      <c r="N218" s="54">
        <f t="shared" si="11"/>
        <v>0</v>
      </c>
      <c r="O218" s="101">
        <f>+'Pay App 10'!O218+'Pay App 10'!P218</f>
        <v>0</v>
      </c>
      <c r="P218" s="73"/>
      <c r="Q218" s="69">
        <f>+'Pay App 10'!Q218+N218+P218</f>
        <v>0</v>
      </c>
    </row>
    <row r="219" spans="1:17" ht="21" customHeight="1" x14ac:dyDescent="0.25">
      <c r="A219" s="156" t="s">
        <v>206</v>
      </c>
      <c r="B219" s="156"/>
      <c r="C219" s="156" t="s">
        <v>207</v>
      </c>
      <c r="D219" s="157"/>
      <c r="E219" s="101">
        <f>+'Pay App 10'!E219</f>
        <v>0</v>
      </c>
      <c r="F219" s="73"/>
      <c r="G219" s="102">
        <f>+'Pay App 10'!G219+'Pay App 11'!F219</f>
        <v>0</v>
      </c>
      <c r="H219" s="194">
        <f>+'Pay App 10'!K219</f>
        <v>0</v>
      </c>
      <c r="I219" s="195"/>
      <c r="J219" s="104"/>
      <c r="K219" s="55">
        <f t="shared" si="10"/>
        <v>0</v>
      </c>
      <c r="L219" s="56">
        <f t="shared" si="8"/>
        <v>0</v>
      </c>
      <c r="M219" s="54">
        <f t="shared" si="9"/>
        <v>0</v>
      </c>
      <c r="N219" s="54">
        <f t="shared" si="11"/>
        <v>0</v>
      </c>
      <c r="O219" s="101">
        <f>+'Pay App 10'!O219+'Pay App 10'!P219</f>
        <v>0</v>
      </c>
      <c r="P219" s="73"/>
      <c r="Q219" s="69">
        <f>+'Pay App 10'!Q219+N219+P219</f>
        <v>0</v>
      </c>
    </row>
    <row r="220" spans="1:17" ht="21" customHeight="1" x14ac:dyDescent="0.25">
      <c r="A220" s="153" t="s">
        <v>160</v>
      </c>
      <c r="B220" s="153"/>
      <c r="C220" s="153" t="s">
        <v>161</v>
      </c>
      <c r="D220" s="158"/>
      <c r="E220" s="101">
        <f>+'Pay App 10'!E220</f>
        <v>0</v>
      </c>
      <c r="F220" s="73"/>
      <c r="G220" s="102">
        <f>+'Pay App 10'!G220+'Pay App 11'!F220</f>
        <v>0</v>
      </c>
      <c r="H220" s="194">
        <f>+'Pay App 10'!K220</f>
        <v>0</v>
      </c>
      <c r="I220" s="195"/>
      <c r="J220" s="104"/>
      <c r="K220" s="55">
        <f t="shared" si="10"/>
        <v>0</v>
      </c>
      <c r="L220" s="56">
        <f t="shared" si="8"/>
        <v>0</v>
      </c>
      <c r="M220" s="54">
        <f t="shared" si="9"/>
        <v>0</v>
      </c>
      <c r="N220" s="54">
        <f t="shared" si="11"/>
        <v>0</v>
      </c>
      <c r="O220" s="101">
        <f>+'Pay App 10'!O220+'Pay App 10'!P220</f>
        <v>0</v>
      </c>
      <c r="P220" s="73"/>
      <c r="Q220" s="69">
        <f>+'Pay App 10'!Q220+N220+P220</f>
        <v>0</v>
      </c>
    </row>
    <row r="221" spans="1:17" ht="21" customHeight="1" x14ac:dyDescent="0.25">
      <c r="A221" s="153" t="s">
        <v>162</v>
      </c>
      <c r="B221" s="153"/>
      <c r="C221" s="153" t="s">
        <v>163</v>
      </c>
      <c r="D221" s="158"/>
      <c r="E221" s="101">
        <f>+'Pay App 10'!E221</f>
        <v>0</v>
      </c>
      <c r="F221" s="73"/>
      <c r="G221" s="102">
        <f>+'Pay App 10'!G221+'Pay App 11'!F221</f>
        <v>0</v>
      </c>
      <c r="H221" s="194">
        <f>+'Pay App 10'!K221</f>
        <v>0</v>
      </c>
      <c r="I221" s="195"/>
      <c r="J221" s="104"/>
      <c r="K221" s="55">
        <f t="shared" si="10"/>
        <v>0</v>
      </c>
      <c r="L221" s="56">
        <f t="shared" si="8"/>
        <v>0</v>
      </c>
      <c r="M221" s="54">
        <f t="shared" si="9"/>
        <v>0</v>
      </c>
      <c r="N221" s="54">
        <f t="shared" si="11"/>
        <v>0</v>
      </c>
      <c r="O221" s="101">
        <f>+'Pay App 10'!O221+'Pay App 10'!P221</f>
        <v>0</v>
      </c>
      <c r="P221" s="73"/>
      <c r="Q221" s="69">
        <f>+'Pay App 10'!Q221+N221+P221</f>
        <v>0</v>
      </c>
    </row>
    <row r="222" spans="1:17" ht="21" customHeight="1" x14ac:dyDescent="0.25">
      <c r="A222" s="153" t="s">
        <v>394</v>
      </c>
      <c r="B222" s="153"/>
      <c r="C222" s="153" t="s">
        <v>395</v>
      </c>
      <c r="D222" s="158"/>
      <c r="E222" s="101">
        <f>+'Pay App 10'!E222</f>
        <v>0</v>
      </c>
      <c r="F222" s="73"/>
      <c r="G222" s="102">
        <f>+'Pay App 10'!G222+'Pay App 11'!F222</f>
        <v>0</v>
      </c>
      <c r="H222" s="194">
        <f>+'Pay App 10'!K222</f>
        <v>0</v>
      </c>
      <c r="I222" s="195"/>
      <c r="J222" s="104"/>
      <c r="K222" s="55">
        <f t="shared" si="10"/>
        <v>0</v>
      </c>
      <c r="L222" s="56">
        <f t="shared" si="8"/>
        <v>0</v>
      </c>
      <c r="M222" s="54">
        <f t="shared" si="9"/>
        <v>0</v>
      </c>
      <c r="N222" s="54">
        <f t="shared" si="11"/>
        <v>0</v>
      </c>
      <c r="O222" s="101">
        <f>+'Pay App 10'!O222+'Pay App 10'!P222</f>
        <v>0</v>
      </c>
      <c r="P222" s="73"/>
      <c r="Q222" s="69">
        <f>+'Pay App 10'!Q222+N222+P222</f>
        <v>0</v>
      </c>
    </row>
    <row r="223" spans="1:17" ht="21" customHeight="1" x14ac:dyDescent="0.25">
      <c r="A223" s="153" t="s">
        <v>396</v>
      </c>
      <c r="B223" s="153"/>
      <c r="C223" s="153" t="s">
        <v>397</v>
      </c>
      <c r="D223" s="158"/>
      <c r="E223" s="101">
        <f>+'Pay App 10'!E223</f>
        <v>0</v>
      </c>
      <c r="F223" s="73"/>
      <c r="G223" s="102">
        <f>+'Pay App 10'!G223+'Pay App 11'!F223</f>
        <v>0</v>
      </c>
      <c r="H223" s="194">
        <f>+'Pay App 10'!K223</f>
        <v>0</v>
      </c>
      <c r="I223" s="195"/>
      <c r="J223" s="104"/>
      <c r="K223" s="55">
        <f t="shared" si="10"/>
        <v>0</v>
      </c>
      <c r="L223" s="56">
        <f t="shared" si="8"/>
        <v>0</v>
      </c>
      <c r="M223" s="54">
        <f t="shared" si="9"/>
        <v>0</v>
      </c>
      <c r="N223" s="54">
        <f t="shared" si="11"/>
        <v>0</v>
      </c>
      <c r="O223" s="101">
        <f>+'Pay App 10'!O223+'Pay App 10'!P223</f>
        <v>0</v>
      </c>
      <c r="P223" s="73"/>
      <c r="Q223" s="69">
        <f>+'Pay App 10'!Q223+N223+P223</f>
        <v>0</v>
      </c>
    </row>
    <row r="224" spans="1:17" ht="21" customHeight="1" x14ac:dyDescent="0.25">
      <c r="A224" s="156" t="s">
        <v>398</v>
      </c>
      <c r="B224" s="156"/>
      <c r="C224" s="156" t="s">
        <v>399</v>
      </c>
      <c r="D224" s="157"/>
      <c r="E224" s="101">
        <f>+'Pay App 10'!E224</f>
        <v>0</v>
      </c>
      <c r="F224" s="73"/>
      <c r="G224" s="102">
        <f>+'Pay App 10'!G224+'Pay App 11'!F224</f>
        <v>0</v>
      </c>
      <c r="H224" s="194">
        <f>+'Pay App 10'!K224</f>
        <v>0</v>
      </c>
      <c r="I224" s="195"/>
      <c r="J224" s="104"/>
      <c r="K224" s="55">
        <f t="shared" si="10"/>
        <v>0</v>
      </c>
      <c r="L224" s="56">
        <f t="shared" si="8"/>
        <v>0</v>
      </c>
      <c r="M224" s="54">
        <f t="shared" si="9"/>
        <v>0</v>
      </c>
      <c r="N224" s="54">
        <f t="shared" si="11"/>
        <v>0</v>
      </c>
      <c r="O224" s="101">
        <f>+'Pay App 10'!O224+'Pay App 10'!P224</f>
        <v>0</v>
      </c>
      <c r="P224" s="73"/>
      <c r="Q224" s="69">
        <f>+'Pay App 10'!Q224+N224+P224</f>
        <v>0</v>
      </c>
    </row>
    <row r="225" spans="1:17" ht="21" customHeight="1" x14ac:dyDescent="0.25">
      <c r="A225" s="153" t="s">
        <v>164</v>
      </c>
      <c r="B225" s="153"/>
      <c r="C225" s="153" t="s">
        <v>165</v>
      </c>
      <c r="D225" s="158"/>
      <c r="E225" s="101">
        <f>+'Pay App 10'!E225</f>
        <v>0</v>
      </c>
      <c r="F225" s="73"/>
      <c r="G225" s="102">
        <f>+'Pay App 10'!G225+'Pay App 11'!F225</f>
        <v>0</v>
      </c>
      <c r="H225" s="194">
        <f>+'Pay App 10'!K225</f>
        <v>0</v>
      </c>
      <c r="I225" s="195"/>
      <c r="J225" s="104"/>
      <c r="K225" s="55">
        <f t="shared" si="10"/>
        <v>0</v>
      </c>
      <c r="L225" s="56">
        <f t="shared" si="8"/>
        <v>0</v>
      </c>
      <c r="M225" s="54">
        <f t="shared" si="9"/>
        <v>0</v>
      </c>
      <c r="N225" s="54">
        <f t="shared" si="11"/>
        <v>0</v>
      </c>
      <c r="O225" s="101">
        <f>+'Pay App 10'!O225+'Pay App 10'!P225</f>
        <v>0</v>
      </c>
      <c r="P225" s="73"/>
      <c r="Q225" s="69">
        <f>+'Pay App 10'!Q225+N225+P225</f>
        <v>0</v>
      </c>
    </row>
    <row r="226" spans="1:17" ht="21" customHeight="1" x14ac:dyDescent="0.25">
      <c r="A226" s="153" t="s">
        <v>166</v>
      </c>
      <c r="B226" s="153"/>
      <c r="C226" s="153" t="s">
        <v>167</v>
      </c>
      <c r="D226" s="158"/>
      <c r="E226" s="101">
        <f>+'Pay App 10'!E226</f>
        <v>0</v>
      </c>
      <c r="F226" s="73"/>
      <c r="G226" s="102">
        <f>+'Pay App 10'!G226+'Pay App 11'!F226</f>
        <v>0</v>
      </c>
      <c r="H226" s="194">
        <f>+'Pay App 10'!K226</f>
        <v>0</v>
      </c>
      <c r="I226" s="195"/>
      <c r="J226" s="104"/>
      <c r="K226" s="55">
        <f t="shared" si="10"/>
        <v>0</v>
      </c>
      <c r="L226" s="56">
        <f t="shared" si="8"/>
        <v>0</v>
      </c>
      <c r="M226" s="54">
        <f t="shared" si="9"/>
        <v>0</v>
      </c>
      <c r="N226" s="54">
        <f t="shared" si="11"/>
        <v>0</v>
      </c>
      <c r="O226" s="101">
        <f>+'Pay App 10'!O226+'Pay App 10'!P226</f>
        <v>0</v>
      </c>
      <c r="P226" s="73"/>
      <c r="Q226" s="69">
        <f>+'Pay App 10'!Q226+N226+P226</f>
        <v>0</v>
      </c>
    </row>
    <row r="227" spans="1:17" ht="21" customHeight="1" x14ac:dyDescent="0.25">
      <c r="A227" s="153" t="s">
        <v>400</v>
      </c>
      <c r="B227" s="153"/>
      <c r="C227" s="153" t="s">
        <v>401</v>
      </c>
      <c r="D227" s="158"/>
      <c r="E227" s="101">
        <f>+'Pay App 10'!E227</f>
        <v>0</v>
      </c>
      <c r="F227" s="73"/>
      <c r="G227" s="102">
        <f>+'Pay App 10'!G227+'Pay App 11'!F227</f>
        <v>0</v>
      </c>
      <c r="H227" s="194">
        <f>+'Pay App 10'!K227</f>
        <v>0</v>
      </c>
      <c r="I227" s="195"/>
      <c r="J227" s="104"/>
      <c r="K227" s="55">
        <f t="shared" si="10"/>
        <v>0</v>
      </c>
      <c r="L227" s="56">
        <f t="shared" si="8"/>
        <v>0</v>
      </c>
      <c r="M227" s="54">
        <f t="shared" si="9"/>
        <v>0</v>
      </c>
      <c r="N227" s="54">
        <f t="shared" si="11"/>
        <v>0</v>
      </c>
      <c r="O227" s="101">
        <f>+'Pay App 10'!O227+'Pay App 10'!P227</f>
        <v>0</v>
      </c>
      <c r="P227" s="73"/>
      <c r="Q227" s="69">
        <f>+'Pay App 10'!Q227+N227+P227</f>
        <v>0</v>
      </c>
    </row>
    <row r="228" spans="1:17" ht="21" customHeight="1" x14ac:dyDescent="0.25">
      <c r="A228" s="153" t="s">
        <v>168</v>
      </c>
      <c r="B228" s="153"/>
      <c r="C228" s="153" t="s">
        <v>169</v>
      </c>
      <c r="D228" s="158"/>
      <c r="E228" s="101">
        <f>+'Pay App 10'!E228</f>
        <v>0</v>
      </c>
      <c r="F228" s="73"/>
      <c r="G228" s="102">
        <f>+'Pay App 10'!G228+'Pay App 11'!F228</f>
        <v>0</v>
      </c>
      <c r="H228" s="194">
        <f>+'Pay App 10'!K228</f>
        <v>0</v>
      </c>
      <c r="I228" s="195"/>
      <c r="J228" s="104"/>
      <c r="K228" s="55">
        <f t="shared" si="10"/>
        <v>0</v>
      </c>
      <c r="L228" s="56">
        <f t="shared" si="8"/>
        <v>0</v>
      </c>
      <c r="M228" s="54">
        <f t="shared" si="9"/>
        <v>0</v>
      </c>
      <c r="N228" s="54">
        <f t="shared" si="11"/>
        <v>0</v>
      </c>
      <c r="O228" s="101">
        <f>+'Pay App 10'!O228+'Pay App 10'!P228</f>
        <v>0</v>
      </c>
      <c r="P228" s="73"/>
      <c r="Q228" s="69">
        <f>+'Pay App 10'!Q228+N228+P228</f>
        <v>0</v>
      </c>
    </row>
    <row r="229" spans="1:17" ht="21" customHeight="1" x14ac:dyDescent="0.25">
      <c r="A229" s="153" t="s">
        <v>170</v>
      </c>
      <c r="B229" s="153"/>
      <c r="C229" s="153" t="s">
        <v>171</v>
      </c>
      <c r="D229" s="158"/>
      <c r="E229" s="101">
        <f>+'Pay App 10'!E229</f>
        <v>0</v>
      </c>
      <c r="F229" s="73"/>
      <c r="G229" s="102">
        <f>+'Pay App 10'!G229+'Pay App 11'!F229</f>
        <v>0</v>
      </c>
      <c r="H229" s="194">
        <f>+'Pay App 10'!K229</f>
        <v>0</v>
      </c>
      <c r="I229" s="195"/>
      <c r="J229" s="104"/>
      <c r="K229" s="55">
        <f t="shared" si="10"/>
        <v>0</v>
      </c>
      <c r="L229" s="56">
        <f t="shared" si="8"/>
        <v>0</v>
      </c>
      <c r="M229" s="54">
        <f t="shared" si="9"/>
        <v>0</v>
      </c>
      <c r="N229" s="54">
        <f t="shared" si="11"/>
        <v>0</v>
      </c>
      <c r="O229" s="101">
        <f>+'Pay App 10'!O229+'Pay App 10'!P229</f>
        <v>0</v>
      </c>
      <c r="P229" s="73"/>
      <c r="Q229" s="69">
        <f>+'Pay App 10'!Q229+N229+P229</f>
        <v>0</v>
      </c>
    </row>
    <row r="230" spans="1:17" ht="21" customHeight="1" x14ac:dyDescent="0.25">
      <c r="A230" s="156" t="s">
        <v>208</v>
      </c>
      <c r="B230" s="156"/>
      <c r="C230" s="156" t="s">
        <v>172</v>
      </c>
      <c r="D230" s="157"/>
      <c r="E230" s="101">
        <f>+'Pay App 10'!E230</f>
        <v>0</v>
      </c>
      <c r="F230" s="73"/>
      <c r="G230" s="102">
        <f>+'Pay App 10'!G230+'Pay App 11'!F230</f>
        <v>0</v>
      </c>
      <c r="H230" s="194">
        <f>+'Pay App 10'!K230</f>
        <v>0</v>
      </c>
      <c r="I230" s="195"/>
      <c r="J230" s="104"/>
      <c r="K230" s="55">
        <f t="shared" si="10"/>
        <v>0</v>
      </c>
      <c r="L230" s="56">
        <f t="shared" si="8"/>
        <v>0</v>
      </c>
      <c r="M230" s="54">
        <f t="shared" si="9"/>
        <v>0</v>
      </c>
      <c r="N230" s="54">
        <f t="shared" si="11"/>
        <v>0</v>
      </c>
      <c r="O230" s="101">
        <f>+'Pay App 10'!O230+'Pay App 10'!P230</f>
        <v>0</v>
      </c>
      <c r="P230" s="73"/>
      <c r="Q230" s="69">
        <f>+'Pay App 10'!Q230+N230+P230</f>
        <v>0</v>
      </c>
    </row>
    <row r="231" spans="1:17" ht="21" customHeight="1" x14ac:dyDescent="0.25">
      <c r="A231" s="153" t="s">
        <v>173</v>
      </c>
      <c r="B231" s="153"/>
      <c r="C231" s="153" t="s">
        <v>174</v>
      </c>
      <c r="D231" s="158"/>
      <c r="E231" s="101">
        <f>+'Pay App 10'!E231</f>
        <v>0</v>
      </c>
      <c r="F231" s="73"/>
      <c r="G231" s="102">
        <f>+'Pay App 10'!G231+'Pay App 11'!F231</f>
        <v>0</v>
      </c>
      <c r="H231" s="194">
        <f>+'Pay App 10'!K231</f>
        <v>0</v>
      </c>
      <c r="I231" s="195"/>
      <c r="J231" s="104"/>
      <c r="K231" s="55">
        <f t="shared" si="10"/>
        <v>0</v>
      </c>
      <c r="L231" s="56">
        <f t="shared" si="8"/>
        <v>0</v>
      </c>
      <c r="M231" s="54">
        <f t="shared" si="9"/>
        <v>0</v>
      </c>
      <c r="N231" s="54">
        <f t="shared" si="11"/>
        <v>0</v>
      </c>
      <c r="O231" s="101">
        <f>+'Pay App 10'!O231+'Pay App 10'!P231</f>
        <v>0</v>
      </c>
      <c r="P231" s="73"/>
      <c r="Q231" s="69">
        <f>+'Pay App 10'!Q231+N231+P231</f>
        <v>0</v>
      </c>
    </row>
    <row r="232" spans="1:17" ht="21" customHeight="1" x14ac:dyDescent="0.25">
      <c r="A232" s="153" t="s">
        <v>175</v>
      </c>
      <c r="B232" s="153"/>
      <c r="C232" s="153" t="s">
        <v>176</v>
      </c>
      <c r="D232" s="158"/>
      <c r="E232" s="101">
        <f>+'Pay App 10'!E232</f>
        <v>0</v>
      </c>
      <c r="F232" s="73"/>
      <c r="G232" s="102">
        <f>+'Pay App 10'!G232+'Pay App 11'!F232</f>
        <v>0</v>
      </c>
      <c r="H232" s="194">
        <f>+'Pay App 10'!K232</f>
        <v>0</v>
      </c>
      <c r="I232" s="195"/>
      <c r="J232" s="104"/>
      <c r="K232" s="55">
        <f t="shared" si="10"/>
        <v>0</v>
      </c>
      <c r="L232" s="56">
        <f t="shared" si="8"/>
        <v>0</v>
      </c>
      <c r="M232" s="54">
        <f t="shared" si="9"/>
        <v>0</v>
      </c>
      <c r="N232" s="54">
        <f t="shared" si="11"/>
        <v>0</v>
      </c>
      <c r="O232" s="101">
        <f>+'Pay App 10'!O232+'Pay App 10'!P232</f>
        <v>0</v>
      </c>
      <c r="P232" s="73"/>
      <c r="Q232" s="69">
        <f>+'Pay App 10'!Q232+N232+P232</f>
        <v>0</v>
      </c>
    </row>
    <row r="233" spans="1:17" ht="21" customHeight="1" x14ac:dyDescent="0.25">
      <c r="A233" s="153" t="s">
        <v>177</v>
      </c>
      <c r="B233" s="153"/>
      <c r="C233" s="153" t="s">
        <v>178</v>
      </c>
      <c r="D233" s="158"/>
      <c r="E233" s="101">
        <f>+'Pay App 10'!E233</f>
        <v>0</v>
      </c>
      <c r="F233" s="73"/>
      <c r="G233" s="102">
        <f>+'Pay App 10'!G233+'Pay App 11'!F233</f>
        <v>0</v>
      </c>
      <c r="H233" s="194">
        <f>+'Pay App 10'!K233</f>
        <v>0</v>
      </c>
      <c r="I233" s="195"/>
      <c r="J233" s="104"/>
      <c r="K233" s="55">
        <f t="shared" si="10"/>
        <v>0</v>
      </c>
      <c r="L233" s="56">
        <f t="shared" si="8"/>
        <v>0</v>
      </c>
      <c r="M233" s="54">
        <f t="shared" si="9"/>
        <v>0</v>
      </c>
      <c r="N233" s="54">
        <f t="shared" si="11"/>
        <v>0</v>
      </c>
      <c r="O233" s="101">
        <f>+'Pay App 10'!O233+'Pay App 10'!P233</f>
        <v>0</v>
      </c>
      <c r="P233" s="73"/>
      <c r="Q233" s="69">
        <f>+'Pay App 10'!Q233+N233+P233</f>
        <v>0</v>
      </c>
    </row>
    <row r="234" spans="1:17" ht="21" customHeight="1" x14ac:dyDescent="0.25">
      <c r="A234" s="153" t="s">
        <v>402</v>
      </c>
      <c r="B234" s="153"/>
      <c r="C234" s="153" t="s">
        <v>403</v>
      </c>
      <c r="D234" s="158"/>
      <c r="E234" s="101">
        <f>+'Pay App 10'!E234</f>
        <v>0</v>
      </c>
      <c r="F234" s="73"/>
      <c r="G234" s="102">
        <f>+'Pay App 10'!G234+'Pay App 11'!F234</f>
        <v>0</v>
      </c>
      <c r="H234" s="194">
        <f>+'Pay App 10'!K234</f>
        <v>0</v>
      </c>
      <c r="I234" s="195"/>
      <c r="J234" s="104"/>
      <c r="K234" s="55">
        <f t="shared" si="10"/>
        <v>0</v>
      </c>
      <c r="L234" s="56">
        <f t="shared" si="8"/>
        <v>0</v>
      </c>
      <c r="M234" s="54">
        <f t="shared" si="9"/>
        <v>0</v>
      </c>
      <c r="N234" s="54">
        <f t="shared" si="11"/>
        <v>0</v>
      </c>
      <c r="O234" s="101">
        <f>+'Pay App 10'!O234+'Pay App 10'!P234</f>
        <v>0</v>
      </c>
      <c r="P234" s="73"/>
      <c r="Q234" s="69">
        <f>+'Pay App 10'!Q234+N234+P234</f>
        <v>0</v>
      </c>
    </row>
    <row r="235" spans="1:17" ht="21" customHeight="1" x14ac:dyDescent="0.25">
      <c r="A235" s="153" t="s">
        <v>179</v>
      </c>
      <c r="B235" s="153"/>
      <c r="C235" s="153" t="s">
        <v>180</v>
      </c>
      <c r="D235" s="158"/>
      <c r="E235" s="101">
        <f>+'Pay App 10'!E235</f>
        <v>0</v>
      </c>
      <c r="F235" s="73"/>
      <c r="G235" s="102">
        <f>+'Pay App 10'!G235+'Pay App 11'!F235</f>
        <v>0</v>
      </c>
      <c r="H235" s="194">
        <f>+'Pay App 10'!K235</f>
        <v>0</v>
      </c>
      <c r="I235" s="195"/>
      <c r="J235" s="104"/>
      <c r="K235" s="55">
        <f t="shared" si="10"/>
        <v>0</v>
      </c>
      <c r="L235" s="56">
        <f t="shared" si="8"/>
        <v>0</v>
      </c>
      <c r="M235" s="54">
        <f t="shared" si="9"/>
        <v>0</v>
      </c>
      <c r="N235" s="54">
        <f t="shared" si="11"/>
        <v>0</v>
      </c>
      <c r="O235" s="101">
        <f>+'Pay App 10'!O235+'Pay App 10'!P235</f>
        <v>0</v>
      </c>
      <c r="P235" s="73"/>
      <c r="Q235" s="69">
        <f>+'Pay App 10'!Q235+N235+P235</f>
        <v>0</v>
      </c>
    </row>
    <row r="236" spans="1:17" ht="21" customHeight="1" x14ac:dyDescent="0.25">
      <c r="A236" s="153" t="s">
        <v>181</v>
      </c>
      <c r="B236" s="153"/>
      <c r="C236" s="153" t="s">
        <v>182</v>
      </c>
      <c r="D236" s="158"/>
      <c r="E236" s="101">
        <f>+'Pay App 10'!E236</f>
        <v>0</v>
      </c>
      <c r="F236" s="73"/>
      <c r="G236" s="102">
        <f>+'Pay App 10'!G236+'Pay App 11'!F236</f>
        <v>0</v>
      </c>
      <c r="H236" s="194">
        <f>+'Pay App 10'!K236</f>
        <v>0</v>
      </c>
      <c r="I236" s="195"/>
      <c r="J236" s="104"/>
      <c r="K236" s="55">
        <f t="shared" si="10"/>
        <v>0</v>
      </c>
      <c r="L236" s="56">
        <f t="shared" si="8"/>
        <v>0</v>
      </c>
      <c r="M236" s="54">
        <f t="shared" si="9"/>
        <v>0</v>
      </c>
      <c r="N236" s="54">
        <f t="shared" si="11"/>
        <v>0</v>
      </c>
      <c r="O236" s="101">
        <f>+'Pay App 10'!O236+'Pay App 10'!P236</f>
        <v>0</v>
      </c>
      <c r="P236" s="73"/>
      <c r="Q236" s="69">
        <f>+'Pay App 10'!Q236+N236+P236</f>
        <v>0</v>
      </c>
    </row>
    <row r="237" spans="1:17" ht="21" customHeight="1" x14ac:dyDescent="0.25">
      <c r="A237" s="153" t="s">
        <v>183</v>
      </c>
      <c r="B237" s="153"/>
      <c r="C237" s="153" t="s">
        <v>184</v>
      </c>
      <c r="D237" s="158"/>
      <c r="E237" s="101">
        <f>+'Pay App 10'!E237</f>
        <v>0</v>
      </c>
      <c r="F237" s="73"/>
      <c r="G237" s="102">
        <f>+'Pay App 10'!G237+'Pay App 11'!F237</f>
        <v>0</v>
      </c>
      <c r="H237" s="194">
        <f>+'Pay App 10'!K237</f>
        <v>0</v>
      </c>
      <c r="I237" s="195"/>
      <c r="J237" s="104"/>
      <c r="K237" s="55">
        <f t="shared" si="10"/>
        <v>0</v>
      </c>
      <c r="L237" s="56">
        <f t="shared" si="8"/>
        <v>0</v>
      </c>
      <c r="M237" s="54">
        <f t="shared" si="9"/>
        <v>0</v>
      </c>
      <c r="N237" s="54">
        <f t="shared" si="11"/>
        <v>0</v>
      </c>
      <c r="O237" s="101">
        <f>+'Pay App 10'!O237+'Pay App 10'!P237</f>
        <v>0</v>
      </c>
      <c r="P237" s="73"/>
      <c r="Q237" s="69">
        <f>+'Pay App 10'!Q237+N237+P237</f>
        <v>0</v>
      </c>
    </row>
    <row r="238" spans="1:17" ht="21" customHeight="1" x14ac:dyDescent="0.25">
      <c r="A238" s="156" t="s">
        <v>404</v>
      </c>
      <c r="B238" s="156"/>
      <c r="C238" s="156" t="s">
        <v>405</v>
      </c>
      <c r="D238" s="157"/>
      <c r="E238" s="101">
        <f>+'Pay App 10'!E238</f>
        <v>0</v>
      </c>
      <c r="F238" s="73"/>
      <c r="G238" s="54">
        <f>+'Pay App 10'!G238+'Pay App 11'!F238</f>
        <v>0</v>
      </c>
      <c r="H238" s="194">
        <f>+'Pay App 10'!K238</f>
        <v>0</v>
      </c>
      <c r="I238" s="195"/>
      <c r="J238" s="104"/>
      <c r="K238" s="55">
        <f t="shared" si="10"/>
        <v>0</v>
      </c>
      <c r="L238" s="120">
        <f t="shared" si="8"/>
        <v>0</v>
      </c>
      <c r="M238" s="54">
        <f t="shared" si="9"/>
        <v>0</v>
      </c>
      <c r="N238" s="54">
        <f t="shared" si="11"/>
        <v>0</v>
      </c>
      <c r="O238" s="101">
        <f>+'Pay App 10'!O238+'Pay App 10'!P238</f>
        <v>0</v>
      </c>
      <c r="P238" s="73"/>
      <c r="Q238" s="69">
        <f>+'Pay App 10'!Q238+N238+P238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G7nN/vBTz7NB5LGlmTvSF/xXoo60vQBEVLk5iRLv56gLWk5v13NJ6fNSWPXQhiLfNxf+LdVWsjRqc58pbnwalw==" saltValue="WBxSNcJg3spgJ4haxSmzgA==" spinCount="100000" sheet="1" selectLockedCells="1"/>
  <protectedRanges>
    <protectedRange sqref="A116 C116" name="Range2"/>
    <protectedRange sqref="A188 A218 C188 C218" name="Range2_1"/>
  </protectedRanges>
  <mergeCells count="516">
    <mergeCell ref="A239:B239"/>
    <mergeCell ref="C239:D239"/>
    <mergeCell ref="H239:I239"/>
    <mergeCell ref="A237:B237"/>
    <mergeCell ref="C237:D237"/>
    <mergeCell ref="H237:I237"/>
    <mergeCell ref="A238:B238"/>
    <mergeCell ref="C238:D238"/>
    <mergeCell ref="H238:I238"/>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03:B203"/>
    <mergeCell ref="C203:D203"/>
    <mergeCell ref="H203:I203"/>
    <mergeCell ref="A204:B204"/>
    <mergeCell ref="C204:D204"/>
    <mergeCell ref="H204:I204"/>
    <mergeCell ref="A201:B201"/>
    <mergeCell ref="C201:D201"/>
    <mergeCell ref="H201:I201"/>
    <mergeCell ref="A202:B202"/>
    <mergeCell ref="C202:D202"/>
    <mergeCell ref="H202:I202"/>
    <mergeCell ref="A199:B199"/>
    <mergeCell ref="C199:D199"/>
    <mergeCell ref="H199:I199"/>
    <mergeCell ref="A200:B200"/>
    <mergeCell ref="C200:D200"/>
    <mergeCell ref="H200:I200"/>
    <mergeCell ref="A197:B197"/>
    <mergeCell ref="C197:D197"/>
    <mergeCell ref="H197:I197"/>
    <mergeCell ref="A198:B198"/>
    <mergeCell ref="C198:D198"/>
    <mergeCell ref="H198:I198"/>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02:B102"/>
    <mergeCell ref="C102:D102"/>
    <mergeCell ref="H102:I102"/>
    <mergeCell ref="A103:B103"/>
    <mergeCell ref="C103:D103"/>
    <mergeCell ref="H103:I103"/>
    <mergeCell ref="A100:B100"/>
    <mergeCell ref="C100:D100"/>
    <mergeCell ref="H100:I100"/>
    <mergeCell ref="A101:B101"/>
    <mergeCell ref="C101:D101"/>
    <mergeCell ref="H101:I101"/>
    <mergeCell ref="A98:B98"/>
    <mergeCell ref="C98:D98"/>
    <mergeCell ref="H98:I98"/>
    <mergeCell ref="A99:B99"/>
    <mergeCell ref="C99:D99"/>
    <mergeCell ref="H99:I99"/>
    <mergeCell ref="A96:B96"/>
    <mergeCell ref="C96:D96"/>
    <mergeCell ref="H96:I96"/>
    <mergeCell ref="A97:B97"/>
    <mergeCell ref="C97:D97"/>
    <mergeCell ref="H97:I97"/>
    <mergeCell ref="A94:B94"/>
    <mergeCell ref="C94:D94"/>
    <mergeCell ref="H94:I94"/>
    <mergeCell ref="A95:B95"/>
    <mergeCell ref="C95:D95"/>
    <mergeCell ref="H95:I95"/>
    <mergeCell ref="A92:B92"/>
    <mergeCell ref="C92:D92"/>
    <mergeCell ref="H92:I92"/>
    <mergeCell ref="A93:B93"/>
    <mergeCell ref="C93:D93"/>
    <mergeCell ref="H93:I93"/>
    <mergeCell ref="A90:B90"/>
    <mergeCell ref="C90:D90"/>
    <mergeCell ref="H90:I90"/>
    <mergeCell ref="A91:B91"/>
    <mergeCell ref="C91:D91"/>
    <mergeCell ref="H91:I91"/>
    <mergeCell ref="A88:B88"/>
    <mergeCell ref="C88:D88"/>
    <mergeCell ref="H88:I88"/>
    <mergeCell ref="A89:B89"/>
    <mergeCell ref="C89:D89"/>
    <mergeCell ref="H89:I89"/>
    <mergeCell ref="A86:B86"/>
    <mergeCell ref="C86:D86"/>
    <mergeCell ref="H86:I86"/>
    <mergeCell ref="A87:B87"/>
    <mergeCell ref="C87:D87"/>
    <mergeCell ref="H87:I87"/>
    <mergeCell ref="A84:B84"/>
    <mergeCell ref="C84:D84"/>
    <mergeCell ref="H84:I84"/>
    <mergeCell ref="A85:B85"/>
    <mergeCell ref="C85:D85"/>
    <mergeCell ref="H85:I8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27:B27"/>
    <mergeCell ref="A28:B28"/>
    <mergeCell ref="A29:B29"/>
    <mergeCell ref="H29:J29"/>
    <mergeCell ref="L29:N29"/>
    <mergeCell ref="H16:Q16"/>
    <mergeCell ref="H18:Q19"/>
    <mergeCell ref="A19:B19"/>
    <mergeCell ref="A21:B21"/>
    <mergeCell ref="H21:Q22"/>
    <mergeCell ref="A22:B22"/>
    <mergeCell ref="A7:B7"/>
    <mergeCell ref="I7:J7"/>
    <mergeCell ref="H8:Q11"/>
    <mergeCell ref="A12:B12"/>
    <mergeCell ref="H12:Q15"/>
    <mergeCell ref="A14:B14"/>
    <mergeCell ref="A24:B24"/>
    <mergeCell ref="H24:Q25"/>
    <mergeCell ref="A25:B25"/>
  </mergeCells>
  <dataValidations disablePrompts="1" count="2">
    <dataValidation type="decimal" operator="lessThanOrEqual" allowBlank="1" showInputMessage="1" showErrorMessage="1" errorTitle="Release retention" error="In order to release retention, the number entered into this cell must be negative." sqref="O80:O238">
      <formula1>0</formula1>
    </dataValidation>
    <dataValidation allowBlank="1" showInputMessage="1" sqref="P80:P238"/>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12</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27"/>
      <c r="I17" s="127"/>
      <c r="J17" s="127"/>
      <c r="K17" s="127"/>
      <c r="L17" s="127"/>
      <c r="M17" s="127"/>
      <c r="N17" s="127"/>
      <c r="O17" s="127"/>
      <c r="P17" s="127"/>
      <c r="Q17" s="127"/>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26"/>
      <c r="I20" s="126"/>
      <c r="J20" s="126"/>
      <c r="K20" s="126"/>
      <c r="L20" s="126"/>
      <c r="M20" s="126"/>
      <c r="N20" s="126"/>
      <c r="O20" s="126"/>
      <c r="P20" s="126"/>
      <c r="Q20" s="126"/>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26"/>
      <c r="I23" s="126"/>
      <c r="J23" s="126"/>
      <c r="K23" s="126"/>
      <c r="L23" s="126"/>
      <c r="M23" s="126"/>
      <c r="N23" s="126"/>
      <c r="O23" s="126"/>
      <c r="P23" s="126"/>
      <c r="Q23" s="126"/>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11'!F36+'Pay App 12'!F239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26"/>
      <c r="I42" s="126"/>
      <c r="J42" s="126"/>
      <c r="K42" s="126"/>
      <c r="L42" s="126"/>
      <c r="M42" s="126"/>
      <c r="N42" s="126"/>
      <c r="O42" s="126"/>
      <c r="P42" s="126"/>
      <c r="Q42" s="126"/>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11'!F51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11'!F55+'Pay App 11'!F57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11'!B62+'Pay App 12'!N239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12.1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28">
        <f>+'Project Summary Sheet'!C17</f>
        <v>0</v>
      </c>
      <c r="O74" s="128"/>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25" t="s">
        <v>63</v>
      </c>
      <c r="F78" s="125" t="s">
        <v>64</v>
      </c>
      <c r="G78" s="125" t="s">
        <v>65</v>
      </c>
      <c r="H78" s="169" t="s">
        <v>66</v>
      </c>
      <c r="I78" s="169"/>
      <c r="J78" s="125" t="s">
        <v>67</v>
      </c>
      <c r="K78" s="125" t="s">
        <v>248</v>
      </c>
      <c r="L78" s="125" t="s">
        <v>68</v>
      </c>
      <c r="M78" s="42" t="s">
        <v>69</v>
      </c>
      <c r="N78" s="125" t="s">
        <v>70</v>
      </c>
      <c r="O78" s="112" t="s">
        <v>71</v>
      </c>
      <c r="P78" s="125" t="s">
        <v>72</v>
      </c>
      <c r="Q78" s="125" t="s">
        <v>425</v>
      </c>
    </row>
    <row r="79" spans="1:20" ht="65.25" customHeight="1" x14ac:dyDescent="0.25">
      <c r="A79" s="170" t="s">
        <v>73</v>
      </c>
      <c r="B79" s="170"/>
      <c r="C79" s="170" t="s">
        <v>74</v>
      </c>
      <c r="D79" s="170"/>
      <c r="E79" s="124" t="s">
        <v>14</v>
      </c>
      <c r="F79" s="124" t="s">
        <v>235</v>
      </c>
      <c r="G79" s="124" t="s">
        <v>234</v>
      </c>
      <c r="H79" s="170" t="s">
        <v>236</v>
      </c>
      <c r="I79" s="170"/>
      <c r="J79" s="124" t="s">
        <v>245</v>
      </c>
      <c r="K79" s="45" t="s">
        <v>246</v>
      </c>
      <c r="L79" s="124" t="s">
        <v>247</v>
      </c>
      <c r="M79" s="45" t="s">
        <v>237</v>
      </c>
      <c r="N79" s="124" t="s">
        <v>238</v>
      </c>
      <c r="O79" s="113" t="s">
        <v>424</v>
      </c>
      <c r="P79" s="124" t="s">
        <v>423</v>
      </c>
      <c r="Q79" s="124" t="s">
        <v>239</v>
      </c>
    </row>
    <row r="80" spans="1:20" ht="21" customHeight="1" x14ac:dyDescent="0.25">
      <c r="A80" s="171" t="s">
        <v>77</v>
      </c>
      <c r="B80" s="171"/>
      <c r="C80" s="186" t="s">
        <v>75</v>
      </c>
      <c r="D80" s="187"/>
      <c r="E80" s="100">
        <f>+'Pay App 11'!E80</f>
        <v>0</v>
      </c>
      <c r="F80" s="72"/>
      <c r="G80" s="52">
        <f>+'Pay App 11'!G80+F80</f>
        <v>0</v>
      </c>
      <c r="H80" s="196">
        <f>+'Pay App 11'!K80</f>
        <v>0</v>
      </c>
      <c r="I80" s="197"/>
      <c r="J80" s="103"/>
      <c r="K80" s="53">
        <f>+H80+J80</f>
        <v>0</v>
      </c>
      <c r="L80" s="70">
        <f>IF(ISERROR(K80/G80),0,K80/G80)</f>
        <v>0</v>
      </c>
      <c r="M80" s="52">
        <f>+G80-K80</f>
        <v>0</v>
      </c>
      <c r="N80" s="52">
        <f>SUM(+J80*0.05)</f>
        <v>0</v>
      </c>
      <c r="O80" s="100">
        <f>+'Pay App 11'!O80+'Pay App 11'!P80</f>
        <v>0</v>
      </c>
      <c r="P80" s="72"/>
      <c r="Q80" s="71">
        <f>+'Pay App 11'!Q80+N80+P80</f>
        <v>0</v>
      </c>
    </row>
    <row r="81" spans="1:17" ht="21" customHeight="1" x14ac:dyDescent="0.25">
      <c r="A81" s="154" t="s">
        <v>78</v>
      </c>
      <c r="B81" s="154"/>
      <c r="C81" s="154" t="s">
        <v>79</v>
      </c>
      <c r="D81" s="155"/>
      <c r="E81" s="101">
        <f>+'Pay App 11'!E81</f>
        <v>0</v>
      </c>
      <c r="F81" s="73"/>
      <c r="G81" s="102">
        <f>+'Pay App 11'!G81+'Pay App 12'!F81</f>
        <v>0</v>
      </c>
      <c r="H81" s="194">
        <f>+'Pay App 11'!K81</f>
        <v>0</v>
      </c>
      <c r="I81" s="195"/>
      <c r="J81" s="104"/>
      <c r="K81" s="55">
        <f>+H81+J81</f>
        <v>0</v>
      </c>
      <c r="L81" s="56">
        <f t="shared" ref="L81:L145" si="0">IF(ISERROR(K81/G81),0,K81/G81)</f>
        <v>0</v>
      </c>
      <c r="M81" s="54">
        <f t="shared" ref="M81:M145" si="1">+G81-K81</f>
        <v>0</v>
      </c>
      <c r="N81" s="54">
        <f>SUM(+J81*0.05)</f>
        <v>0</v>
      </c>
      <c r="O81" s="101">
        <f>+'Pay App 11'!O81+'Pay App 11'!P81</f>
        <v>0</v>
      </c>
      <c r="P81" s="73"/>
      <c r="Q81" s="69">
        <f>+'Pay App 11'!Q81+N81+P81</f>
        <v>0</v>
      </c>
    </row>
    <row r="82" spans="1:17" ht="21" customHeight="1" x14ac:dyDescent="0.25">
      <c r="A82" s="154" t="s">
        <v>80</v>
      </c>
      <c r="B82" s="154"/>
      <c r="C82" s="123" t="s">
        <v>76</v>
      </c>
      <c r="D82" s="58"/>
      <c r="E82" s="101">
        <f>+'Pay App 11'!E82</f>
        <v>0</v>
      </c>
      <c r="F82" s="73"/>
      <c r="G82" s="102">
        <f>+'Pay App 11'!G82+'Pay App 12'!F82</f>
        <v>0</v>
      </c>
      <c r="H82" s="194">
        <f>+'Pay App 11'!K82</f>
        <v>0</v>
      </c>
      <c r="I82" s="195"/>
      <c r="J82" s="104"/>
      <c r="K82" s="55">
        <f t="shared" ref="K82:K146" si="2">+H82+J82</f>
        <v>0</v>
      </c>
      <c r="L82" s="56">
        <f t="shared" si="0"/>
        <v>0</v>
      </c>
      <c r="M82" s="54">
        <f t="shared" si="1"/>
        <v>0</v>
      </c>
      <c r="N82" s="54">
        <f t="shared" ref="N82:N146" si="3">SUM(+J82*0.05)</f>
        <v>0</v>
      </c>
      <c r="O82" s="101">
        <f>+'Pay App 11'!O82+'Pay App 11'!P82</f>
        <v>0</v>
      </c>
      <c r="P82" s="73"/>
      <c r="Q82" s="69">
        <f>+'Pay App 11'!Q82+N82+P82</f>
        <v>0</v>
      </c>
    </row>
    <row r="83" spans="1:17" ht="21" customHeight="1" x14ac:dyDescent="0.25">
      <c r="A83" s="154" t="s">
        <v>408</v>
      </c>
      <c r="B83" s="154"/>
      <c r="C83" s="154" t="s">
        <v>409</v>
      </c>
      <c r="D83" s="155"/>
      <c r="E83" s="101">
        <f>+'Pay App 11'!E83</f>
        <v>0</v>
      </c>
      <c r="F83" s="73"/>
      <c r="G83" s="102">
        <f>+'Pay App 11'!G83+'Pay App 12'!F83</f>
        <v>0</v>
      </c>
      <c r="H83" s="194">
        <f>+'Pay App 11'!K83</f>
        <v>0</v>
      </c>
      <c r="I83" s="195"/>
      <c r="J83" s="104"/>
      <c r="K83" s="55">
        <f t="shared" si="2"/>
        <v>0</v>
      </c>
      <c r="L83" s="56">
        <f t="shared" si="0"/>
        <v>0</v>
      </c>
      <c r="M83" s="54">
        <f t="shared" si="1"/>
        <v>0</v>
      </c>
      <c r="N83" s="54">
        <f t="shared" si="3"/>
        <v>0</v>
      </c>
      <c r="O83" s="101">
        <f>+'Pay App 11'!O83+'Pay App 11'!P83</f>
        <v>0</v>
      </c>
      <c r="P83" s="73"/>
      <c r="Q83" s="69">
        <f>+'Pay App 11'!Q83+N83+P83</f>
        <v>0</v>
      </c>
    </row>
    <row r="84" spans="1:17" ht="21" customHeight="1" x14ac:dyDescent="0.25">
      <c r="A84" s="154" t="s">
        <v>410</v>
      </c>
      <c r="B84" s="154"/>
      <c r="C84" s="154" t="s">
        <v>81</v>
      </c>
      <c r="D84" s="155"/>
      <c r="E84" s="101">
        <f>+'Pay App 11'!E84</f>
        <v>0</v>
      </c>
      <c r="F84" s="73"/>
      <c r="G84" s="102">
        <f>+'Pay App 11'!G84+'Pay App 12'!F84</f>
        <v>0</v>
      </c>
      <c r="H84" s="194">
        <f>+'Pay App 11'!K84</f>
        <v>0</v>
      </c>
      <c r="I84" s="195"/>
      <c r="J84" s="104"/>
      <c r="K84" s="55">
        <f t="shared" si="2"/>
        <v>0</v>
      </c>
      <c r="L84" s="56">
        <f t="shared" si="0"/>
        <v>0</v>
      </c>
      <c r="M84" s="54">
        <f t="shared" si="1"/>
        <v>0</v>
      </c>
      <c r="N84" s="54">
        <f t="shared" si="3"/>
        <v>0</v>
      </c>
      <c r="O84" s="101">
        <f>+'Pay App 11'!O84+'Pay App 11'!P84</f>
        <v>0</v>
      </c>
      <c r="P84" s="73"/>
      <c r="Q84" s="69">
        <f>+'Pay App 11'!Q84+N84+P84</f>
        <v>0</v>
      </c>
    </row>
    <row r="85" spans="1:17" ht="21" customHeight="1" x14ac:dyDescent="0.25">
      <c r="A85" s="154" t="s">
        <v>411</v>
      </c>
      <c r="B85" s="154"/>
      <c r="C85" s="154" t="s">
        <v>412</v>
      </c>
      <c r="D85" s="155"/>
      <c r="E85" s="101">
        <f>+'Pay App 11'!E85</f>
        <v>0</v>
      </c>
      <c r="F85" s="73"/>
      <c r="G85" s="102">
        <f>+'Pay App 11'!G85+'Pay App 12'!F85</f>
        <v>0</v>
      </c>
      <c r="H85" s="194">
        <f>+'Pay App 11'!K85</f>
        <v>0</v>
      </c>
      <c r="I85" s="195"/>
      <c r="J85" s="104"/>
      <c r="K85" s="55">
        <f t="shared" si="2"/>
        <v>0</v>
      </c>
      <c r="L85" s="56">
        <f t="shared" si="0"/>
        <v>0</v>
      </c>
      <c r="M85" s="54">
        <f t="shared" si="1"/>
        <v>0</v>
      </c>
      <c r="N85" s="54">
        <f t="shared" si="3"/>
        <v>0</v>
      </c>
      <c r="O85" s="101">
        <f>+'Pay App 11'!O85+'Pay App 11'!P85</f>
        <v>0</v>
      </c>
      <c r="P85" s="73"/>
      <c r="Q85" s="69">
        <f>+'Pay App 11'!Q85+N85+P85</f>
        <v>0</v>
      </c>
    </row>
    <row r="86" spans="1:17" ht="21" customHeight="1" x14ac:dyDescent="0.25">
      <c r="A86" s="154" t="s">
        <v>406</v>
      </c>
      <c r="B86" s="154"/>
      <c r="C86" s="154" t="s">
        <v>407</v>
      </c>
      <c r="D86" s="155"/>
      <c r="E86" s="101">
        <f>+'Pay App 11'!E86</f>
        <v>0</v>
      </c>
      <c r="F86" s="73"/>
      <c r="G86" s="102">
        <f>+'Pay App 11'!G86+'Pay App 12'!F86</f>
        <v>0</v>
      </c>
      <c r="H86" s="194">
        <f>+'Pay App 11'!K86</f>
        <v>0</v>
      </c>
      <c r="I86" s="195"/>
      <c r="J86" s="104"/>
      <c r="K86" s="55">
        <f t="shared" si="2"/>
        <v>0</v>
      </c>
      <c r="L86" s="56">
        <f t="shared" si="0"/>
        <v>0</v>
      </c>
      <c r="M86" s="54">
        <f t="shared" si="1"/>
        <v>0</v>
      </c>
      <c r="N86" s="54">
        <f t="shared" si="3"/>
        <v>0</v>
      </c>
      <c r="O86" s="101">
        <f>+'Pay App 11'!O86+'Pay App 11'!P86</f>
        <v>0</v>
      </c>
      <c r="P86" s="73"/>
      <c r="Q86" s="69">
        <f>+'Pay App 11'!Q86+N86+P86</f>
        <v>0</v>
      </c>
    </row>
    <row r="87" spans="1:17" ht="21" customHeight="1" x14ac:dyDescent="0.25">
      <c r="A87" s="154" t="s">
        <v>562</v>
      </c>
      <c r="B87" s="154"/>
      <c r="C87" s="154" t="s">
        <v>563</v>
      </c>
      <c r="D87" s="155"/>
      <c r="E87" s="101">
        <f>+'Pay App 11'!E87</f>
        <v>0</v>
      </c>
      <c r="F87" s="73"/>
      <c r="G87" s="102">
        <f>+'Pay App 11'!G87+'Pay App 12'!F87</f>
        <v>0</v>
      </c>
      <c r="H87" s="194">
        <f>+'Pay App 11'!K87</f>
        <v>0</v>
      </c>
      <c r="I87" s="195"/>
      <c r="J87" s="104"/>
      <c r="K87" s="55">
        <f t="shared" si="2"/>
        <v>0</v>
      </c>
      <c r="L87" s="56">
        <f t="shared" si="0"/>
        <v>0</v>
      </c>
      <c r="M87" s="54">
        <f t="shared" si="1"/>
        <v>0</v>
      </c>
      <c r="N87" s="54">
        <f t="shared" si="3"/>
        <v>0</v>
      </c>
      <c r="O87" s="101">
        <f>+'Pay App 11'!O87+'Pay App 11'!P87</f>
        <v>0</v>
      </c>
      <c r="P87" s="73"/>
      <c r="Q87" s="69">
        <f>+'Pay App 11'!Q87+N87+P87</f>
        <v>0</v>
      </c>
    </row>
    <row r="88" spans="1:17" ht="21" customHeight="1" x14ac:dyDescent="0.25">
      <c r="A88" s="159" t="s">
        <v>228</v>
      </c>
      <c r="B88" s="159"/>
      <c r="C88" s="186" t="s">
        <v>269</v>
      </c>
      <c r="D88" s="187"/>
      <c r="E88" s="101">
        <f>+'Pay App 11'!E88</f>
        <v>0</v>
      </c>
      <c r="F88" s="73"/>
      <c r="G88" s="102">
        <f>+'Pay App 11'!G88+'Pay App 12'!F88</f>
        <v>0</v>
      </c>
      <c r="H88" s="194">
        <f>+'Pay App 11'!K88</f>
        <v>0</v>
      </c>
      <c r="I88" s="195"/>
      <c r="J88" s="104"/>
      <c r="K88" s="55">
        <f t="shared" si="2"/>
        <v>0</v>
      </c>
      <c r="L88" s="56">
        <f t="shared" si="0"/>
        <v>0</v>
      </c>
      <c r="M88" s="54">
        <f t="shared" si="1"/>
        <v>0</v>
      </c>
      <c r="N88" s="54">
        <f t="shared" si="3"/>
        <v>0</v>
      </c>
      <c r="O88" s="101">
        <f>+'Pay App 11'!O88+'Pay App 11'!P88</f>
        <v>0</v>
      </c>
      <c r="P88" s="73"/>
      <c r="Q88" s="69">
        <f>+'Pay App 11'!Q88+N88+P88</f>
        <v>0</v>
      </c>
    </row>
    <row r="89" spans="1:17" ht="21" customHeight="1" x14ac:dyDescent="0.25">
      <c r="A89" s="154" t="s">
        <v>82</v>
      </c>
      <c r="B89" s="154"/>
      <c r="C89" s="154" t="s">
        <v>256</v>
      </c>
      <c r="D89" s="155"/>
      <c r="E89" s="101">
        <f>+'Pay App 11'!E89</f>
        <v>0</v>
      </c>
      <c r="F89" s="73"/>
      <c r="G89" s="102">
        <f>+'Pay App 11'!G89+'Pay App 12'!F89</f>
        <v>0</v>
      </c>
      <c r="H89" s="194">
        <f>+'Pay App 11'!K89</f>
        <v>0</v>
      </c>
      <c r="I89" s="195"/>
      <c r="J89" s="104"/>
      <c r="K89" s="55">
        <f t="shared" si="2"/>
        <v>0</v>
      </c>
      <c r="L89" s="56">
        <f t="shared" si="0"/>
        <v>0</v>
      </c>
      <c r="M89" s="54">
        <f t="shared" si="1"/>
        <v>0</v>
      </c>
      <c r="N89" s="54">
        <f t="shared" si="3"/>
        <v>0</v>
      </c>
      <c r="O89" s="101">
        <f>+'Pay App 11'!O89+'Pay App 11'!P89</f>
        <v>0</v>
      </c>
      <c r="P89" s="73"/>
      <c r="Q89" s="69">
        <f>+'Pay App 11'!Q89+N89+P89</f>
        <v>0</v>
      </c>
    </row>
    <row r="90" spans="1:17" ht="21" customHeight="1" x14ac:dyDescent="0.25">
      <c r="A90" s="154" t="s">
        <v>257</v>
      </c>
      <c r="B90" s="154"/>
      <c r="C90" s="154" t="s">
        <v>258</v>
      </c>
      <c r="D90" s="155"/>
      <c r="E90" s="101">
        <f>+'Pay App 11'!E90</f>
        <v>0</v>
      </c>
      <c r="F90" s="73"/>
      <c r="G90" s="102">
        <f>+'Pay App 11'!G90+'Pay App 12'!F90</f>
        <v>0</v>
      </c>
      <c r="H90" s="194">
        <f>+'Pay App 11'!K90</f>
        <v>0</v>
      </c>
      <c r="I90" s="195"/>
      <c r="J90" s="104"/>
      <c r="K90" s="55">
        <f t="shared" si="2"/>
        <v>0</v>
      </c>
      <c r="L90" s="56">
        <f t="shared" si="0"/>
        <v>0</v>
      </c>
      <c r="M90" s="54">
        <f t="shared" si="1"/>
        <v>0</v>
      </c>
      <c r="N90" s="54">
        <f t="shared" si="3"/>
        <v>0</v>
      </c>
      <c r="O90" s="101">
        <f>+'Pay App 11'!O90+'Pay App 11'!P90</f>
        <v>0</v>
      </c>
      <c r="P90" s="73"/>
      <c r="Q90" s="69">
        <f>+'Pay App 11'!Q90+N90+P90</f>
        <v>0</v>
      </c>
    </row>
    <row r="91" spans="1:17" ht="21" customHeight="1" x14ac:dyDescent="0.25">
      <c r="A91" s="154" t="s">
        <v>259</v>
      </c>
      <c r="B91" s="154"/>
      <c r="C91" s="154" t="s">
        <v>260</v>
      </c>
      <c r="D91" s="155"/>
      <c r="E91" s="101">
        <f>+'Pay App 11'!E91</f>
        <v>0</v>
      </c>
      <c r="F91" s="73"/>
      <c r="G91" s="102">
        <f>+'Pay App 11'!G91+'Pay App 12'!F91</f>
        <v>0</v>
      </c>
      <c r="H91" s="194">
        <f>+'Pay App 11'!K91</f>
        <v>0</v>
      </c>
      <c r="I91" s="195"/>
      <c r="J91" s="104"/>
      <c r="K91" s="55">
        <f t="shared" si="2"/>
        <v>0</v>
      </c>
      <c r="L91" s="56">
        <f t="shared" si="0"/>
        <v>0</v>
      </c>
      <c r="M91" s="54">
        <f t="shared" si="1"/>
        <v>0</v>
      </c>
      <c r="N91" s="54">
        <f t="shared" si="3"/>
        <v>0</v>
      </c>
      <c r="O91" s="101">
        <f>+'Pay App 11'!O91+'Pay App 11'!P91</f>
        <v>0</v>
      </c>
      <c r="P91" s="73"/>
      <c r="Q91" s="69">
        <f>+'Pay App 11'!Q91+N91+P91</f>
        <v>0</v>
      </c>
    </row>
    <row r="92" spans="1:17" ht="21" customHeight="1" x14ac:dyDescent="0.25">
      <c r="A92" s="154" t="s">
        <v>261</v>
      </c>
      <c r="B92" s="154"/>
      <c r="C92" s="154" t="s">
        <v>262</v>
      </c>
      <c r="D92" s="155"/>
      <c r="E92" s="101">
        <f>+'Pay App 11'!E92</f>
        <v>0</v>
      </c>
      <c r="F92" s="73"/>
      <c r="G92" s="102">
        <f>+'Pay App 11'!G92+'Pay App 12'!F92</f>
        <v>0</v>
      </c>
      <c r="H92" s="194">
        <f>+'Pay App 11'!K92</f>
        <v>0</v>
      </c>
      <c r="I92" s="195"/>
      <c r="J92" s="104"/>
      <c r="K92" s="55">
        <f t="shared" si="2"/>
        <v>0</v>
      </c>
      <c r="L92" s="56">
        <f t="shared" si="0"/>
        <v>0</v>
      </c>
      <c r="M92" s="54">
        <f t="shared" si="1"/>
        <v>0</v>
      </c>
      <c r="N92" s="54">
        <f t="shared" si="3"/>
        <v>0</v>
      </c>
      <c r="O92" s="101">
        <f>+'Pay App 11'!O92+'Pay App 11'!P92</f>
        <v>0</v>
      </c>
      <c r="P92" s="73"/>
      <c r="Q92" s="69">
        <f>+'Pay App 11'!Q92+N92+P92</f>
        <v>0</v>
      </c>
    </row>
    <row r="93" spans="1:17" ht="21" customHeight="1" x14ac:dyDescent="0.25">
      <c r="A93" s="154" t="s">
        <v>263</v>
      </c>
      <c r="B93" s="154"/>
      <c r="C93" s="154" t="s">
        <v>264</v>
      </c>
      <c r="D93" s="155"/>
      <c r="E93" s="101">
        <f>+'Pay App 11'!E93</f>
        <v>0</v>
      </c>
      <c r="F93" s="73"/>
      <c r="G93" s="102">
        <f>+'Pay App 11'!G93+'Pay App 12'!F93</f>
        <v>0</v>
      </c>
      <c r="H93" s="194">
        <f>+'Pay App 11'!K93</f>
        <v>0</v>
      </c>
      <c r="I93" s="195"/>
      <c r="J93" s="104"/>
      <c r="K93" s="55">
        <f t="shared" si="2"/>
        <v>0</v>
      </c>
      <c r="L93" s="56">
        <f t="shared" si="0"/>
        <v>0</v>
      </c>
      <c r="M93" s="54">
        <f t="shared" si="1"/>
        <v>0</v>
      </c>
      <c r="N93" s="54">
        <f t="shared" si="3"/>
        <v>0</v>
      </c>
      <c r="O93" s="101">
        <f>+'Pay App 11'!O93+'Pay App 11'!P93</f>
        <v>0</v>
      </c>
      <c r="P93" s="73"/>
      <c r="Q93" s="69">
        <f>+'Pay App 11'!Q93+N93+P93</f>
        <v>0</v>
      </c>
    </row>
    <row r="94" spans="1:17" ht="21" customHeight="1" x14ac:dyDescent="0.25">
      <c r="A94" s="154" t="s">
        <v>265</v>
      </c>
      <c r="B94" s="154"/>
      <c r="C94" s="154" t="s">
        <v>266</v>
      </c>
      <c r="D94" s="155"/>
      <c r="E94" s="101">
        <f>+'Pay App 11'!E94</f>
        <v>0</v>
      </c>
      <c r="F94" s="73"/>
      <c r="G94" s="102">
        <f>+'Pay App 11'!G94+'Pay App 12'!F94</f>
        <v>0</v>
      </c>
      <c r="H94" s="194">
        <f>+'Pay App 11'!K94</f>
        <v>0</v>
      </c>
      <c r="I94" s="195"/>
      <c r="J94" s="104"/>
      <c r="K94" s="55">
        <f t="shared" si="2"/>
        <v>0</v>
      </c>
      <c r="L94" s="56">
        <f t="shared" si="0"/>
        <v>0</v>
      </c>
      <c r="M94" s="54">
        <f t="shared" si="1"/>
        <v>0</v>
      </c>
      <c r="N94" s="54">
        <f t="shared" si="3"/>
        <v>0</v>
      </c>
      <c r="O94" s="101">
        <f>+'Pay App 11'!O94+'Pay App 11'!P94</f>
        <v>0</v>
      </c>
      <c r="P94" s="73"/>
      <c r="Q94" s="69">
        <f>+'Pay App 11'!Q94+N94+P94</f>
        <v>0</v>
      </c>
    </row>
    <row r="95" spans="1:17" ht="21" customHeight="1" x14ac:dyDescent="0.25">
      <c r="A95" s="154" t="s">
        <v>83</v>
      </c>
      <c r="B95" s="154"/>
      <c r="C95" s="154" t="s">
        <v>267</v>
      </c>
      <c r="D95" s="155"/>
      <c r="E95" s="101">
        <f>+'Pay App 11'!E95</f>
        <v>0</v>
      </c>
      <c r="F95" s="73"/>
      <c r="G95" s="102">
        <f>+'Pay App 11'!G95+'Pay App 12'!F95</f>
        <v>0</v>
      </c>
      <c r="H95" s="194">
        <f>+'Pay App 11'!K95</f>
        <v>0</v>
      </c>
      <c r="I95" s="195"/>
      <c r="J95" s="104"/>
      <c r="K95" s="55">
        <f t="shared" si="2"/>
        <v>0</v>
      </c>
      <c r="L95" s="56">
        <f t="shared" si="0"/>
        <v>0</v>
      </c>
      <c r="M95" s="54">
        <f t="shared" si="1"/>
        <v>0</v>
      </c>
      <c r="N95" s="54">
        <f t="shared" si="3"/>
        <v>0</v>
      </c>
      <c r="O95" s="101">
        <f>+'Pay App 11'!O95+'Pay App 11'!P95</f>
        <v>0</v>
      </c>
      <c r="P95" s="73"/>
      <c r="Q95" s="69">
        <f>+'Pay App 11'!Q95+N95+P95</f>
        <v>0</v>
      </c>
    </row>
    <row r="96" spans="1:17" ht="21" customHeight="1" x14ac:dyDescent="0.25">
      <c r="A96" s="154" t="s">
        <v>84</v>
      </c>
      <c r="B96" s="154"/>
      <c r="C96" s="154" t="s">
        <v>268</v>
      </c>
      <c r="D96" s="155"/>
      <c r="E96" s="101">
        <f>+'Pay App 11'!E96</f>
        <v>0</v>
      </c>
      <c r="F96" s="73"/>
      <c r="G96" s="102">
        <f>+'Pay App 11'!G96+'Pay App 12'!F96</f>
        <v>0</v>
      </c>
      <c r="H96" s="194">
        <f>+'Pay App 11'!K96</f>
        <v>0</v>
      </c>
      <c r="I96" s="195"/>
      <c r="J96" s="104"/>
      <c r="K96" s="55">
        <f t="shared" si="2"/>
        <v>0</v>
      </c>
      <c r="L96" s="56">
        <f t="shared" si="0"/>
        <v>0</v>
      </c>
      <c r="M96" s="54">
        <f t="shared" si="1"/>
        <v>0</v>
      </c>
      <c r="N96" s="54">
        <f t="shared" si="3"/>
        <v>0</v>
      </c>
      <c r="O96" s="101">
        <f>+'Pay App 11'!O96+'Pay App 11'!P96</f>
        <v>0</v>
      </c>
      <c r="P96" s="73"/>
      <c r="Q96" s="69">
        <f>+'Pay App 11'!Q96+N96+P96</f>
        <v>0</v>
      </c>
    </row>
    <row r="97" spans="1:17" ht="21" customHeight="1" x14ac:dyDescent="0.25">
      <c r="A97" s="154" t="s">
        <v>270</v>
      </c>
      <c r="B97" s="154"/>
      <c r="C97" s="154" t="s">
        <v>271</v>
      </c>
      <c r="D97" s="155"/>
      <c r="E97" s="101">
        <f>+'Pay App 11'!E97</f>
        <v>0</v>
      </c>
      <c r="F97" s="73"/>
      <c r="G97" s="102">
        <f>+'Pay App 11'!G97+'Pay App 12'!F97</f>
        <v>0</v>
      </c>
      <c r="H97" s="194">
        <f>+'Pay App 11'!K97</f>
        <v>0</v>
      </c>
      <c r="I97" s="195"/>
      <c r="J97" s="104"/>
      <c r="K97" s="55">
        <f t="shared" si="2"/>
        <v>0</v>
      </c>
      <c r="L97" s="56">
        <f t="shared" si="0"/>
        <v>0</v>
      </c>
      <c r="M97" s="54">
        <f t="shared" si="1"/>
        <v>0</v>
      </c>
      <c r="N97" s="54">
        <f t="shared" si="3"/>
        <v>0</v>
      </c>
      <c r="O97" s="101">
        <f>+'Pay App 11'!O97+'Pay App 11'!P97</f>
        <v>0</v>
      </c>
      <c r="P97" s="73"/>
      <c r="Q97" s="69">
        <f>+'Pay App 11'!Q97+N97+P97</f>
        <v>0</v>
      </c>
    </row>
    <row r="98" spans="1:17" ht="21" customHeight="1" x14ac:dyDescent="0.25">
      <c r="A98" s="154" t="s">
        <v>272</v>
      </c>
      <c r="B98" s="154"/>
      <c r="C98" s="154" t="s">
        <v>273</v>
      </c>
      <c r="D98" s="155"/>
      <c r="E98" s="101">
        <f>+'Pay App 11'!E98</f>
        <v>0</v>
      </c>
      <c r="F98" s="73"/>
      <c r="G98" s="102">
        <f>+'Pay App 11'!G98+'Pay App 12'!F98</f>
        <v>0</v>
      </c>
      <c r="H98" s="194">
        <f>+'Pay App 11'!K98</f>
        <v>0</v>
      </c>
      <c r="I98" s="195"/>
      <c r="J98" s="104"/>
      <c r="K98" s="55">
        <f t="shared" si="2"/>
        <v>0</v>
      </c>
      <c r="L98" s="56">
        <f t="shared" si="0"/>
        <v>0</v>
      </c>
      <c r="M98" s="54">
        <f t="shared" si="1"/>
        <v>0</v>
      </c>
      <c r="N98" s="54">
        <f t="shared" si="3"/>
        <v>0</v>
      </c>
      <c r="O98" s="101">
        <f>+'Pay App 11'!O98+'Pay App 11'!P98</f>
        <v>0</v>
      </c>
      <c r="P98" s="73"/>
      <c r="Q98" s="69">
        <f>+'Pay App 11'!Q98+N98+P98</f>
        <v>0</v>
      </c>
    </row>
    <row r="99" spans="1:17" ht="21" customHeight="1" x14ac:dyDescent="0.25">
      <c r="A99" s="154" t="s">
        <v>274</v>
      </c>
      <c r="B99" s="154"/>
      <c r="C99" s="154" t="s">
        <v>275</v>
      </c>
      <c r="D99" s="155"/>
      <c r="E99" s="101">
        <f>+'Pay App 11'!E99</f>
        <v>0</v>
      </c>
      <c r="F99" s="73"/>
      <c r="G99" s="102">
        <f>+'Pay App 11'!G99+'Pay App 12'!F99</f>
        <v>0</v>
      </c>
      <c r="H99" s="194">
        <f>+'Pay App 11'!K99</f>
        <v>0</v>
      </c>
      <c r="I99" s="195"/>
      <c r="J99" s="104"/>
      <c r="K99" s="55">
        <f t="shared" si="2"/>
        <v>0</v>
      </c>
      <c r="L99" s="56">
        <f t="shared" si="0"/>
        <v>0</v>
      </c>
      <c r="M99" s="54">
        <f t="shared" si="1"/>
        <v>0</v>
      </c>
      <c r="N99" s="54">
        <f t="shared" si="3"/>
        <v>0</v>
      </c>
      <c r="O99" s="101">
        <f>+'Pay App 11'!O99+'Pay App 11'!P99</f>
        <v>0</v>
      </c>
      <c r="P99" s="73"/>
      <c r="Q99" s="69">
        <f>+'Pay App 11'!Q99+N99+P99</f>
        <v>0</v>
      </c>
    </row>
    <row r="100" spans="1:17" ht="21" customHeight="1" x14ac:dyDescent="0.25">
      <c r="A100" s="154" t="s">
        <v>276</v>
      </c>
      <c r="B100" s="154"/>
      <c r="C100" s="154" t="s">
        <v>277</v>
      </c>
      <c r="D100" s="155"/>
      <c r="E100" s="101">
        <f>+'Pay App 11'!E100</f>
        <v>0</v>
      </c>
      <c r="F100" s="73"/>
      <c r="G100" s="102">
        <f>+'Pay App 11'!G100+'Pay App 12'!F100</f>
        <v>0</v>
      </c>
      <c r="H100" s="194">
        <f>+'Pay App 11'!K100</f>
        <v>0</v>
      </c>
      <c r="I100" s="195"/>
      <c r="J100" s="104"/>
      <c r="K100" s="55">
        <f t="shared" si="2"/>
        <v>0</v>
      </c>
      <c r="L100" s="56">
        <f t="shared" si="0"/>
        <v>0</v>
      </c>
      <c r="M100" s="54">
        <f t="shared" si="1"/>
        <v>0</v>
      </c>
      <c r="N100" s="54">
        <f t="shared" si="3"/>
        <v>0</v>
      </c>
      <c r="O100" s="101">
        <f>+'Pay App 11'!O100+'Pay App 11'!P100</f>
        <v>0</v>
      </c>
      <c r="P100" s="73"/>
      <c r="Q100" s="69">
        <f>+'Pay App 11'!Q100+N100+P100</f>
        <v>0</v>
      </c>
    </row>
    <row r="101" spans="1:17" ht="21" customHeight="1" x14ac:dyDescent="0.25">
      <c r="A101" s="154" t="s">
        <v>278</v>
      </c>
      <c r="B101" s="154"/>
      <c r="C101" s="154" t="s">
        <v>279</v>
      </c>
      <c r="D101" s="155"/>
      <c r="E101" s="101">
        <f>+'Pay App 11'!E101</f>
        <v>0</v>
      </c>
      <c r="F101" s="73"/>
      <c r="G101" s="102">
        <f>+'Pay App 11'!G101+'Pay App 12'!F101</f>
        <v>0</v>
      </c>
      <c r="H101" s="194">
        <f>+'Pay App 11'!K101</f>
        <v>0</v>
      </c>
      <c r="I101" s="195"/>
      <c r="J101" s="104"/>
      <c r="K101" s="55">
        <f t="shared" si="2"/>
        <v>0</v>
      </c>
      <c r="L101" s="56">
        <f t="shared" si="0"/>
        <v>0</v>
      </c>
      <c r="M101" s="54">
        <f t="shared" si="1"/>
        <v>0</v>
      </c>
      <c r="N101" s="54">
        <f t="shared" si="3"/>
        <v>0</v>
      </c>
      <c r="O101" s="101">
        <f>+'Pay App 11'!O101+'Pay App 11'!P101</f>
        <v>0</v>
      </c>
      <c r="P101" s="73"/>
      <c r="Q101" s="69">
        <f>+'Pay App 11'!Q101+N101+P101</f>
        <v>0</v>
      </c>
    </row>
    <row r="102" spans="1:17" ht="21" customHeight="1" x14ac:dyDescent="0.25">
      <c r="A102" s="154" t="s">
        <v>281</v>
      </c>
      <c r="B102" s="154"/>
      <c r="C102" s="154" t="s">
        <v>280</v>
      </c>
      <c r="D102" s="155"/>
      <c r="E102" s="101">
        <f>+'Pay App 11'!E102</f>
        <v>0</v>
      </c>
      <c r="F102" s="73"/>
      <c r="G102" s="102">
        <f>+'Pay App 11'!G102+'Pay App 12'!F102</f>
        <v>0</v>
      </c>
      <c r="H102" s="194">
        <f>+'Pay App 11'!K102</f>
        <v>0</v>
      </c>
      <c r="I102" s="195"/>
      <c r="J102" s="104"/>
      <c r="K102" s="55">
        <f t="shared" si="2"/>
        <v>0</v>
      </c>
      <c r="L102" s="56">
        <f t="shared" si="0"/>
        <v>0</v>
      </c>
      <c r="M102" s="54">
        <f t="shared" si="1"/>
        <v>0</v>
      </c>
      <c r="N102" s="54">
        <f t="shared" si="3"/>
        <v>0</v>
      </c>
      <c r="O102" s="101">
        <f>+'Pay App 11'!O102+'Pay App 11'!P102</f>
        <v>0</v>
      </c>
      <c r="P102" s="73"/>
      <c r="Q102" s="69">
        <f>+'Pay App 11'!Q102+N102+P102</f>
        <v>0</v>
      </c>
    </row>
    <row r="103" spans="1:17" ht="21" customHeight="1" x14ac:dyDescent="0.25">
      <c r="A103" s="154" t="s">
        <v>282</v>
      </c>
      <c r="B103" s="154"/>
      <c r="C103" s="154" t="s">
        <v>283</v>
      </c>
      <c r="D103" s="155"/>
      <c r="E103" s="101">
        <f>+'Pay App 11'!E103</f>
        <v>0</v>
      </c>
      <c r="F103" s="73"/>
      <c r="G103" s="102">
        <f>+'Pay App 11'!G103+'Pay App 12'!F103</f>
        <v>0</v>
      </c>
      <c r="H103" s="194">
        <f>+'Pay App 11'!K103</f>
        <v>0</v>
      </c>
      <c r="I103" s="195"/>
      <c r="J103" s="104"/>
      <c r="K103" s="55">
        <f t="shared" si="2"/>
        <v>0</v>
      </c>
      <c r="L103" s="56">
        <f t="shared" si="0"/>
        <v>0</v>
      </c>
      <c r="M103" s="54">
        <f t="shared" si="1"/>
        <v>0</v>
      </c>
      <c r="N103" s="54">
        <f t="shared" si="3"/>
        <v>0</v>
      </c>
      <c r="O103" s="101">
        <f>+'Pay App 11'!O103+'Pay App 11'!P103</f>
        <v>0</v>
      </c>
      <c r="P103" s="73"/>
      <c r="Q103" s="69">
        <f>+'Pay App 11'!Q103+N103+P103</f>
        <v>0</v>
      </c>
    </row>
    <row r="104" spans="1:17" ht="21" customHeight="1" x14ac:dyDescent="0.25">
      <c r="A104" s="154" t="s">
        <v>284</v>
      </c>
      <c r="B104" s="154"/>
      <c r="C104" s="154" t="s">
        <v>285</v>
      </c>
      <c r="D104" s="155"/>
      <c r="E104" s="101">
        <f>+'Pay App 11'!E104</f>
        <v>0</v>
      </c>
      <c r="F104" s="73"/>
      <c r="G104" s="102">
        <f>+'Pay App 11'!G104+'Pay App 12'!F104</f>
        <v>0</v>
      </c>
      <c r="H104" s="194">
        <f>+'Pay App 11'!K104</f>
        <v>0</v>
      </c>
      <c r="I104" s="195"/>
      <c r="J104" s="104"/>
      <c r="K104" s="55">
        <f t="shared" si="2"/>
        <v>0</v>
      </c>
      <c r="L104" s="56">
        <f t="shared" si="0"/>
        <v>0</v>
      </c>
      <c r="M104" s="54">
        <f t="shared" si="1"/>
        <v>0</v>
      </c>
      <c r="N104" s="54">
        <f t="shared" si="3"/>
        <v>0</v>
      </c>
      <c r="O104" s="101">
        <f>+'Pay App 11'!O104+'Pay App 11'!P104</f>
        <v>0</v>
      </c>
      <c r="P104" s="73"/>
      <c r="Q104" s="69">
        <f>+'Pay App 11'!Q104+N104+P104</f>
        <v>0</v>
      </c>
    </row>
    <row r="105" spans="1:17" ht="21" customHeight="1" x14ac:dyDescent="0.25">
      <c r="A105" s="154" t="s">
        <v>292</v>
      </c>
      <c r="B105" s="154"/>
      <c r="C105" s="154" t="s">
        <v>286</v>
      </c>
      <c r="D105" s="155"/>
      <c r="E105" s="101">
        <f>+'Pay App 11'!E105</f>
        <v>0</v>
      </c>
      <c r="F105" s="73"/>
      <c r="G105" s="102">
        <f>+'Pay App 11'!G105+'Pay App 12'!F105</f>
        <v>0</v>
      </c>
      <c r="H105" s="194">
        <f>+'Pay App 11'!K105</f>
        <v>0</v>
      </c>
      <c r="I105" s="195"/>
      <c r="J105" s="104"/>
      <c r="K105" s="55">
        <f t="shared" si="2"/>
        <v>0</v>
      </c>
      <c r="L105" s="56">
        <f t="shared" si="0"/>
        <v>0</v>
      </c>
      <c r="M105" s="54">
        <f t="shared" si="1"/>
        <v>0</v>
      </c>
      <c r="N105" s="54">
        <f t="shared" si="3"/>
        <v>0</v>
      </c>
      <c r="O105" s="101">
        <f>+'Pay App 11'!O105+'Pay App 11'!P105</f>
        <v>0</v>
      </c>
      <c r="P105" s="73"/>
      <c r="Q105" s="69">
        <f>+'Pay App 11'!Q105+N105+P105</f>
        <v>0</v>
      </c>
    </row>
    <row r="106" spans="1:17" ht="21" customHeight="1" x14ac:dyDescent="0.25">
      <c r="A106" s="154" t="s">
        <v>413</v>
      </c>
      <c r="B106" s="154"/>
      <c r="C106" s="154" t="s">
        <v>414</v>
      </c>
      <c r="D106" s="155"/>
      <c r="E106" s="101">
        <f>+'Pay App 11'!E106</f>
        <v>0</v>
      </c>
      <c r="F106" s="73"/>
      <c r="G106" s="102">
        <f>+'Pay App 11'!G106+'Pay App 12'!F106</f>
        <v>0</v>
      </c>
      <c r="H106" s="194">
        <f>+'Pay App 11'!K106</f>
        <v>0</v>
      </c>
      <c r="I106" s="195"/>
      <c r="J106" s="104"/>
      <c r="K106" s="55">
        <f t="shared" si="2"/>
        <v>0</v>
      </c>
      <c r="L106" s="56">
        <f t="shared" si="0"/>
        <v>0</v>
      </c>
      <c r="M106" s="54">
        <f t="shared" si="1"/>
        <v>0</v>
      </c>
      <c r="N106" s="54">
        <f t="shared" si="3"/>
        <v>0</v>
      </c>
      <c r="O106" s="101">
        <f>+'Pay App 11'!O106+'Pay App 11'!P106</f>
        <v>0</v>
      </c>
      <c r="P106" s="73"/>
      <c r="Q106" s="69">
        <f>+'Pay App 11'!Q106+N106+P106</f>
        <v>0</v>
      </c>
    </row>
    <row r="107" spans="1:17" ht="21" customHeight="1" x14ac:dyDescent="0.25">
      <c r="A107" s="154" t="s">
        <v>293</v>
      </c>
      <c r="B107" s="154"/>
      <c r="C107" s="154" t="s">
        <v>287</v>
      </c>
      <c r="D107" s="155"/>
      <c r="E107" s="101">
        <f>+'Pay App 11'!E107</f>
        <v>0</v>
      </c>
      <c r="F107" s="73"/>
      <c r="G107" s="102">
        <f>+'Pay App 11'!G107+'Pay App 12'!F107</f>
        <v>0</v>
      </c>
      <c r="H107" s="194">
        <f>+'Pay App 11'!K107</f>
        <v>0</v>
      </c>
      <c r="I107" s="195"/>
      <c r="J107" s="104"/>
      <c r="K107" s="55">
        <f t="shared" si="2"/>
        <v>0</v>
      </c>
      <c r="L107" s="56">
        <f t="shared" si="0"/>
        <v>0</v>
      </c>
      <c r="M107" s="54">
        <f t="shared" si="1"/>
        <v>0</v>
      </c>
      <c r="N107" s="54">
        <f t="shared" si="3"/>
        <v>0</v>
      </c>
      <c r="O107" s="101">
        <f>+'Pay App 11'!O107+'Pay App 11'!P107</f>
        <v>0</v>
      </c>
      <c r="P107" s="73"/>
      <c r="Q107" s="69">
        <f>+'Pay App 11'!Q107+N107+P107</f>
        <v>0</v>
      </c>
    </row>
    <row r="108" spans="1:17" ht="21" customHeight="1" x14ac:dyDescent="0.25">
      <c r="A108" s="154" t="s">
        <v>294</v>
      </c>
      <c r="B108" s="154"/>
      <c r="C108" s="154" t="s">
        <v>288</v>
      </c>
      <c r="D108" s="155"/>
      <c r="E108" s="101">
        <f>+'Pay App 11'!E108</f>
        <v>0</v>
      </c>
      <c r="F108" s="73"/>
      <c r="G108" s="102">
        <f>+'Pay App 11'!G108+'Pay App 12'!F108</f>
        <v>0</v>
      </c>
      <c r="H108" s="194">
        <f>+'Pay App 11'!K108</f>
        <v>0</v>
      </c>
      <c r="I108" s="195"/>
      <c r="J108" s="104"/>
      <c r="K108" s="55">
        <f t="shared" si="2"/>
        <v>0</v>
      </c>
      <c r="L108" s="56">
        <f t="shared" si="0"/>
        <v>0</v>
      </c>
      <c r="M108" s="54">
        <f t="shared" si="1"/>
        <v>0</v>
      </c>
      <c r="N108" s="54">
        <f t="shared" si="3"/>
        <v>0</v>
      </c>
      <c r="O108" s="101">
        <f>+'Pay App 11'!O108+'Pay App 11'!P108</f>
        <v>0</v>
      </c>
      <c r="P108" s="73"/>
      <c r="Q108" s="69">
        <f>+'Pay App 11'!Q108+N108+P108</f>
        <v>0</v>
      </c>
    </row>
    <row r="109" spans="1:17" ht="21" customHeight="1" x14ac:dyDescent="0.25">
      <c r="A109" s="154" t="s">
        <v>295</v>
      </c>
      <c r="B109" s="154"/>
      <c r="C109" s="154" t="s">
        <v>289</v>
      </c>
      <c r="D109" s="155"/>
      <c r="E109" s="101">
        <f>+'Pay App 11'!E109</f>
        <v>0</v>
      </c>
      <c r="F109" s="73"/>
      <c r="G109" s="102">
        <f>+'Pay App 11'!G109+'Pay App 12'!F109</f>
        <v>0</v>
      </c>
      <c r="H109" s="194">
        <f>+'Pay App 11'!K109</f>
        <v>0</v>
      </c>
      <c r="I109" s="195"/>
      <c r="J109" s="104"/>
      <c r="K109" s="55">
        <f t="shared" si="2"/>
        <v>0</v>
      </c>
      <c r="L109" s="56">
        <f t="shared" si="0"/>
        <v>0</v>
      </c>
      <c r="M109" s="54">
        <f t="shared" si="1"/>
        <v>0</v>
      </c>
      <c r="N109" s="54">
        <f t="shared" si="3"/>
        <v>0</v>
      </c>
      <c r="O109" s="101">
        <f>+'Pay App 11'!O109+'Pay App 11'!P109</f>
        <v>0</v>
      </c>
      <c r="P109" s="73"/>
      <c r="Q109" s="69">
        <f>+'Pay App 11'!Q109+N109+P109</f>
        <v>0</v>
      </c>
    </row>
    <row r="110" spans="1:17" ht="21" customHeight="1" x14ac:dyDescent="0.25">
      <c r="A110" s="154" t="s">
        <v>296</v>
      </c>
      <c r="B110" s="154"/>
      <c r="C110" s="154" t="s">
        <v>290</v>
      </c>
      <c r="D110" s="155"/>
      <c r="E110" s="101">
        <f>+'Pay App 11'!E110</f>
        <v>0</v>
      </c>
      <c r="F110" s="73"/>
      <c r="G110" s="102">
        <f>+'Pay App 11'!G110+'Pay App 12'!F110</f>
        <v>0</v>
      </c>
      <c r="H110" s="194">
        <f>+'Pay App 11'!K110</f>
        <v>0</v>
      </c>
      <c r="I110" s="195"/>
      <c r="J110" s="104"/>
      <c r="K110" s="55">
        <f t="shared" si="2"/>
        <v>0</v>
      </c>
      <c r="L110" s="56">
        <f t="shared" si="0"/>
        <v>0</v>
      </c>
      <c r="M110" s="54">
        <f t="shared" si="1"/>
        <v>0</v>
      </c>
      <c r="N110" s="54">
        <f t="shared" si="3"/>
        <v>0</v>
      </c>
      <c r="O110" s="101">
        <f>+'Pay App 11'!O110+'Pay App 11'!P110</f>
        <v>0</v>
      </c>
      <c r="P110" s="73"/>
      <c r="Q110" s="69">
        <f>+'Pay App 11'!Q110+N110+P110</f>
        <v>0</v>
      </c>
    </row>
    <row r="111" spans="1:17" ht="21" customHeight="1" x14ac:dyDescent="0.25">
      <c r="A111" s="154" t="s">
        <v>297</v>
      </c>
      <c r="B111" s="154"/>
      <c r="C111" s="154" t="s">
        <v>291</v>
      </c>
      <c r="D111" s="155"/>
      <c r="E111" s="101">
        <f>+'Pay App 11'!E111</f>
        <v>0</v>
      </c>
      <c r="F111" s="73"/>
      <c r="G111" s="102">
        <f>+'Pay App 11'!G111+'Pay App 12'!F111</f>
        <v>0</v>
      </c>
      <c r="H111" s="194">
        <f>+'Pay App 11'!K111</f>
        <v>0</v>
      </c>
      <c r="I111" s="195"/>
      <c r="J111" s="104"/>
      <c r="K111" s="55">
        <f t="shared" si="2"/>
        <v>0</v>
      </c>
      <c r="L111" s="56">
        <f t="shared" si="0"/>
        <v>0</v>
      </c>
      <c r="M111" s="54">
        <f t="shared" si="1"/>
        <v>0</v>
      </c>
      <c r="N111" s="54">
        <f t="shared" si="3"/>
        <v>0</v>
      </c>
      <c r="O111" s="101">
        <f>+'Pay App 11'!O111+'Pay App 11'!P111</f>
        <v>0</v>
      </c>
      <c r="P111" s="73"/>
      <c r="Q111" s="69">
        <f>+'Pay App 11'!Q111+N111+P111</f>
        <v>0</v>
      </c>
    </row>
    <row r="112" spans="1:17" ht="21" customHeight="1" x14ac:dyDescent="0.25">
      <c r="A112" s="159" t="s">
        <v>226</v>
      </c>
      <c r="B112" s="159"/>
      <c r="C112" s="159" t="s">
        <v>227</v>
      </c>
      <c r="D112" s="160"/>
      <c r="E112" s="101">
        <f>+'Pay App 11'!E112</f>
        <v>0</v>
      </c>
      <c r="F112" s="73"/>
      <c r="G112" s="102">
        <f>+'Pay App 11'!G112+'Pay App 12'!F112</f>
        <v>0</v>
      </c>
      <c r="H112" s="194">
        <f>+'Pay App 11'!K112</f>
        <v>0</v>
      </c>
      <c r="I112" s="195"/>
      <c r="J112" s="104"/>
      <c r="K112" s="55">
        <f t="shared" si="2"/>
        <v>0</v>
      </c>
      <c r="L112" s="56">
        <f t="shared" si="0"/>
        <v>0</v>
      </c>
      <c r="M112" s="54">
        <f t="shared" si="1"/>
        <v>0</v>
      </c>
      <c r="N112" s="54">
        <f t="shared" si="3"/>
        <v>0</v>
      </c>
      <c r="O112" s="101">
        <f>+'Pay App 11'!O112+'Pay App 11'!P112</f>
        <v>0</v>
      </c>
      <c r="P112" s="73"/>
      <c r="Q112" s="69">
        <f>+'Pay App 11'!Q112+N112+P112</f>
        <v>0</v>
      </c>
    </row>
    <row r="113" spans="1:17" ht="21" customHeight="1" x14ac:dyDescent="0.25">
      <c r="A113" s="154" t="s">
        <v>85</v>
      </c>
      <c r="B113" s="154"/>
      <c r="C113" s="154" t="s">
        <v>86</v>
      </c>
      <c r="D113" s="155"/>
      <c r="E113" s="101">
        <f>+'Pay App 11'!E113</f>
        <v>0</v>
      </c>
      <c r="F113" s="73"/>
      <c r="G113" s="102">
        <f>+'Pay App 11'!G113+'Pay App 12'!F113</f>
        <v>0</v>
      </c>
      <c r="H113" s="194">
        <f>+'Pay App 11'!K113</f>
        <v>0</v>
      </c>
      <c r="I113" s="195"/>
      <c r="J113" s="104"/>
      <c r="K113" s="55">
        <f t="shared" si="2"/>
        <v>0</v>
      </c>
      <c r="L113" s="56">
        <f t="shared" si="0"/>
        <v>0</v>
      </c>
      <c r="M113" s="54">
        <f t="shared" si="1"/>
        <v>0</v>
      </c>
      <c r="N113" s="54">
        <f t="shared" si="3"/>
        <v>0</v>
      </c>
      <c r="O113" s="101">
        <f>+'Pay App 11'!O113+'Pay App 11'!P113</f>
        <v>0</v>
      </c>
      <c r="P113" s="73"/>
      <c r="Q113" s="69">
        <f>+'Pay App 11'!Q113+N113+P113</f>
        <v>0</v>
      </c>
    </row>
    <row r="114" spans="1:17" ht="21" customHeight="1" x14ac:dyDescent="0.25">
      <c r="A114" s="154" t="s">
        <v>87</v>
      </c>
      <c r="B114" s="154"/>
      <c r="C114" s="154" t="s">
        <v>88</v>
      </c>
      <c r="D114" s="155"/>
      <c r="E114" s="101">
        <f>+'Pay App 11'!E114</f>
        <v>0</v>
      </c>
      <c r="F114" s="73"/>
      <c r="G114" s="102">
        <f>+'Pay App 11'!G114+'Pay App 12'!F114</f>
        <v>0</v>
      </c>
      <c r="H114" s="194">
        <f>+'Pay App 11'!K114</f>
        <v>0</v>
      </c>
      <c r="I114" s="195"/>
      <c r="J114" s="104"/>
      <c r="K114" s="55">
        <f t="shared" si="2"/>
        <v>0</v>
      </c>
      <c r="L114" s="56">
        <f t="shared" si="0"/>
        <v>0</v>
      </c>
      <c r="M114" s="54">
        <f t="shared" si="1"/>
        <v>0</v>
      </c>
      <c r="N114" s="54">
        <f t="shared" si="3"/>
        <v>0</v>
      </c>
      <c r="O114" s="101">
        <f>+'Pay App 11'!O114+'Pay App 11'!P114</f>
        <v>0</v>
      </c>
      <c r="P114" s="73"/>
      <c r="Q114" s="69">
        <f>+'Pay App 11'!Q114+N114+P114</f>
        <v>0</v>
      </c>
    </row>
    <row r="115" spans="1:17" ht="21" customHeight="1" x14ac:dyDescent="0.25">
      <c r="A115" s="154" t="s">
        <v>298</v>
      </c>
      <c r="B115" s="154"/>
      <c r="C115" s="154" t="s">
        <v>299</v>
      </c>
      <c r="D115" s="155"/>
      <c r="E115" s="101">
        <f>+'Pay App 11'!E115</f>
        <v>0</v>
      </c>
      <c r="F115" s="73"/>
      <c r="G115" s="102">
        <f>+'Pay App 11'!G115+'Pay App 12'!F115</f>
        <v>0</v>
      </c>
      <c r="H115" s="194">
        <f>+'Pay App 11'!K115</f>
        <v>0</v>
      </c>
      <c r="I115" s="195"/>
      <c r="J115" s="104"/>
      <c r="K115" s="55">
        <f t="shared" si="2"/>
        <v>0</v>
      </c>
      <c r="L115" s="56">
        <f t="shared" si="0"/>
        <v>0</v>
      </c>
      <c r="M115" s="54">
        <f t="shared" si="1"/>
        <v>0</v>
      </c>
      <c r="N115" s="54">
        <f t="shared" si="3"/>
        <v>0</v>
      </c>
      <c r="O115" s="101">
        <f>+'Pay App 11'!O115+'Pay App 11'!P115</f>
        <v>0</v>
      </c>
      <c r="P115" s="73"/>
      <c r="Q115" s="69">
        <f>+'Pay App 11'!Q115+N115+P115</f>
        <v>0</v>
      </c>
    </row>
    <row r="116" spans="1:17" ht="21" customHeight="1" x14ac:dyDescent="0.25">
      <c r="A116" s="159" t="s">
        <v>224</v>
      </c>
      <c r="B116" s="159"/>
      <c r="C116" s="157" t="s">
        <v>225</v>
      </c>
      <c r="D116" s="185"/>
      <c r="E116" s="101">
        <f>+'Pay App 11'!E116</f>
        <v>0</v>
      </c>
      <c r="F116" s="73"/>
      <c r="G116" s="102">
        <f>+'Pay App 11'!G116+'Pay App 12'!F116</f>
        <v>0</v>
      </c>
      <c r="H116" s="194">
        <f>+'Pay App 11'!K116</f>
        <v>0</v>
      </c>
      <c r="I116" s="195"/>
      <c r="J116" s="104"/>
      <c r="K116" s="55">
        <f t="shared" si="2"/>
        <v>0</v>
      </c>
      <c r="L116" s="56">
        <f t="shared" si="0"/>
        <v>0</v>
      </c>
      <c r="M116" s="54">
        <f t="shared" si="1"/>
        <v>0</v>
      </c>
      <c r="N116" s="54">
        <f t="shared" si="3"/>
        <v>0</v>
      </c>
      <c r="O116" s="101">
        <f>+'Pay App 11'!O116+'Pay App 11'!P116</f>
        <v>0</v>
      </c>
      <c r="P116" s="73"/>
      <c r="Q116" s="69">
        <f>+'Pay App 11'!Q116+N116+P116</f>
        <v>0</v>
      </c>
    </row>
    <row r="117" spans="1:17" ht="21" customHeight="1" x14ac:dyDescent="0.25">
      <c r="A117" s="154" t="s">
        <v>300</v>
      </c>
      <c r="B117" s="154"/>
      <c r="C117" s="154" t="s">
        <v>301</v>
      </c>
      <c r="D117" s="155"/>
      <c r="E117" s="101">
        <f>+'Pay App 11'!E117</f>
        <v>0</v>
      </c>
      <c r="F117" s="73"/>
      <c r="G117" s="102">
        <f>+'Pay App 11'!G117+'Pay App 12'!F117</f>
        <v>0</v>
      </c>
      <c r="H117" s="194">
        <f>+'Pay App 11'!K117</f>
        <v>0</v>
      </c>
      <c r="I117" s="195"/>
      <c r="J117" s="104"/>
      <c r="K117" s="55">
        <f t="shared" si="2"/>
        <v>0</v>
      </c>
      <c r="L117" s="56">
        <f t="shared" si="0"/>
        <v>0</v>
      </c>
      <c r="M117" s="54">
        <f t="shared" si="1"/>
        <v>0</v>
      </c>
      <c r="N117" s="54">
        <f t="shared" si="3"/>
        <v>0</v>
      </c>
      <c r="O117" s="101">
        <f>+'Pay App 11'!O117+'Pay App 11'!P117</f>
        <v>0</v>
      </c>
      <c r="P117" s="73"/>
      <c r="Q117" s="69">
        <f>+'Pay App 11'!Q117+N117+P117</f>
        <v>0</v>
      </c>
    </row>
    <row r="118" spans="1:17" ht="21" customHeight="1" x14ac:dyDescent="0.25">
      <c r="A118" s="154" t="s">
        <v>89</v>
      </c>
      <c r="B118" s="154"/>
      <c r="C118" s="123" t="s">
        <v>90</v>
      </c>
      <c r="D118" s="58"/>
      <c r="E118" s="101">
        <f>+'Pay App 11'!E118</f>
        <v>0</v>
      </c>
      <c r="F118" s="73"/>
      <c r="G118" s="102">
        <f>+'Pay App 11'!G118+'Pay App 12'!F118</f>
        <v>0</v>
      </c>
      <c r="H118" s="194">
        <f>+'Pay App 11'!K118</f>
        <v>0</v>
      </c>
      <c r="I118" s="195"/>
      <c r="J118" s="104"/>
      <c r="K118" s="55">
        <f t="shared" si="2"/>
        <v>0</v>
      </c>
      <c r="L118" s="56">
        <f t="shared" si="0"/>
        <v>0</v>
      </c>
      <c r="M118" s="54">
        <f t="shared" si="1"/>
        <v>0</v>
      </c>
      <c r="N118" s="54">
        <f t="shared" si="3"/>
        <v>0</v>
      </c>
      <c r="O118" s="101">
        <f>+'Pay App 11'!O118+'Pay App 11'!P118</f>
        <v>0</v>
      </c>
      <c r="P118" s="73"/>
      <c r="Q118" s="69">
        <f>+'Pay App 11'!Q118+N118+P118</f>
        <v>0</v>
      </c>
    </row>
    <row r="119" spans="1:17" ht="21" customHeight="1" x14ac:dyDescent="0.25">
      <c r="A119" s="154" t="s">
        <v>91</v>
      </c>
      <c r="B119" s="154"/>
      <c r="C119" s="155" t="s">
        <v>92</v>
      </c>
      <c r="D119" s="172"/>
      <c r="E119" s="101">
        <f>+'Pay App 11'!E119</f>
        <v>0</v>
      </c>
      <c r="F119" s="73"/>
      <c r="G119" s="102">
        <f>+'Pay App 11'!G119+'Pay App 12'!F119</f>
        <v>0</v>
      </c>
      <c r="H119" s="194">
        <f>+'Pay App 11'!K119</f>
        <v>0</v>
      </c>
      <c r="I119" s="195"/>
      <c r="J119" s="104"/>
      <c r="K119" s="55">
        <f t="shared" si="2"/>
        <v>0</v>
      </c>
      <c r="L119" s="56">
        <f t="shared" si="0"/>
        <v>0</v>
      </c>
      <c r="M119" s="54">
        <f t="shared" si="1"/>
        <v>0</v>
      </c>
      <c r="N119" s="54">
        <f t="shared" si="3"/>
        <v>0</v>
      </c>
      <c r="O119" s="101">
        <f>+'Pay App 11'!O119+'Pay App 11'!P119</f>
        <v>0</v>
      </c>
      <c r="P119" s="73"/>
      <c r="Q119" s="69">
        <f>+'Pay App 11'!Q119+N119+P119</f>
        <v>0</v>
      </c>
    </row>
    <row r="120" spans="1:17" ht="21" customHeight="1" x14ac:dyDescent="0.25">
      <c r="A120" s="154" t="s">
        <v>302</v>
      </c>
      <c r="B120" s="154"/>
      <c r="C120" s="154" t="s">
        <v>303</v>
      </c>
      <c r="D120" s="155"/>
      <c r="E120" s="101">
        <f>+'Pay App 11'!E120</f>
        <v>0</v>
      </c>
      <c r="F120" s="73"/>
      <c r="G120" s="102">
        <f>+'Pay App 11'!G120+'Pay App 12'!F120</f>
        <v>0</v>
      </c>
      <c r="H120" s="194">
        <f>+'Pay App 11'!K120</f>
        <v>0</v>
      </c>
      <c r="I120" s="195"/>
      <c r="J120" s="104"/>
      <c r="K120" s="55">
        <f t="shared" si="2"/>
        <v>0</v>
      </c>
      <c r="L120" s="56">
        <f t="shared" si="0"/>
        <v>0</v>
      </c>
      <c r="M120" s="54">
        <f t="shared" si="1"/>
        <v>0</v>
      </c>
      <c r="N120" s="54">
        <f t="shared" si="3"/>
        <v>0</v>
      </c>
      <c r="O120" s="101">
        <f>+'Pay App 11'!O120+'Pay App 11'!P120</f>
        <v>0</v>
      </c>
      <c r="P120" s="73"/>
      <c r="Q120" s="69">
        <f>+'Pay App 11'!Q120+N120+P120</f>
        <v>0</v>
      </c>
    </row>
    <row r="121" spans="1:17" ht="21" customHeight="1" x14ac:dyDescent="0.25">
      <c r="A121" s="154" t="s">
        <v>304</v>
      </c>
      <c r="B121" s="154"/>
      <c r="C121" s="154" t="s">
        <v>305</v>
      </c>
      <c r="D121" s="155"/>
      <c r="E121" s="101">
        <f>+'Pay App 11'!E121</f>
        <v>0</v>
      </c>
      <c r="F121" s="73"/>
      <c r="G121" s="102">
        <f>+'Pay App 11'!G121+'Pay App 12'!F121</f>
        <v>0</v>
      </c>
      <c r="H121" s="194">
        <f>+'Pay App 11'!K121</f>
        <v>0</v>
      </c>
      <c r="I121" s="195"/>
      <c r="J121" s="104"/>
      <c r="K121" s="55">
        <f t="shared" si="2"/>
        <v>0</v>
      </c>
      <c r="L121" s="56">
        <f t="shared" si="0"/>
        <v>0</v>
      </c>
      <c r="M121" s="54">
        <f t="shared" si="1"/>
        <v>0</v>
      </c>
      <c r="N121" s="54">
        <f t="shared" si="3"/>
        <v>0</v>
      </c>
      <c r="O121" s="101">
        <f>+'Pay App 11'!O121+'Pay App 11'!P121</f>
        <v>0</v>
      </c>
      <c r="P121" s="73"/>
      <c r="Q121" s="69">
        <f>+'Pay App 11'!Q121+N121+P121</f>
        <v>0</v>
      </c>
    </row>
    <row r="122" spans="1:17" ht="21" customHeight="1" x14ac:dyDescent="0.25">
      <c r="A122" s="159" t="s">
        <v>93</v>
      </c>
      <c r="B122" s="159"/>
      <c r="C122" s="160" t="s">
        <v>221</v>
      </c>
      <c r="D122" s="163"/>
      <c r="E122" s="101">
        <f>+'Pay App 11'!E122</f>
        <v>0</v>
      </c>
      <c r="F122" s="73"/>
      <c r="G122" s="102">
        <f>+'Pay App 11'!G122+'Pay App 12'!F122</f>
        <v>0</v>
      </c>
      <c r="H122" s="194">
        <f>+'Pay App 11'!K122</f>
        <v>0</v>
      </c>
      <c r="I122" s="195"/>
      <c r="J122" s="104"/>
      <c r="K122" s="55">
        <f t="shared" si="2"/>
        <v>0</v>
      </c>
      <c r="L122" s="56">
        <f t="shared" si="0"/>
        <v>0</v>
      </c>
      <c r="M122" s="54">
        <f t="shared" si="1"/>
        <v>0</v>
      </c>
      <c r="N122" s="54">
        <f t="shared" si="3"/>
        <v>0</v>
      </c>
      <c r="O122" s="101">
        <f>+'Pay App 11'!O122+'Pay App 11'!P122</f>
        <v>0</v>
      </c>
      <c r="P122" s="73"/>
      <c r="Q122" s="69">
        <f>+'Pay App 11'!Q122+N122+P122</f>
        <v>0</v>
      </c>
    </row>
    <row r="123" spans="1:17" ht="21" customHeight="1" x14ac:dyDescent="0.25">
      <c r="A123" s="154" t="s">
        <v>306</v>
      </c>
      <c r="B123" s="154"/>
      <c r="C123" s="154" t="s">
        <v>307</v>
      </c>
      <c r="D123" s="155"/>
      <c r="E123" s="101">
        <f>+'Pay App 11'!E123</f>
        <v>0</v>
      </c>
      <c r="F123" s="73"/>
      <c r="G123" s="102">
        <f>+'Pay App 11'!G123+'Pay App 12'!F123</f>
        <v>0</v>
      </c>
      <c r="H123" s="194">
        <f>+'Pay App 11'!K123</f>
        <v>0</v>
      </c>
      <c r="I123" s="195"/>
      <c r="J123" s="104"/>
      <c r="K123" s="55">
        <f t="shared" si="2"/>
        <v>0</v>
      </c>
      <c r="L123" s="56">
        <f t="shared" si="0"/>
        <v>0</v>
      </c>
      <c r="M123" s="54">
        <f t="shared" si="1"/>
        <v>0</v>
      </c>
      <c r="N123" s="54">
        <f t="shared" si="3"/>
        <v>0</v>
      </c>
      <c r="O123" s="101">
        <f>+'Pay App 11'!O123+'Pay App 11'!P123</f>
        <v>0</v>
      </c>
      <c r="P123" s="73"/>
      <c r="Q123" s="69">
        <f>+'Pay App 11'!Q123+N123+P123</f>
        <v>0</v>
      </c>
    </row>
    <row r="124" spans="1:17" ht="21" customHeight="1" x14ac:dyDescent="0.25">
      <c r="A124" s="154" t="s">
        <v>306</v>
      </c>
      <c r="B124" s="154"/>
      <c r="C124" s="154" t="s">
        <v>308</v>
      </c>
      <c r="D124" s="155"/>
      <c r="E124" s="101">
        <f>+'Pay App 11'!E124</f>
        <v>0</v>
      </c>
      <c r="F124" s="73"/>
      <c r="G124" s="102">
        <f>+'Pay App 11'!G124+'Pay App 12'!F124</f>
        <v>0</v>
      </c>
      <c r="H124" s="194">
        <f>+'Pay App 11'!K124</f>
        <v>0</v>
      </c>
      <c r="I124" s="195"/>
      <c r="J124" s="104"/>
      <c r="K124" s="55">
        <f t="shared" si="2"/>
        <v>0</v>
      </c>
      <c r="L124" s="56">
        <f t="shared" si="0"/>
        <v>0</v>
      </c>
      <c r="M124" s="54">
        <f t="shared" si="1"/>
        <v>0</v>
      </c>
      <c r="N124" s="54">
        <f t="shared" si="3"/>
        <v>0</v>
      </c>
      <c r="O124" s="101">
        <f>+'Pay App 11'!O124+'Pay App 11'!P124</f>
        <v>0</v>
      </c>
      <c r="P124" s="73"/>
      <c r="Q124" s="69">
        <f>+'Pay App 11'!Q124+N124+P124</f>
        <v>0</v>
      </c>
    </row>
    <row r="125" spans="1:17" ht="21" customHeight="1" x14ac:dyDescent="0.25">
      <c r="A125" s="154" t="s">
        <v>306</v>
      </c>
      <c r="B125" s="154"/>
      <c r="C125" s="154" t="s">
        <v>309</v>
      </c>
      <c r="D125" s="155"/>
      <c r="E125" s="101">
        <f>+'Pay App 11'!E125</f>
        <v>0</v>
      </c>
      <c r="F125" s="73"/>
      <c r="G125" s="102">
        <f>+'Pay App 11'!G125+'Pay App 12'!F125</f>
        <v>0</v>
      </c>
      <c r="H125" s="194">
        <f>+'Pay App 11'!K125</f>
        <v>0</v>
      </c>
      <c r="I125" s="195"/>
      <c r="J125" s="104"/>
      <c r="K125" s="55">
        <f t="shared" si="2"/>
        <v>0</v>
      </c>
      <c r="L125" s="56">
        <f t="shared" si="0"/>
        <v>0</v>
      </c>
      <c r="M125" s="54">
        <f t="shared" si="1"/>
        <v>0</v>
      </c>
      <c r="N125" s="54">
        <f t="shared" si="3"/>
        <v>0</v>
      </c>
      <c r="O125" s="101">
        <f>+'Pay App 11'!O125+'Pay App 11'!P125</f>
        <v>0</v>
      </c>
      <c r="P125" s="73"/>
      <c r="Q125" s="69">
        <f>+'Pay App 11'!Q125+N125+P125</f>
        <v>0</v>
      </c>
    </row>
    <row r="126" spans="1:17" ht="21" customHeight="1" x14ac:dyDescent="0.25">
      <c r="A126" s="159" t="s">
        <v>222</v>
      </c>
      <c r="B126" s="159"/>
      <c r="C126" s="159" t="s">
        <v>223</v>
      </c>
      <c r="D126" s="160"/>
      <c r="E126" s="101">
        <f>+'Pay App 11'!E126</f>
        <v>0</v>
      </c>
      <c r="F126" s="73"/>
      <c r="G126" s="102">
        <f>+'Pay App 11'!G126+'Pay App 12'!F126</f>
        <v>0</v>
      </c>
      <c r="H126" s="194">
        <f>+'Pay App 11'!K126</f>
        <v>0</v>
      </c>
      <c r="I126" s="195"/>
      <c r="J126" s="104"/>
      <c r="K126" s="55">
        <f t="shared" si="2"/>
        <v>0</v>
      </c>
      <c r="L126" s="56">
        <f t="shared" si="0"/>
        <v>0</v>
      </c>
      <c r="M126" s="54">
        <f t="shared" si="1"/>
        <v>0</v>
      </c>
      <c r="N126" s="54">
        <f t="shared" si="3"/>
        <v>0</v>
      </c>
      <c r="O126" s="101">
        <f>+'Pay App 11'!O126+'Pay App 11'!P126</f>
        <v>0</v>
      </c>
      <c r="P126" s="73"/>
      <c r="Q126" s="69">
        <f>+'Pay App 11'!Q126+N126+P126</f>
        <v>0</v>
      </c>
    </row>
    <row r="127" spans="1:17" ht="21" customHeight="1" x14ac:dyDescent="0.25">
      <c r="A127" s="154" t="s">
        <v>94</v>
      </c>
      <c r="B127" s="154"/>
      <c r="C127" s="154" t="s">
        <v>95</v>
      </c>
      <c r="D127" s="155"/>
      <c r="E127" s="101">
        <f>+'Pay App 11'!E127</f>
        <v>0</v>
      </c>
      <c r="F127" s="73"/>
      <c r="G127" s="102">
        <f>+'Pay App 11'!G127+'Pay App 12'!F127</f>
        <v>0</v>
      </c>
      <c r="H127" s="194">
        <f>+'Pay App 11'!K127</f>
        <v>0</v>
      </c>
      <c r="I127" s="195"/>
      <c r="J127" s="104"/>
      <c r="K127" s="55">
        <f t="shared" si="2"/>
        <v>0</v>
      </c>
      <c r="L127" s="56">
        <f t="shared" si="0"/>
        <v>0</v>
      </c>
      <c r="M127" s="54">
        <f t="shared" si="1"/>
        <v>0</v>
      </c>
      <c r="N127" s="54">
        <f t="shared" si="3"/>
        <v>0</v>
      </c>
      <c r="O127" s="101">
        <f>+'Pay App 11'!O127+'Pay App 11'!P127</f>
        <v>0</v>
      </c>
      <c r="P127" s="73"/>
      <c r="Q127" s="69">
        <f>+'Pay App 11'!Q127+N127+P127</f>
        <v>0</v>
      </c>
    </row>
    <row r="128" spans="1:17" ht="21" customHeight="1" x14ac:dyDescent="0.25">
      <c r="A128" s="154" t="s">
        <v>310</v>
      </c>
      <c r="B128" s="154"/>
      <c r="C128" s="154" t="s">
        <v>311</v>
      </c>
      <c r="D128" s="155"/>
      <c r="E128" s="101">
        <f>+'Pay App 11'!E128</f>
        <v>0</v>
      </c>
      <c r="F128" s="73"/>
      <c r="G128" s="102">
        <f>+'Pay App 11'!G128+'Pay App 12'!F128</f>
        <v>0</v>
      </c>
      <c r="H128" s="194">
        <f>+'Pay App 11'!K128</f>
        <v>0</v>
      </c>
      <c r="I128" s="195"/>
      <c r="J128" s="104"/>
      <c r="K128" s="55">
        <f t="shared" si="2"/>
        <v>0</v>
      </c>
      <c r="L128" s="56">
        <f t="shared" si="0"/>
        <v>0</v>
      </c>
      <c r="M128" s="54">
        <f t="shared" si="1"/>
        <v>0</v>
      </c>
      <c r="N128" s="54">
        <f t="shared" si="3"/>
        <v>0</v>
      </c>
      <c r="O128" s="101">
        <f>+'Pay App 11'!O128+'Pay App 11'!P128</f>
        <v>0</v>
      </c>
      <c r="P128" s="73"/>
      <c r="Q128" s="69">
        <f>+'Pay App 11'!Q128+N128+P128</f>
        <v>0</v>
      </c>
    </row>
    <row r="129" spans="1:17" ht="21" customHeight="1" x14ac:dyDescent="0.25">
      <c r="A129" s="154" t="s">
        <v>312</v>
      </c>
      <c r="B129" s="154"/>
      <c r="C129" s="154" t="s">
        <v>313</v>
      </c>
      <c r="D129" s="155"/>
      <c r="E129" s="101">
        <f>+'Pay App 11'!E129</f>
        <v>0</v>
      </c>
      <c r="F129" s="73"/>
      <c r="G129" s="102">
        <f>+'Pay App 11'!G129+'Pay App 12'!F129</f>
        <v>0</v>
      </c>
      <c r="H129" s="194">
        <f>+'Pay App 11'!K129</f>
        <v>0</v>
      </c>
      <c r="I129" s="195"/>
      <c r="J129" s="104"/>
      <c r="K129" s="55">
        <f t="shared" si="2"/>
        <v>0</v>
      </c>
      <c r="L129" s="56">
        <f t="shared" si="0"/>
        <v>0</v>
      </c>
      <c r="M129" s="54">
        <f t="shared" si="1"/>
        <v>0</v>
      </c>
      <c r="N129" s="54">
        <f t="shared" si="3"/>
        <v>0</v>
      </c>
      <c r="O129" s="101">
        <f>+'Pay App 11'!O129+'Pay App 11'!P129</f>
        <v>0</v>
      </c>
      <c r="P129" s="73"/>
      <c r="Q129" s="69">
        <f>+'Pay App 11'!Q129+N129+P129</f>
        <v>0</v>
      </c>
    </row>
    <row r="130" spans="1:17" ht="21" customHeight="1" x14ac:dyDescent="0.25">
      <c r="A130" s="154" t="s">
        <v>96</v>
      </c>
      <c r="B130" s="154"/>
      <c r="C130" s="154" t="s">
        <v>97</v>
      </c>
      <c r="D130" s="155"/>
      <c r="E130" s="101">
        <f>+'Pay App 11'!E130</f>
        <v>0</v>
      </c>
      <c r="F130" s="73"/>
      <c r="G130" s="102">
        <f>+'Pay App 11'!G130+'Pay App 12'!F130</f>
        <v>0</v>
      </c>
      <c r="H130" s="194">
        <f>+'Pay App 11'!K130</f>
        <v>0</v>
      </c>
      <c r="I130" s="195"/>
      <c r="J130" s="104"/>
      <c r="K130" s="55">
        <f t="shared" si="2"/>
        <v>0</v>
      </c>
      <c r="L130" s="56">
        <f t="shared" si="0"/>
        <v>0</v>
      </c>
      <c r="M130" s="54">
        <f t="shared" si="1"/>
        <v>0</v>
      </c>
      <c r="N130" s="54">
        <f t="shared" si="3"/>
        <v>0</v>
      </c>
      <c r="O130" s="101">
        <f>+'Pay App 11'!O130+'Pay App 11'!P130</f>
        <v>0</v>
      </c>
      <c r="P130" s="73"/>
      <c r="Q130" s="69">
        <f>+'Pay App 11'!Q130+N130+P130</f>
        <v>0</v>
      </c>
    </row>
    <row r="131" spans="1:17" ht="21" customHeight="1" x14ac:dyDescent="0.25">
      <c r="A131" s="154" t="s">
        <v>314</v>
      </c>
      <c r="B131" s="154"/>
      <c r="C131" s="154" t="s">
        <v>315</v>
      </c>
      <c r="D131" s="155"/>
      <c r="E131" s="101">
        <f>+'Pay App 11'!E131</f>
        <v>0</v>
      </c>
      <c r="F131" s="73"/>
      <c r="G131" s="102">
        <f>+'Pay App 11'!G131+'Pay App 12'!F131</f>
        <v>0</v>
      </c>
      <c r="H131" s="194">
        <f>+'Pay App 11'!K131</f>
        <v>0</v>
      </c>
      <c r="I131" s="195"/>
      <c r="J131" s="104"/>
      <c r="K131" s="55">
        <f t="shared" si="2"/>
        <v>0</v>
      </c>
      <c r="L131" s="56">
        <f t="shared" si="0"/>
        <v>0</v>
      </c>
      <c r="M131" s="54">
        <f t="shared" si="1"/>
        <v>0</v>
      </c>
      <c r="N131" s="54">
        <f t="shared" si="3"/>
        <v>0</v>
      </c>
      <c r="O131" s="101">
        <f>+'Pay App 11'!O131+'Pay App 11'!P131</f>
        <v>0</v>
      </c>
      <c r="P131" s="73"/>
      <c r="Q131" s="69">
        <f>+'Pay App 11'!Q131+N131+P131</f>
        <v>0</v>
      </c>
    </row>
    <row r="132" spans="1:17" ht="21" customHeight="1" x14ac:dyDescent="0.25">
      <c r="A132" s="154" t="s">
        <v>316</v>
      </c>
      <c r="B132" s="154"/>
      <c r="C132" s="154" t="s">
        <v>317</v>
      </c>
      <c r="D132" s="155"/>
      <c r="E132" s="101">
        <f>+'Pay App 11'!E132</f>
        <v>0</v>
      </c>
      <c r="F132" s="73"/>
      <c r="G132" s="102">
        <f>+'Pay App 11'!G132+'Pay App 12'!F132</f>
        <v>0</v>
      </c>
      <c r="H132" s="194">
        <f>+'Pay App 11'!K132</f>
        <v>0</v>
      </c>
      <c r="I132" s="195"/>
      <c r="J132" s="104"/>
      <c r="K132" s="55">
        <f t="shared" si="2"/>
        <v>0</v>
      </c>
      <c r="L132" s="56">
        <f t="shared" si="0"/>
        <v>0</v>
      </c>
      <c r="M132" s="54">
        <f t="shared" si="1"/>
        <v>0</v>
      </c>
      <c r="N132" s="54">
        <f t="shared" si="3"/>
        <v>0</v>
      </c>
      <c r="O132" s="101">
        <f>+'Pay App 11'!O132+'Pay App 11'!P132</f>
        <v>0</v>
      </c>
      <c r="P132" s="73"/>
      <c r="Q132" s="69">
        <f>+'Pay App 11'!Q132+N132+P132</f>
        <v>0</v>
      </c>
    </row>
    <row r="133" spans="1:17" ht="21" customHeight="1" x14ac:dyDescent="0.25">
      <c r="A133" s="159" t="s">
        <v>219</v>
      </c>
      <c r="B133" s="159"/>
      <c r="C133" s="159" t="s">
        <v>220</v>
      </c>
      <c r="D133" s="160"/>
      <c r="E133" s="101">
        <f>+'Pay App 11'!E133</f>
        <v>0</v>
      </c>
      <c r="F133" s="73"/>
      <c r="G133" s="102">
        <f>+'Pay App 11'!G133+'Pay App 12'!F133</f>
        <v>0</v>
      </c>
      <c r="H133" s="194">
        <f>+'Pay App 11'!K133</f>
        <v>0</v>
      </c>
      <c r="I133" s="195"/>
      <c r="J133" s="104"/>
      <c r="K133" s="55">
        <f t="shared" si="2"/>
        <v>0</v>
      </c>
      <c r="L133" s="56">
        <f t="shared" si="0"/>
        <v>0</v>
      </c>
      <c r="M133" s="54">
        <f t="shared" si="1"/>
        <v>0</v>
      </c>
      <c r="N133" s="54">
        <f t="shared" si="3"/>
        <v>0</v>
      </c>
      <c r="O133" s="101">
        <f>+'Pay App 11'!O133+'Pay App 11'!P133</f>
        <v>0</v>
      </c>
      <c r="P133" s="73"/>
      <c r="Q133" s="69">
        <f>+'Pay App 11'!Q133+N133+P133</f>
        <v>0</v>
      </c>
    </row>
    <row r="134" spans="1:17" ht="21" customHeight="1" x14ac:dyDescent="0.25">
      <c r="A134" s="154" t="s">
        <v>98</v>
      </c>
      <c r="B134" s="154"/>
      <c r="C134" s="154" t="s">
        <v>99</v>
      </c>
      <c r="D134" s="155"/>
      <c r="E134" s="101">
        <f>+'Pay App 11'!E134</f>
        <v>0</v>
      </c>
      <c r="F134" s="73"/>
      <c r="G134" s="102">
        <f>+'Pay App 11'!G134+'Pay App 12'!F134</f>
        <v>0</v>
      </c>
      <c r="H134" s="194">
        <f>+'Pay App 11'!K134</f>
        <v>0</v>
      </c>
      <c r="I134" s="195"/>
      <c r="J134" s="104"/>
      <c r="K134" s="55">
        <f t="shared" si="2"/>
        <v>0</v>
      </c>
      <c r="L134" s="56">
        <f t="shared" si="0"/>
        <v>0</v>
      </c>
      <c r="M134" s="54">
        <f t="shared" si="1"/>
        <v>0</v>
      </c>
      <c r="N134" s="54">
        <f t="shared" si="3"/>
        <v>0</v>
      </c>
      <c r="O134" s="101">
        <f>+'Pay App 11'!O134+'Pay App 11'!P134</f>
        <v>0</v>
      </c>
      <c r="P134" s="73"/>
      <c r="Q134" s="69">
        <f>+'Pay App 11'!Q134+N134+P134</f>
        <v>0</v>
      </c>
    </row>
    <row r="135" spans="1:17" ht="21" customHeight="1" x14ac:dyDescent="0.25">
      <c r="A135" s="154" t="s">
        <v>100</v>
      </c>
      <c r="B135" s="154"/>
      <c r="C135" s="154" t="s">
        <v>101</v>
      </c>
      <c r="D135" s="155"/>
      <c r="E135" s="101">
        <f>+'Pay App 11'!E135</f>
        <v>0</v>
      </c>
      <c r="F135" s="73"/>
      <c r="G135" s="102">
        <f>+'Pay App 11'!G135+'Pay App 12'!F135</f>
        <v>0</v>
      </c>
      <c r="H135" s="194">
        <f>+'Pay App 11'!K135</f>
        <v>0</v>
      </c>
      <c r="I135" s="195"/>
      <c r="J135" s="104"/>
      <c r="K135" s="55">
        <f t="shared" si="2"/>
        <v>0</v>
      </c>
      <c r="L135" s="56">
        <f t="shared" si="0"/>
        <v>0</v>
      </c>
      <c r="M135" s="54">
        <f t="shared" si="1"/>
        <v>0</v>
      </c>
      <c r="N135" s="54">
        <f t="shared" si="3"/>
        <v>0</v>
      </c>
      <c r="O135" s="101">
        <f>+'Pay App 11'!O135+'Pay App 11'!P135</f>
        <v>0</v>
      </c>
      <c r="P135" s="73"/>
      <c r="Q135" s="69">
        <f>+'Pay App 11'!Q135+N135+P135</f>
        <v>0</v>
      </c>
    </row>
    <row r="136" spans="1:17" ht="21" customHeight="1" x14ac:dyDescent="0.25">
      <c r="A136" s="154" t="s">
        <v>102</v>
      </c>
      <c r="B136" s="154"/>
      <c r="C136" s="154" t="s">
        <v>103</v>
      </c>
      <c r="D136" s="155"/>
      <c r="E136" s="101">
        <f>+'Pay App 11'!E136</f>
        <v>0</v>
      </c>
      <c r="F136" s="73"/>
      <c r="G136" s="102">
        <f>+'Pay App 11'!G136+'Pay App 12'!F136</f>
        <v>0</v>
      </c>
      <c r="H136" s="194">
        <f>+'Pay App 11'!K136</f>
        <v>0</v>
      </c>
      <c r="I136" s="195"/>
      <c r="J136" s="104"/>
      <c r="K136" s="55">
        <f t="shared" si="2"/>
        <v>0</v>
      </c>
      <c r="L136" s="56">
        <f t="shared" si="0"/>
        <v>0</v>
      </c>
      <c r="M136" s="54">
        <f t="shared" si="1"/>
        <v>0</v>
      </c>
      <c r="N136" s="54">
        <f t="shared" si="3"/>
        <v>0</v>
      </c>
      <c r="O136" s="101">
        <f>+'Pay App 11'!O136+'Pay App 11'!P136</f>
        <v>0</v>
      </c>
      <c r="P136" s="73"/>
      <c r="Q136" s="69">
        <f>+'Pay App 11'!Q136+N136+P136</f>
        <v>0</v>
      </c>
    </row>
    <row r="137" spans="1:17" ht="21" customHeight="1" x14ac:dyDescent="0.25">
      <c r="A137" s="159" t="s">
        <v>217</v>
      </c>
      <c r="B137" s="159"/>
      <c r="C137" s="159" t="s">
        <v>218</v>
      </c>
      <c r="D137" s="160"/>
      <c r="E137" s="101">
        <f>+'Pay App 11'!E137</f>
        <v>0</v>
      </c>
      <c r="F137" s="73"/>
      <c r="G137" s="102">
        <f>+'Pay App 11'!G137+'Pay App 12'!F137</f>
        <v>0</v>
      </c>
      <c r="H137" s="194">
        <f>+'Pay App 11'!K137</f>
        <v>0</v>
      </c>
      <c r="I137" s="195"/>
      <c r="J137" s="104"/>
      <c r="K137" s="55">
        <f t="shared" si="2"/>
        <v>0</v>
      </c>
      <c r="L137" s="56">
        <f t="shared" si="0"/>
        <v>0</v>
      </c>
      <c r="M137" s="54">
        <f t="shared" si="1"/>
        <v>0</v>
      </c>
      <c r="N137" s="54">
        <f t="shared" si="3"/>
        <v>0</v>
      </c>
      <c r="O137" s="101">
        <f>+'Pay App 11'!O137+'Pay App 11'!P137</f>
        <v>0</v>
      </c>
      <c r="P137" s="73"/>
      <c r="Q137" s="69">
        <f>+'Pay App 11'!Q137+N137+P137</f>
        <v>0</v>
      </c>
    </row>
    <row r="138" spans="1:17" ht="21" customHeight="1" x14ac:dyDescent="0.25">
      <c r="A138" s="154" t="s">
        <v>104</v>
      </c>
      <c r="B138" s="154"/>
      <c r="C138" s="154" t="s">
        <v>105</v>
      </c>
      <c r="D138" s="155"/>
      <c r="E138" s="101">
        <f>+'Pay App 11'!E138</f>
        <v>0</v>
      </c>
      <c r="F138" s="73"/>
      <c r="G138" s="102">
        <f>+'Pay App 11'!G138+'Pay App 12'!F138</f>
        <v>0</v>
      </c>
      <c r="H138" s="194">
        <f>+'Pay App 11'!K138</f>
        <v>0</v>
      </c>
      <c r="I138" s="195"/>
      <c r="J138" s="104"/>
      <c r="K138" s="55">
        <f t="shared" si="2"/>
        <v>0</v>
      </c>
      <c r="L138" s="56">
        <f t="shared" si="0"/>
        <v>0</v>
      </c>
      <c r="M138" s="54">
        <f t="shared" si="1"/>
        <v>0</v>
      </c>
      <c r="N138" s="54">
        <f t="shared" si="3"/>
        <v>0</v>
      </c>
      <c r="O138" s="101">
        <f>+'Pay App 11'!O138+'Pay App 11'!P138</f>
        <v>0</v>
      </c>
      <c r="P138" s="73"/>
      <c r="Q138" s="69">
        <f>+'Pay App 11'!Q138+N138+P138</f>
        <v>0</v>
      </c>
    </row>
    <row r="139" spans="1:17" ht="21" customHeight="1" x14ac:dyDescent="0.25">
      <c r="A139" s="154" t="s">
        <v>318</v>
      </c>
      <c r="B139" s="154"/>
      <c r="C139" s="154" t="s">
        <v>319</v>
      </c>
      <c r="D139" s="155"/>
      <c r="E139" s="101">
        <f>+'Pay App 11'!E139</f>
        <v>0</v>
      </c>
      <c r="F139" s="73"/>
      <c r="G139" s="102">
        <f>+'Pay App 11'!G139+'Pay App 12'!F139</f>
        <v>0</v>
      </c>
      <c r="H139" s="194">
        <f>+'Pay App 11'!K139</f>
        <v>0</v>
      </c>
      <c r="I139" s="195"/>
      <c r="J139" s="104"/>
      <c r="K139" s="55">
        <f t="shared" si="2"/>
        <v>0</v>
      </c>
      <c r="L139" s="56">
        <f t="shared" si="0"/>
        <v>0</v>
      </c>
      <c r="M139" s="54">
        <f t="shared" si="1"/>
        <v>0</v>
      </c>
      <c r="N139" s="54">
        <f t="shared" si="3"/>
        <v>0</v>
      </c>
      <c r="O139" s="101">
        <f>+'Pay App 11'!O139+'Pay App 11'!P139</f>
        <v>0</v>
      </c>
      <c r="P139" s="73"/>
      <c r="Q139" s="69">
        <f>+'Pay App 11'!Q139+N139+P139</f>
        <v>0</v>
      </c>
    </row>
    <row r="140" spans="1:17" ht="21" customHeight="1" x14ac:dyDescent="0.25">
      <c r="A140" s="154" t="s">
        <v>106</v>
      </c>
      <c r="B140" s="154"/>
      <c r="C140" s="154" t="s">
        <v>107</v>
      </c>
      <c r="D140" s="155"/>
      <c r="E140" s="101">
        <f>+'Pay App 11'!E140</f>
        <v>0</v>
      </c>
      <c r="F140" s="73"/>
      <c r="G140" s="102">
        <f>+'Pay App 11'!G140+'Pay App 12'!F140</f>
        <v>0</v>
      </c>
      <c r="H140" s="194">
        <f>+'Pay App 11'!K140</f>
        <v>0</v>
      </c>
      <c r="I140" s="195"/>
      <c r="J140" s="104"/>
      <c r="K140" s="55">
        <f t="shared" si="2"/>
        <v>0</v>
      </c>
      <c r="L140" s="56">
        <f t="shared" si="0"/>
        <v>0</v>
      </c>
      <c r="M140" s="54">
        <f t="shared" si="1"/>
        <v>0</v>
      </c>
      <c r="N140" s="54">
        <f t="shared" si="3"/>
        <v>0</v>
      </c>
      <c r="O140" s="101">
        <f>+'Pay App 11'!O140+'Pay App 11'!P140</f>
        <v>0</v>
      </c>
      <c r="P140" s="73"/>
      <c r="Q140" s="69">
        <f>+'Pay App 11'!Q140+N140+P140</f>
        <v>0</v>
      </c>
    </row>
    <row r="141" spans="1:17" ht="21" customHeight="1" x14ac:dyDescent="0.25">
      <c r="A141" s="154" t="s">
        <v>320</v>
      </c>
      <c r="B141" s="154"/>
      <c r="C141" s="154" t="s">
        <v>321</v>
      </c>
      <c r="D141" s="155"/>
      <c r="E141" s="101">
        <f>+'Pay App 11'!E141</f>
        <v>0</v>
      </c>
      <c r="F141" s="73"/>
      <c r="G141" s="102">
        <f>+'Pay App 11'!G141+'Pay App 12'!F141</f>
        <v>0</v>
      </c>
      <c r="H141" s="194">
        <f>+'Pay App 11'!K141</f>
        <v>0</v>
      </c>
      <c r="I141" s="195"/>
      <c r="J141" s="104"/>
      <c r="K141" s="55">
        <f t="shared" si="2"/>
        <v>0</v>
      </c>
      <c r="L141" s="56">
        <f t="shared" si="0"/>
        <v>0</v>
      </c>
      <c r="M141" s="54">
        <f t="shared" si="1"/>
        <v>0</v>
      </c>
      <c r="N141" s="54">
        <f t="shared" si="3"/>
        <v>0</v>
      </c>
      <c r="O141" s="101">
        <f>+'Pay App 11'!O141+'Pay App 11'!P141</f>
        <v>0</v>
      </c>
      <c r="P141" s="73"/>
      <c r="Q141" s="69">
        <f>+'Pay App 11'!Q141+N141+P141</f>
        <v>0</v>
      </c>
    </row>
    <row r="142" spans="1:17" ht="21" customHeight="1" x14ac:dyDescent="0.25">
      <c r="A142" s="154" t="s">
        <v>108</v>
      </c>
      <c r="B142" s="154"/>
      <c r="C142" s="154" t="s">
        <v>109</v>
      </c>
      <c r="D142" s="155"/>
      <c r="E142" s="101">
        <f>+'Pay App 11'!E142</f>
        <v>0</v>
      </c>
      <c r="F142" s="73"/>
      <c r="G142" s="102">
        <f>+'Pay App 11'!G142+'Pay App 12'!F142</f>
        <v>0</v>
      </c>
      <c r="H142" s="194">
        <f>+'Pay App 11'!K142</f>
        <v>0</v>
      </c>
      <c r="I142" s="195"/>
      <c r="J142" s="104"/>
      <c r="K142" s="55">
        <f t="shared" si="2"/>
        <v>0</v>
      </c>
      <c r="L142" s="56">
        <f t="shared" si="0"/>
        <v>0</v>
      </c>
      <c r="M142" s="54">
        <f t="shared" si="1"/>
        <v>0</v>
      </c>
      <c r="N142" s="54">
        <f t="shared" si="3"/>
        <v>0</v>
      </c>
      <c r="O142" s="101">
        <f>+'Pay App 11'!O142+'Pay App 11'!P142</f>
        <v>0</v>
      </c>
      <c r="P142" s="73"/>
      <c r="Q142" s="69">
        <f>+'Pay App 11'!Q142+N142+P142</f>
        <v>0</v>
      </c>
    </row>
    <row r="143" spans="1:17" ht="21" customHeight="1" x14ac:dyDescent="0.25">
      <c r="A143" s="154" t="s">
        <v>110</v>
      </c>
      <c r="B143" s="154"/>
      <c r="C143" s="154" t="s">
        <v>111</v>
      </c>
      <c r="D143" s="155"/>
      <c r="E143" s="101">
        <f>+'Pay App 11'!E143</f>
        <v>0</v>
      </c>
      <c r="F143" s="73"/>
      <c r="G143" s="102">
        <f>+'Pay App 11'!G143+'Pay App 12'!F143</f>
        <v>0</v>
      </c>
      <c r="H143" s="194">
        <f>+'Pay App 11'!K143</f>
        <v>0</v>
      </c>
      <c r="I143" s="195"/>
      <c r="J143" s="104"/>
      <c r="K143" s="55">
        <f t="shared" si="2"/>
        <v>0</v>
      </c>
      <c r="L143" s="56">
        <f t="shared" si="0"/>
        <v>0</v>
      </c>
      <c r="M143" s="54">
        <f t="shared" si="1"/>
        <v>0</v>
      </c>
      <c r="N143" s="54">
        <f t="shared" si="3"/>
        <v>0</v>
      </c>
      <c r="O143" s="101">
        <f>+'Pay App 11'!O143+'Pay App 11'!P143</f>
        <v>0</v>
      </c>
      <c r="P143" s="73"/>
      <c r="Q143" s="69">
        <f>+'Pay App 11'!Q143+N143+P143</f>
        <v>0</v>
      </c>
    </row>
    <row r="144" spans="1:17" ht="21" customHeight="1" x14ac:dyDescent="0.25">
      <c r="A144" s="154" t="s">
        <v>322</v>
      </c>
      <c r="B144" s="154"/>
      <c r="C144" s="154" t="s">
        <v>323</v>
      </c>
      <c r="D144" s="155"/>
      <c r="E144" s="101">
        <f>+'Pay App 11'!E144</f>
        <v>0</v>
      </c>
      <c r="F144" s="73"/>
      <c r="G144" s="102">
        <f>+'Pay App 11'!G144+'Pay App 12'!F144</f>
        <v>0</v>
      </c>
      <c r="H144" s="194">
        <f>+'Pay App 11'!K144</f>
        <v>0</v>
      </c>
      <c r="I144" s="195"/>
      <c r="J144" s="104"/>
      <c r="K144" s="55">
        <f t="shared" si="2"/>
        <v>0</v>
      </c>
      <c r="L144" s="56">
        <f t="shared" si="0"/>
        <v>0</v>
      </c>
      <c r="M144" s="54">
        <f t="shared" si="1"/>
        <v>0</v>
      </c>
      <c r="N144" s="54">
        <f t="shared" si="3"/>
        <v>0</v>
      </c>
      <c r="O144" s="101">
        <f>+'Pay App 11'!O144+'Pay App 11'!P144</f>
        <v>0</v>
      </c>
      <c r="P144" s="73"/>
      <c r="Q144" s="69">
        <f>+'Pay App 11'!Q144+N144+P144</f>
        <v>0</v>
      </c>
    </row>
    <row r="145" spans="1:17" ht="21" customHeight="1" x14ac:dyDescent="0.25">
      <c r="A145" s="154" t="s">
        <v>327</v>
      </c>
      <c r="B145" s="154"/>
      <c r="C145" s="154" t="s">
        <v>324</v>
      </c>
      <c r="D145" s="155"/>
      <c r="E145" s="101">
        <f>+'Pay App 11'!E145</f>
        <v>0</v>
      </c>
      <c r="F145" s="73"/>
      <c r="G145" s="102">
        <f>+'Pay App 11'!G145+'Pay App 12'!F145</f>
        <v>0</v>
      </c>
      <c r="H145" s="194">
        <f>+'Pay App 11'!K145</f>
        <v>0</v>
      </c>
      <c r="I145" s="195"/>
      <c r="J145" s="104"/>
      <c r="K145" s="55">
        <f t="shared" si="2"/>
        <v>0</v>
      </c>
      <c r="L145" s="56">
        <f t="shared" si="0"/>
        <v>0</v>
      </c>
      <c r="M145" s="54">
        <f t="shared" si="1"/>
        <v>0</v>
      </c>
      <c r="N145" s="54">
        <f t="shared" si="3"/>
        <v>0</v>
      </c>
      <c r="O145" s="101">
        <f>+'Pay App 11'!O145+'Pay App 11'!P145</f>
        <v>0</v>
      </c>
      <c r="P145" s="73"/>
      <c r="Q145" s="69">
        <f>+'Pay App 11'!Q145+N145+P145</f>
        <v>0</v>
      </c>
    </row>
    <row r="146" spans="1:17" ht="21" customHeight="1" x14ac:dyDescent="0.25">
      <c r="A146" s="154" t="s">
        <v>325</v>
      </c>
      <c r="B146" s="154"/>
      <c r="C146" s="154" t="s">
        <v>326</v>
      </c>
      <c r="D146" s="155"/>
      <c r="E146" s="101">
        <f>+'Pay App 11'!E146</f>
        <v>0</v>
      </c>
      <c r="F146" s="73"/>
      <c r="G146" s="102">
        <f>+'Pay App 11'!G146+'Pay App 12'!F146</f>
        <v>0</v>
      </c>
      <c r="H146" s="194">
        <f>+'Pay App 11'!K146</f>
        <v>0</v>
      </c>
      <c r="I146" s="195"/>
      <c r="J146" s="104"/>
      <c r="K146" s="55">
        <f t="shared" si="2"/>
        <v>0</v>
      </c>
      <c r="L146" s="56">
        <f t="shared" ref="L146:L209" si="4">IF(ISERROR(K146/G146),0,K146/G146)</f>
        <v>0</v>
      </c>
      <c r="M146" s="54">
        <f t="shared" ref="M146:M209" si="5">+G146-K146</f>
        <v>0</v>
      </c>
      <c r="N146" s="54">
        <f t="shared" si="3"/>
        <v>0</v>
      </c>
      <c r="O146" s="101">
        <f>+'Pay App 11'!O146+'Pay App 11'!P146</f>
        <v>0</v>
      </c>
      <c r="P146" s="73"/>
      <c r="Q146" s="69">
        <f>+'Pay App 11'!Q146+N146+P146</f>
        <v>0</v>
      </c>
    </row>
    <row r="147" spans="1:17" ht="21" customHeight="1" x14ac:dyDescent="0.25">
      <c r="A147" s="159" t="s">
        <v>215</v>
      </c>
      <c r="B147" s="159"/>
      <c r="C147" s="159" t="s">
        <v>216</v>
      </c>
      <c r="D147" s="160"/>
      <c r="E147" s="101">
        <f>+'Pay App 11'!E147</f>
        <v>0</v>
      </c>
      <c r="F147" s="73"/>
      <c r="G147" s="102">
        <f>+'Pay App 11'!G147+'Pay App 12'!F147</f>
        <v>0</v>
      </c>
      <c r="H147" s="194">
        <f>+'Pay App 11'!K147</f>
        <v>0</v>
      </c>
      <c r="I147" s="195"/>
      <c r="J147" s="104"/>
      <c r="K147" s="55">
        <f t="shared" ref="K147:K210" si="6">+H147+J147</f>
        <v>0</v>
      </c>
      <c r="L147" s="56">
        <f t="shared" si="4"/>
        <v>0</v>
      </c>
      <c r="M147" s="54">
        <f t="shared" si="5"/>
        <v>0</v>
      </c>
      <c r="N147" s="54">
        <f t="shared" ref="N147:N210" si="7">SUM(+J147*0.05)</f>
        <v>0</v>
      </c>
      <c r="O147" s="101">
        <f>+'Pay App 11'!O147+'Pay App 11'!P147</f>
        <v>0</v>
      </c>
      <c r="P147" s="73"/>
      <c r="Q147" s="69">
        <f>+'Pay App 11'!Q147+N147+P147</f>
        <v>0</v>
      </c>
    </row>
    <row r="148" spans="1:17" ht="21" customHeight="1" x14ac:dyDescent="0.25">
      <c r="A148" s="154" t="s">
        <v>112</v>
      </c>
      <c r="B148" s="154"/>
      <c r="C148" s="154" t="s">
        <v>113</v>
      </c>
      <c r="D148" s="155"/>
      <c r="E148" s="101">
        <f>+'Pay App 11'!E148</f>
        <v>0</v>
      </c>
      <c r="F148" s="73"/>
      <c r="G148" s="102">
        <f>+'Pay App 11'!G148+'Pay App 12'!F148</f>
        <v>0</v>
      </c>
      <c r="H148" s="194">
        <f>+'Pay App 11'!K148</f>
        <v>0</v>
      </c>
      <c r="I148" s="195"/>
      <c r="J148" s="104"/>
      <c r="K148" s="55">
        <f t="shared" si="6"/>
        <v>0</v>
      </c>
      <c r="L148" s="56">
        <f t="shared" si="4"/>
        <v>0</v>
      </c>
      <c r="M148" s="54">
        <f t="shared" si="5"/>
        <v>0</v>
      </c>
      <c r="N148" s="54">
        <f t="shared" si="7"/>
        <v>0</v>
      </c>
      <c r="O148" s="101">
        <f>+'Pay App 11'!O148+'Pay App 11'!P148</f>
        <v>0</v>
      </c>
      <c r="P148" s="73"/>
      <c r="Q148" s="69">
        <f>+'Pay App 11'!Q148+N148+P148</f>
        <v>0</v>
      </c>
    </row>
    <row r="149" spans="1:17" ht="21" customHeight="1" x14ac:dyDescent="0.25">
      <c r="A149" s="154" t="s">
        <v>328</v>
      </c>
      <c r="B149" s="154"/>
      <c r="C149" s="154" t="s">
        <v>329</v>
      </c>
      <c r="D149" s="155"/>
      <c r="E149" s="101">
        <f>+'Pay App 11'!E149</f>
        <v>0</v>
      </c>
      <c r="F149" s="73"/>
      <c r="G149" s="102">
        <f>+'Pay App 11'!G149+'Pay App 12'!F149</f>
        <v>0</v>
      </c>
      <c r="H149" s="194">
        <f>+'Pay App 11'!K149</f>
        <v>0</v>
      </c>
      <c r="I149" s="195"/>
      <c r="J149" s="104"/>
      <c r="K149" s="55">
        <f t="shared" si="6"/>
        <v>0</v>
      </c>
      <c r="L149" s="56">
        <f t="shared" si="4"/>
        <v>0</v>
      </c>
      <c r="M149" s="54">
        <f t="shared" si="5"/>
        <v>0</v>
      </c>
      <c r="N149" s="54">
        <f t="shared" si="7"/>
        <v>0</v>
      </c>
      <c r="O149" s="101">
        <f>+'Pay App 11'!O149+'Pay App 11'!P149</f>
        <v>0</v>
      </c>
      <c r="P149" s="73"/>
      <c r="Q149" s="69">
        <f>+'Pay App 11'!Q149+N149+P149</f>
        <v>0</v>
      </c>
    </row>
    <row r="150" spans="1:17" ht="21" customHeight="1" x14ac:dyDescent="0.25">
      <c r="A150" s="154" t="s">
        <v>114</v>
      </c>
      <c r="B150" s="154"/>
      <c r="C150" s="154" t="s">
        <v>115</v>
      </c>
      <c r="D150" s="155"/>
      <c r="E150" s="101">
        <f>+'Pay App 11'!E150</f>
        <v>0</v>
      </c>
      <c r="F150" s="73"/>
      <c r="G150" s="102">
        <f>+'Pay App 11'!G150+'Pay App 12'!F150</f>
        <v>0</v>
      </c>
      <c r="H150" s="194">
        <f>+'Pay App 11'!K150</f>
        <v>0</v>
      </c>
      <c r="I150" s="195"/>
      <c r="J150" s="104"/>
      <c r="K150" s="55">
        <f t="shared" si="6"/>
        <v>0</v>
      </c>
      <c r="L150" s="56">
        <f t="shared" si="4"/>
        <v>0</v>
      </c>
      <c r="M150" s="54">
        <f t="shared" si="5"/>
        <v>0</v>
      </c>
      <c r="N150" s="54">
        <f t="shared" si="7"/>
        <v>0</v>
      </c>
      <c r="O150" s="101">
        <f>+'Pay App 11'!O150+'Pay App 11'!P150</f>
        <v>0</v>
      </c>
      <c r="P150" s="73"/>
      <c r="Q150" s="69">
        <f>+'Pay App 11'!Q150+N150+P150</f>
        <v>0</v>
      </c>
    </row>
    <row r="151" spans="1:17" ht="21" customHeight="1" x14ac:dyDescent="0.25">
      <c r="A151" s="154" t="s">
        <v>116</v>
      </c>
      <c r="B151" s="154"/>
      <c r="C151" s="154" t="s">
        <v>117</v>
      </c>
      <c r="D151" s="155"/>
      <c r="E151" s="101">
        <f>+'Pay App 11'!E151</f>
        <v>0</v>
      </c>
      <c r="F151" s="73"/>
      <c r="G151" s="102">
        <f>+'Pay App 11'!G151+'Pay App 12'!F151</f>
        <v>0</v>
      </c>
      <c r="H151" s="194">
        <f>+'Pay App 11'!K151</f>
        <v>0</v>
      </c>
      <c r="I151" s="195"/>
      <c r="J151" s="104"/>
      <c r="K151" s="55">
        <f t="shared" si="6"/>
        <v>0</v>
      </c>
      <c r="L151" s="56">
        <f t="shared" si="4"/>
        <v>0</v>
      </c>
      <c r="M151" s="54">
        <f t="shared" si="5"/>
        <v>0</v>
      </c>
      <c r="N151" s="54">
        <f t="shared" si="7"/>
        <v>0</v>
      </c>
      <c r="O151" s="101">
        <f>+'Pay App 11'!O151+'Pay App 11'!P151</f>
        <v>0</v>
      </c>
      <c r="P151" s="73"/>
      <c r="Q151" s="69">
        <f>+'Pay App 11'!Q151+N151+P151</f>
        <v>0</v>
      </c>
    </row>
    <row r="152" spans="1:17" ht="21" customHeight="1" x14ac:dyDescent="0.25">
      <c r="A152" s="154" t="s">
        <v>330</v>
      </c>
      <c r="B152" s="154"/>
      <c r="C152" s="154" t="s">
        <v>331</v>
      </c>
      <c r="D152" s="155"/>
      <c r="E152" s="101">
        <f>+'Pay App 11'!E152</f>
        <v>0</v>
      </c>
      <c r="F152" s="73"/>
      <c r="G152" s="102">
        <f>+'Pay App 11'!G152+'Pay App 12'!F152</f>
        <v>0</v>
      </c>
      <c r="H152" s="194">
        <f>+'Pay App 11'!K152</f>
        <v>0</v>
      </c>
      <c r="I152" s="195"/>
      <c r="J152" s="104"/>
      <c r="K152" s="55">
        <f t="shared" si="6"/>
        <v>0</v>
      </c>
      <c r="L152" s="56">
        <f t="shared" si="4"/>
        <v>0</v>
      </c>
      <c r="M152" s="54">
        <f t="shared" si="5"/>
        <v>0</v>
      </c>
      <c r="N152" s="54">
        <f t="shared" si="7"/>
        <v>0</v>
      </c>
      <c r="O152" s="101">
        <f>+'Pay App 11'!O152+'Pay App 11'!P152</f>
        <v>0</v>
      </c>
      <c r="P152" s="73"/>
      <c r="Q152" s="69">
        <f>+'Pay App 11'!Q152+N152+P152</f>
        <v>0</v>
      </c>
    </row>
    <row r="153" spans="1:17" ht="21" customHeight="1" x14ac:dyDescent="0.25">
      <c r="A153" s="154" t="s">
        <v>118</v>
      </c>
      <c r="B153" s="154"/>
      <c r="C153" s="154" t="s">
        <v>119</v>
      </c>
      <c r="D153" s="155"/>
      <c r="E153" s="101">
        <f>+'Pay App 11'!E153</f>
        <v>0</v>
      </c>
      <c r="F153" s="73"/>
      <c r="G153" s="102">
        <f>+'Pay App 11'!G153+'Pay App 12'!F153</f>
        <v>0</v>
      </c>
      <c r="H153" s="194">
        <f>+'Pay App 11'!K153</f>
        <v>0</v>
      </c>
      <c r="I153" s="195"/>
      <c r="J153" s="104"/>
      <c r="K153" s="55">
        <f t="shared" si="6"/>
        <v>0</v>
      </c>
      <c r="L153" s="56">
        <f t="shared" si="4"/>
        <v>0</v>
      </c>
      <c r="M153" s="54">
        <f t="shared" si="5"/>
        <v>0</v>
      </c>
      <c r="N153" s="54">
        <f t="shared" si="7"/>
        <v>0</v>
      </c>
      <c r="O153" s="101">
        <f>+'Pay App 11'!O153+'Pay App 11'!P153</f>
        <v>0</v>
      </c>
      <c r="P153" s="73"/>
      <c r="Q153" s="69">
        <f>+'Pay App 11'!Q153+N153+P153</f>
        <v>0</v>
      </c>
    </row>
    <row r="154" spans="1:17" ht="21" customHeight="1" x14ac:dyDescent="0.25">
      <c r="A154" s="154" t="s">
        <v>332</v>
      </c>
      <c r="B154" s="154"/>
      <c r="C154" s="154" t="s">
        <v>333</v>
      </c>
      <c r="D154" s="155"/>
      <c r="E154" s="101">
        <f>+'Pay App 11'!E154</f>
        <v>0</v>
      </c>
      <c r="F154" s="73"/>
      <c r="G154" s="102">
        <f>+'Pay App 11'!G154+'Pay App 12'!F154</f>
        <v>0</v>
      </c>
      <c r="H154" s="194">
        <f>+'Pay App 11'!K154</f>
        <v>0</v>
      </c>
      <c r="I154" s="195"/>
      <c r="J154" s="104"/>
      <c r="K154" s="55">
        <f t="shared" si="6"/>
        <v>0</v>
      </c>
      <c r="L154" s="56">
        <f t="shared" si="4"/>
        <v>0</v>
      </c>
      <c r="M154" s="54">
        <f t="shared" si="5"/>
        <v>0</v>
      </c>
      <c r="N154" s="54">
        <f t="shared" si="7"/>
        <v>0</v>
      </c>
      <c r="O154" s="101">
        <f>+'Pay App 11'!O154+'Pay App 11'!P154</f>
        <v>0</v>
      </c>
      <c r="P154" s="73"/>
      <c r="Q154" s="69">
        <f>+'Pay App 11'!Q154+N154+P154</f>
        <v>0</v>
      </c>
    </row>
    <row r="155" spans="1:17" ht="21" customHeight="1" x14ac:dyDescent="0.25">
      <c r="A155" s="154" t="s">
        <v>335</v>
      </c>
      <c r="B155" s="154"/>
      <c r="C155" s="154" t="s">
        <v>334</v>
      </c>
      <c r="D155" s="155"/>
      <c r="E155" s="101">
        <f>+'Pay App 11'!E155</f>
        <v>0</v>
      </c>
      <c r="F155" s="73"/>
      <c r="G155" s="102">
        <f>+'Pay App 11'!G155+'Pay App 12'!F155</f>
        <v>0</v>
      </c>
      <c r="H155" s="194">
        <f>+'Pay App 11'!K155</f>
        <v>0</v>
      </c>
      <c r="I155" s="195"/>
      <c r="J155" s="104"/>
      <c r="K155" s="55">
        <f t="shared" si="6"/>
        <v>0</v>
      </c>
      <c r="L155" s="56">
        <f t="shared" si="4"/>
        <v>0</v>
      </c>
      <c r="M155" s="54">
        <f t="shared" si="5"/>
        <v>0</v>
      </c>
      <c r="N155" s="54">
        <f t="shared" si="7"/>
        <v>0</v>
      </c>
      <c r="O155" s="101">
        <f>+'Pay App 11'!O155+'Pay App 11'!P155</f>
        <v>0</v>
      </c>
      <c r="P155" s="73"/>
      <c r="Q155" s="69">
        <f>+'Pay App 11'!Q155+N155+P155</f>
        <v>0</v>
      </c>
    </row>
    <row r="156" spans="1:17" ht="21" customHeight="1" x14ac:dyDescent="0.25">
      <c r="A156" s="159" t="s">
        <v>213</v>
      </c>
      <c r="B156" s="159"/>
      <c r="C156" s="159" t="s">
        <v>214</v>
      </c>
      <c r="D156" s="160"/>
      <c r="E156" s="101">
        <f>+'Pay App 11'!E156</f>
        <v>0</v>
      </c>
      <c r="F156" s="73"/>
      <c r="G156" s="102">
        <f>+'Pay App 11'!G156+'Pay App 12'!F156</f>
        <v>0</v>
      </c>
      <c r="H156" s="194">
        <f>+'Pay App 11'!K156</f>
        <v>0</v>
      </c>
      <c r="I156" s="195"/>
      <c r="J156" s="104"/>
      <c r="K156" s="55">
        <f t="shared" si="6"/>
        <v>0</v>
      </c>
      <c r="L156" s="56">
        <f t="shared" si="4"/>
        <v>0</v>
      </c>
      <c r="M156" s="54">
        <f t="shared" si="5"/>
        <v>0</v>
      </c>
      <c r="N156" s="54">
        <f t="shared" si="7"/>
        <v>0</v>
      </c>
      <c r="O156" s="101">
        <f>+'Pay App 11'!O156+'Pay App 11'!P156</f>
        <v>0</v>
      </c>
      <c r="P156" s="73"/>
      <c r="Q156" s="69">
        <f>+'Pay App 11'!Q156+N156+P156</f>
        <v>0</v>
      </c>
    </row>
    <row r="157" spans="1:17" ht="21" customHeight="1" x14ac:dyDescent="0.25">
      <c r="A157" s="154" t="s">
        <v>120</v>
      </c>
      <c r="B157" s="154"/>
      <c r="C157" s="154" t="s">
        <v>121</v>
      </c>
      <c r="D157" s="155"/>
      <c r="E157" s="101">
        <f>+'Pay App 11'!E157</f>
        <v>0</v>
      </c>
      <c r="F157" s="73"/>
      <c r="G157" s="102">
        <f>+'Pay App 11'!G157+'Pay App 12'!F157</f>
        <v>0</v>
      </c>
      <c r="H157" s="194">
        <f>+'Pay App 11'!K157</f>
        <v>0</v>
      </c>
      <c r="I157" s="195"/>
      <c r="J157" s="104"/>
      <c r="K157" s="55">
        <f t="shared" si="6"/>
        <v>0</v>
      </c>
      <c r="L157" s="56">
        <f t="shared" si="4"/>
        <v>0</v>
      </c>
      <c r="M157" s="54">
        <f t="shared" si="5"/>
        <v>0</v>
      </c>
      <c r="N157" s="54">
        <f t="shared" si="7"/>
        <v>0</v>
      </c>
      <c r="O157" s="101">
        <f>+'Pay App 11'!O157+'Pay App 11'!P157</f>
        <v>0</v>
      </c>
      <c r="P157" s="73"/>
      <c r="Q157" s="69">
        <f>+'Pay App 11'!Q157+N157+P157</f>
        <v>0</v>
      </c>
    </row>
    <row r="158" spans="1:17" ht="21" customHeight="1" x14ac:dyDescent="0.25">
      <c r="A158" s="154" t="s">
        <v>336</v>
      </c>
      <c r="B158" s="154"/>
      <c r="C158" s="154" t="s">
        <v>337</v>
      </c>
      <c r="D158" s="155"/>
      <c r="E158" s="101">
        <f>+'Pay App 11'!E158</f>
        <v>0</v>
      </c>
      <c r="F158" s="73"/>
      <c r="G158" s="102">
        <f>+'Pay App 11'!G158+'Pay App 12'!F158</f>
        <v>0</v>
      </c>
      <c r="H158" s="194">
        <f>+'Pay App 11'!K158</f>
        <v>0</v>
      </c>
      <c r="I158" s="195"/>
      <c r="J158" s="104"/>
      <c r="K158" s="55">
        <f t="shared" si="6"/>
        <v>0</v>
      </c>
      <c r="L158" s="56">
        <f t="shared" si="4"/>
        <v>0</v>
      </c>
      <c r="M158" s="54">
        <f t="shared" si="5"/>
        <v>0</v>
      </c>
      <c r="N158" s="54">
        <f t="shared" si="7"/>
        <v>0</v>
      </c>
      <c r="O158" s="101">
        <f>+'Pay App 11'!O158+'Pay App 11'!P158</f>
        <v>0</v>
      </c>
      <c r="P158" s="73"/>
      <c r="Q158" s="69">
        <f>+'Pay App 11'!Q158+N158+P158</f>
        <v>0</v>
      </c>
    </row>
    <row r="159" spans="1:17" ht="21" customHeight="1" x14ac:dyDescent="0.25">
      <c r="A159" s="154" t="s">
        <v>122</v>
      </c>
      <c r="B159" s="154"/>
      <c r="C159" s="154" t="s">
        <v>123</v>
      </c>
      <c r="D159" s="155"/>
      <c r="E159" s="101">
        <f>+'Pay App 11'!E159</f>
        <v>0</v>
      </c>
      <c r="F159" s="73"/>
      <c r="G159" s="102">
        <f>+'Pay App 11'!G159+'Pay App 12'!F159</f>
        <v>0</v>
      </c>
      <c r="H159" s="194">
        <f>+'Pay App 11'!K159</f>
        <v>0</v>
      </c>
      <c r="I159" s="195"/>
      <c r="J159" s="104"/>
      <c r="K159" s="55">
        <f t="shared" si="6"/>
        <v>0</v>
      </c>
      <c r="L159" s="56">
        <f t="shared" si="4"/>
        <v>0</v>
      </c>
      <c r="M159" s="54">
        <f t="shared" si="5"/>
        <v>0</v>
      </c>
      <c r="N159" s="54">
        <f t="shared" si="7"/>
        <v>0</v>
      </c>
      <c r="O159" s="101">
        <f>+'Pay App 11'!O159+'Pay App 11'!P159</f>
        <v>0</v>
      </c>
      <c r="P159" s="73"/>
      <c r="Q159" s="69">
        <f>+'Pay App 11'!Q159+N159+P159</f>
        <v>0</v>
      </c>
    </row>
    <row r="160" spans="1:17" ht="21" customHeight="1" x14ac:dyDescent="0.25">
      <c r="A160" s="154" t="s">
        <v>124</v>
      </c>
      <c r="B160" s="154"/>
      <c r="C160" s="154" t="s">
        <v>125</v>
      </c>
      <c r="D160" s="155"/>
      <c r="E160" s="101">
        <f>+'Pay App 11'!E160</f>
        <v>0</v>
      </c>
      <c r="F160" s="73"/>
      <c r="G160" s="102">
        <f>+'Pay App 11'!G160+'Pay App 12'!F160</f>
        <v>0</v>
      </c>
      <c r="H160" s="194">
        <f>+'Pay App 11'!K160</f>
        <v>0</v>
      </c>
      <c r="I160" s="195"/>
      <c r="J160" s="104"/>
      <c r="K160" s="55">
        <f t="shared" si="6"/>
        <v>0</v>
      </c>
      <c r="L160" s="56">
        <f t="shared" si="4"/>
        <v>0</v>
      </c>
      <c r="M160" s="54">
        <f t="shared" si="5"/>
        <v>0</v>
      </c>
      <c r="N160" s="54">
        <f t="shared" si="7"/>
        <v>0</v>
      </c>
      <c r="O160" s="101">
        <f>+'Pay App 11'!O160+'Pay App 11'!P160</f>
        <v>0</v>
      </c>
      <c r="P160" s="73"/>
      <c r="Q160" s="69">
        <f>+'Pay App 11'!Q160+N160+P160</f>
        <v>0</v>
      </c>
    </row>
    <row r="161" spans="1:17" ht="21" customHeight="1" x14ac:dyDescent="0.25">
      <c r="A161" s="154" t="s">
        <v>126</v>
      </c>
      <c r="B161" s="154"/>
      <c r="C161" s="154" t="s">
        <v>127</v>
      </c>
      <c r="D161" s="155"/>
      <c r="E161" s="101">
        <f>+'Pay App 11'!E161</f>
        <v>0</v>
      </c>
      <c r="F161" s="73"/>
      <c r="G161" s="102">
        <f>+'Pay App 11'!G161+'Pay App 12'!F161</f>
        <v>0</v>
      </c>
      <c r="H161" s="194">
        <f>+'Pay App 11'!K161</f>
        <v>0</v>
      </c>
      <c r="I161" s="195"/>
      <c r="J161" s="104"/>
      <c r="K161" s="55">
        <f t="shared" si="6"/>
        <v>0</v>
      </c>
      <c r="L161" s="56">
        <f t="shared" si="4"/>
        <v>0</v>
      </c>
      <c r="M161" s="54">
        <f t="shared" si="5"/>
        <v>0</v>
      </c>
      <c r="N161" s="54">
        <f t="shared" si="7"/>
        <v>0</v>
      </c>
      <c r="O161" s="101">
        <f>+'Pay App 11'!O161+'Pay App 11'!P161</f>
        <v>0</v>
      </c>
      <c r="P161" s="73"/>
      <c r="Q161" s="69">
        <f>+'Pay App 11'!Q161+N161+P161</f>
        <v>0</v>
      </c>
    </row>
    <row r="162" spans="1:17" ht="21" customHeight="1" x14ac:dyDescent="0.25">
      <c r="A162" s="154" t="s">
        <v>339</v>
      </c>
      <c r="B162" s="154"/>
      <c r="C162" s="154" t="s">
        <v>338</v>
      </c>
      <c r="D162" s="155"/>
      <c r="E162" s="101">
        <f>+'Pay App 11'!E162</f>
        <v>0</v>
      </c>
      <c r="F162" s="73"/>
      <c r="G162" s="102">
        <f>+'Pay App 11'!G162+'Pay App 12'!F162</f>
        <v>0</v>
      </c>
      <c r="H162" s="194">
        <f>+'Pay App 11'!K162</f>
        <v>0</v>
      </c>
      <c r="I162" s="195"/>
      <c r="J162" s="104"/>
      <c r="K162" s="55">
        <f t="shared" si="6"/>
        <v>0</v>
      </c>
      <c r="L162" s="56">
        <f t="shared" si="4"/>
        <v>0</v>
      </c>
      <c r="M162" s="54">
        <f t="shared" si="5"/>
        <v>0</v>
      </c>
      <c r="N162" s="54">
        <f t="shared" si="7"/>
        <v>0</v>
      </c>
      <c r="O162" s="101">
        <f>+'Pay App 11'!O162+'Pay App 11'!P162</f>
        <v>0</v>
      </c>
      <c r="P162" s="73"/>
      <c r="Q162" s="69">
        <f>+'Pay App 11'!Q162+N162+P162</f>
        <v>0</v>
      </c>
    </row>
    <row r="163" spans="1:17" ht="21" customHeight="1" x14ac:dyDescent="0.25">
      <c r="A163" s="154" t="s">
        <v>128</v>
      </c>
      <c r="B163" s="154"/>
      <c r="C163" s="154" t="s">
        <v>129</v>
      </c>
      <c r="D163" s="155"/>
      <c r="E163" s="101">
        <f>+'Pay App 11'!E163</f>
        <v>0</v>
      </c>
      <c r="F163" s="73"/>
      <c r="G163" s="102">
        <f>+'Pay App 11'!G163+'Pay App 12'!F163</f>
        <v>0</v>
      </c>
      <c r="H163" s="194">
        <f>+'Pay App 11'!K163</f>
        <v>0</v>
      </c>
      <c r="I163" s="195"/>
      <c r="J163" s="104"/>
      <c r="K163" s="55">
        <f t="shared" si="6"/>
        <v>0</v>
      </c>
      <c r="L163" s="56">
        <f t="shared" si="4"/>
        <v>0</v>
      </c>
      <c r="M163" s="54">
        <f t="shared" si="5"/>
        <v>0</v>
      </c>
      <c r="N163" s="54">
        <f t="shared" si="7"/>
        <v>0</v>
      </c>
      <c r="O163" s="101">
        <f>+'Pay App 11'!O163+'Pay App 11'!P163</f>
        <v>0</v>
      </c>
      <c r="P163" s="73"/>
      <c r="Q163" s="69">
        <f>+'Pay App 11'!Q163+N163+P163</f>
        <v>0</v>
      </c>
    </row>
    <row r="164" spans="1:17" ht="21" customHeight="1" x14ac:dyDescent="0.25">
      <c r="A164" s="159" t="s">
        <v>209</v>
      </c>
      <c r="B164" s="159"/>
      <c r="C164" s="159" t="s">
        <v>210</v>
      </c>
      <c r="D164" s="160"/>
      <c r="E164" s="101">
        <f>+'Pay App 11'!E164</f>
        <v>0</v>
      </c>
      <c r="F164" s="73"/>
      <c r="G164" s="102">
        <f>+'Pay App 11'!G164+'Pay App 12'!F164</f>
        <v>0</v>
      </c>
      <c r="H164" s="194">
        <f>+'Pay App 11'!K164</f>
        <v>0</v>
      </c>
      <c r="I164" s="195"/>
      <c r="J164" s="104"/>
      <c r="K164" s="55">
        <f t="shared" si="6"/>
        <v>0</v>
      </c>
      <c r="L164" s="56">
        <f t="shared" si="4"/>
        <v>0</v>
      </c>
      <c r="M164" s="54">
        <f t="shared" si="5"/>
        <v>0</v>
      </c>
      <c r="N164" s="54">
        <f t="shared" si="7"/>
        <v>0</v>
      </c>
      <c r="O164" s="101">
        <f>+'Pay App 11'!O164+'Pay App 11'!P164</f>
        <v>0</v>
      </c>
      <c r="P164" s="73"/>
      <c r="Q164" s="69">
        <f>+'Pay App 11'!Q164+N164+P164</f>
        <v>0</v>
      </c>
    </row>
    <row r="165" spans="1:17" ht="21" customHeight="1" x14ac:dyDescent="0.25">
      <c r="A165" s="159" t="s">
        <v>211</v>
      </c>
      <c r="B165" s="159"/>
      <c r="C165" s="159" t="s">
        <v>212</v>
      </c>
      <c r="D165" s="160"/>
      <c r="E165" s="101">
        <f>+'Pay App 11'!E165</f>
        <v>0</v>
      </c>
      <c r="F165" s="73"/>
      <c r="G165" s="102">
        <f>+'Pay App 11'!G165+'Pay App 12'!F165</f>
        <v>0</v>
      </c>
      <c r="H165" s="194">
        <f>+'Pay App 11'!K165</f>
        <v>0</v>
      </c>
      <c r="I165" s="195"/>
      <c r="J165" s="104"/>
      <c r="K165" s="55">
        <f t="shared" si="6"/>
        <v>0</v>
      </c>
      <c r="L165" s="56">
        <f t="shared" si="4"/>
        <v>0</v>
      </c>
      <c r="M165" s="54">
        <f t="shared" si="5"/>
        <v>0</v>
      </c>
      <c r="N165" s="54">
        <f t="shared" si="7"/>
        <v>0</v>
      </c>
      <c r="O165" s="101">
        <f>+'Pay App 11'!O165+'Pay App 11'!P165</f>
        <v>0</v>
      </c>
      <c r="P165" s="73"/>
      <c r="Q165" s="69">
        <f>+'Pay App 11'!Q165+N165+P165</f>
        <v>0</v>
      </c>
    </row>
    <row r="166" spans="1:17" ht="21" customHeight="1" x14ac:dyDescent="0.25">
      <c r="A166" s="154" t="s">
        <v>340</v>
      </c>
      <c r="B166" s="154"/>
      <c r="C166" s="154" t="s">
        <v>341</v>
      </c>
      <c r="D166" s="155"/>
      <c r="E166" s="101">
        <f>+'Pay App 11'!E166</f>
        <v>0</v>
      </c>
      <c r="F166" s="73"/>
      <c r="G166" s="102">
        <f>+'Pay App 11'!G166+'Pay App 12'!F166</f>
        <v>0</v>
      </c>
      <c r="H166" s="194">
        <f>+'Pay App 11'!K166</f>
        <v>0</v>
      </c>
      <c r="I166" s="195"/>
      <c r="J166" s="104"/>
      <c r="K166" s="55">
        <f t="shared" si="6"/>
        <v>0</v>
      </c>
      <c r="L166" s="56">
        <f t="shared" si="4"/>
        <v>0</v>
      </c>
      <c r="M166" s="54">
        <f t="shared" si="5"/>
        <v>0</v>
      </c>
      <c r="N166" s="54">
        <f t="shared" si="7"/>
        <v>0</v>
      </c>
      <c r="O166" s="101">
        <f>+'Pay App 11'!O166+'Pay App 11'!P166</f>
        <v>0</v>
      </c>
      <c r="P166" s="73"/>
      <c r="Q166" s="69">
        <f>+'Pay App 11'!Q166+N166+P166</f>
        <v>0</v>
      </c>
    </row>
    <row r="167" spans="1:17" ht="21" customHeight="1" x14ac:dyDescent="0.25">
      <c r="A167" s="154" t="s">
        <v>351</v>
      </c>
      <c r="B167" s="154"/>
      <c r="C167" s="154" t="s">
        <v>342</v>
      </c>
      <c r="D167" s="155"/>
      <c r="E167" s="101">
        <f>+'Pay App 11'!E167</f>
        <v>0</v>
      </c>
      <c r="F167" s="73"/>
      <c r="G167" s="102">
        <f>+'Pay App 11'!G167+'Pay App 12'!F167</f>
        <v>0</v>
      </c>
      <c r="H167" s="194">
        <f>+'Pay App 11'!K167</f>
        <v>0</v>
      </c>
      <c r="I167" s="195"/>
      <c r="J167" s="104"/>
      <c r="K167" s="55">
        <f t="shared" si="6"/>
        <v>0</v>
      </c>
      <c r="L167" s="56">
        <f t="shared" si="4"/>
        <v>0</v>
      </c>
      <c r="M167" s="54">
        <f t="shared" si="5"/>
        <v>0</v>
      </c>
      <c r="N167" s="54">
        <f t="shared" si="7"/>
        <v>0</v>
      </c>
      <c r="O167" s="101">
        <f>+'Pay App 11'!O167+'Pay App 11'!P167</f>
        <v>0</v>
      </c>
      <c r="P167" s="73"/>
      <c r="Q167" s="69">
        <f>+'Pay App 11'!Q167+N167+P167</f>
        <v>0</v>
      </c>
    </row>
    <row r="168" spans="1:17" ht="21" customHeight="1" x14ac:dyDescent="0.25">
      <c r="A168" s="154" t="s">
        <v>352</v>
      </c>
      <c r="B168" s="154"/>
      <c r="C168" s="154" t="s">
        <v>343</v>
      </c>
      <c r="D168" s="155"/>
      <c r="E168" s="101">
        <f>+'Pay App 11'!E168</f>
        <v>0</v>
      </c>
      <c r="F168" s="73"/>
      <c r="G168" s="102">
        <f>+'Pay App 11'!G168+'Pay App 12'!F168</f>
        <v>0</v>
      </c>
      <c r="H168" s="194">
        <f>+'Pay App 11'!K168</f>
        <v>0</v>
      </c>
      <c r="I168" s="195"/>
      <c r="J168" s="104"/>
      <c r="K168" s="55">
        <f t="shared" si="6"/>
        <v>0</v>
      </c>
      <c r="L168" s="56">
        <f t="shared" si="4"/>
        <v>0</v>
      </c>
      <c r="M168" s="54">
        <f t="shared" si="5"/>
        <v>0</v>
      </c>
      <c r="N168" s="54">
        <f t="shared" si="7"/>
        <v>0</v>
      </c>
      <c r="O168" s="101">
        <f>+'Pay App 11'!O168+'Pay App 11'!P168</f>
        <v>0</v>
      </c>
      <c r="P168" s="73"/>
      <c r="Q168" s="69">
        <f>+'Pay App 11'!Q168+N168+P168</f>
        <v>0</v>
      </c>
    </row>
    <row r="169" spans="1:17" ht="21" customHeight="1" x14ac:dyDescent="0.25">
      <c r="A169" s="154" t="s">
        <v>353</v>
      </c>
      <c r="B169" s="154"/>
      <c r="C169" s="154" t="s">
        <v>344</v>
      </c>
      <c r="D169" s="155"/>
      <c r="E169" s="101">
        <f>+'Pay App 11'!E169</f>
        <v>0</v>
      </c>
      <c r="F169" s="73"/>
      <c r="G169" s="102">
        <f>+'Pay App 11'!G169+'Pay App 12'!F169</f>
        <v>0</v>
      </c>
      <c r="H169" s="194">
        <f>+'Pay App 11'!K169</f>
        <v>0</v>
      </c>
      <c r="I169" s="195"/>
      <c r="J169" s="104"/>
      <c r="K169" s="55">
        <f t="shared" si="6"/>
        <v>0</v>
      </c>
      <c r="L169" s="56">
        <f t="shared" si="4"/>
        <v>0</v>
      </c>
      <c r="M169" s="54">
        <f t="shared" si="5"/>
        <v>0</v>
      </c>
      <c r="N169" s="54">
        <f t="shared" si="7"/>
        <v>0</v>
      </c>
      <c r="O169" s="101">
        <f>+'Pay App 11'!O169+'Pay App 11'!P169</f>
        <v>0</v>
      </c>
      <c r="P169" s="73"/>
      <c r="Q169" s="69">
        <f>+'Pay App 11'!Q169+N169+P169</f>
        <v>0</v>
      </c>
    </row>
    <row r="170" spans="1:17" ht="21" customHeight="1" x14ac:dyDescent="0.25">
      <c r="A170" s="154" t="s">
        <v>354</v>
      </c>
      <c r="B170" s="154"/>
      <c r="C170" s="154" t="s">
        <v>345</v>
      </c>
      <c r="D170" s="155"/>
      <c r="E170" s="101">
        <f>+'Pay App 11'!E170</f>
        <v>0</v>
      </c>
      <c r="F170" s="73"/>
      <c r="G170" s="102">
        <f>+'Pay App 11'!G170+'Pay App 12'!F170</f>
        <v>0</v>
      </c>
      <c r="H170" s="194">
        <f>+'Pay App 11'!K170</f>
        <v>0</v>
      </c>
      <c r="I170" s="195"/>
      <c r="J170" s="104"/>
      <c r="K170" s="55">
        <f t="shared" si="6"/>
        <v>0</v>
      </c>
      <c r="L170" s="56">
        <f t="shared" si="4"/>
        <v>0</v>
      </c>
      <c r="M170" s="54">
        <f t="shared" si="5"/>
        <v>0</v>
      </c>
      <c r="N170" s="54">
        <f t="shared" si="7"/>
        <v>0</v>
      </c>
      <c r="O170" s="101">
        <f>+'Pay App 11'!O170+'Pay App 11'!P170</f>
        <v>0</v>
      </c>
      <c r="P170" s="73"/>
      <c r="Q170" s="69">
        <f>+'Pay App 11'!Q170+N170+P170</f>
        <v>0</v>
      </c>
    </row>
    <row r="171" spans="1:17" ht="21" customHeight="1" x14ac:dyDescent="0.25">
      <c r="A171" s="154" t="s">
        <v>355</v>
      </c>
      <c r="B171" s="154"/>
      <c r="C171" s="154" t="s">
        <v>346</v>
      </c>
      <c r="D171" s="155"/>
      <c r="E171" s="101">
        <f>+'Pay App 11'!E171</f>
        <v>0</v>
      </c>
      <c r="F171" s="73"/>
      <c r="G171" s="102">
        <f>+'Pay App 11'!G171+'Pay App 12'!F171</f>
        <v>0</v>
      </c>
      <c r="H171" s="194">
        <f>+'Pay App 11'!K171</f>
        <v>0</v>
      </c>
      <c r="I171" s="195"/>
      <c r="J171" s="104"/>
      <c r="K171" s="55">
        <f t="shared" si="6"/>
        <v>0</v>
      </c>
      <c r="L171" s="56">
        <f t="shared" si="4"/>
        <v>0</v>
      </c>
      <c r="M171" s="54">
        <f t="shared" si="5"/>
        <v>0</v>
      </c>
      <c r="N171" s="54">
        <f t="shared" si="7"/>
        <v>0</v>
      </c>
      <c r="O171" s="101">
        <f>+'Pay App 11'!O171+'Pay App 11'!P171</f>
        <v>0</v>
      </c>
      <c r="P171" s="73"/>
      <c r="Q171" s="69">
        <f>+'Pay App 11'!Q171+N171+P171</f>
        <v>0</v>
      </c>
    </row>
    <row r="172" spans="1:17" ht="21" customHeight="1" x14ac:dyDescent="0.25">
      <c r="A172" s="154" t="s">
        <v>356</v>
      </c>
      <c r="B172" s="154"/>
      <c r="C172" s="154" t="s">
        <v>347</v>
      </c>
      <c r="D172" s="155"/>
      <c r="E172" s="101">
        <f>+'Pay App 11'!E172</f>
        <v>0</v>
      </c>
      <c r="F172" s="73"/>
      <c r="G172" s="102">
        <f>+'Pay App 11'!G172+'Pay App 12'!F172</f>
        <v>0</v>
      </c>
      <c r="H172" s="194">
        <f>+'Pay App 11'!K172</f>
        <v>0</v>
      </c>
      <c r="I172" s="195"/>
      <c r="J172" s="104"/>
      <c r="K172" s="55">
        <f t="shared" si="6"/>
        <v>0</v>
      </c>
      <c r="L172" s="56">
        <f t="shared" si="4"/>
        <v>0</v>
      </c>
      <c r="M172" s="54">
        <f t="shared" si="5"/>
        <v>0</v>
      </c>
      <c r="N172" s="54">
        <f t="shared" si="7"/>
        <v>0</v>
      </c>
      <c r="O172" s="101">
        <f>+'Pay App 11'!O172+'Pay App 11'!P172</f>
        <v>0</v>
      </c>
      <c r="P172" s="73"/>
      <c r="Q172" s="69">
        <f>+'Pay App 11'!Q172+N172+P172</f>
        <v>0</v>
      </c>
    </row>
    <row r="173" spans="1:17" ht="21" customHeight="1" x14ac:dyDescent="0.25">
      <c r="A173" s="154" t="s">
        <v>357</v>
      </c>
      <c r="B173" s="154"/>
      <c r="C173" s="154" t="s">
        <v>348</v>
      </c>
      <c r="D173" s="155"/>
      <c r="E173" s="101">
        <f>+'Pay App 11'!E173</f>
        <v>0</v>
      </c>
      <c r="F173" s="73"/>
      <c r="G173" s="102">
        <f>+'Pay App 11'!G173+'Pay App 12'!F173</f>
        <v>0</v>
      </c>
      <c r="H173" s="194">
        <f>+'Pay App 11'!K173</f>
        <v>0</v>
      </c>
      <c r="I173" s="195"/>
      <c r="J173" s="104"/>
      <c r="K173" s="55">
        <f t="shared" si="6"/>
        <v>0</v>
      </c>
      <c r="L173" s="56">
        <f t="shared" si="4"/>
        <v>0</v>
      </c>
      <c r="M173" s="54">
        <f t="shared" si="5"/>
        <v>0</v>
      </c>
      <c r="N173" s="54">
        <f t="shared" si="7"/>
        <v>0</v>
      </c>
      <c r="O173" s="101">
        <f>+'Pay App 11'!O173+'Pay App 11'!P173</f>
        <v>0</v>
      </c>
      <c r="P173" s="73"/>
      <c r="Q173" s="69">
        <f>+'Pay App 11'!Q173+N173+P173</f>
        <v>0</v>
      </c>
    </row>
    <row r="174" spans="1:17" ht="21" customHeight="1" x14ac:dyDescent="0.25">
      <c r="A174" s="154" t="s">
        <v>358</v>
      </c>
      <c r="B174" s="154"/>
      <c r="C174" s="154" t="s">
        <v>349</v>
      </c>
      <c r="D174" s="155"/>
      <c r="E174" s="101">
        <f>+'Pay App 11'!E174</f>
        <v>0</v>
      </c>
      <c r="F174" s="73"/>
      <c r="G174" s="102">
        <f>+'Pay App 11'!G174+'Pay App 12'!F174</f>
        <v>0</v>
      </c>
      <c r="H174" s="194">
        <f>+'Pay App 11'!K174</f>
        <v>0</v>
      </c>
      <c r="I174" s="195"/>
      <c r="J174" s="104"/>
      <c r="K174" s="55">
        <f t="shared" si="6"/>
        <v>0</v>
      </c>
      <c r="L174" s="56">
        <f t="shared" si="4"/>
        <v>0</v>
      </c>
      <c r="M174" s="54">
        <f t="shared" si="5"/>
        <v>0</v>
      </c>
      <c r="N174" s="54">
        <f t="shared" si="7"/>
        <v>0</v>
      </c>
      <c r="O174" s="101">
        <f>+'Pay App 11'!O174+'Pay App 11'!P174</f>
        <v>0</v>
      </c>
      <c r="P174" s="73"/>
      <c r="Q174" s="69">
        <f>+'Pay App 11'!Q174+N174+P174</f>
        <v>0</v>
      </c>
    </row>
    <row r="175" spans="1:17" ht="21" customHeight="1" x14ac:dyDescent="0.25">
      <c r="A175" s="154" t="s">
        <v>359</v>
      </c>
      <c r="B175" s="154"/>
      <c r="C175" s="154" t="s">
        <v>350</v>
      </c>
      <c r="D175" s="155"/>
      <c r="E175" s="101">
        <f>+'Pay App 11'!E175</f>
        <v>0</v>
      </c>
      <c r="F175" s="73"/>
      <c r="G175" s="102">
        <f>+'Pay App 11'!G175+'Pay App 12'!F175</f>
        <v>0</v>
      </c>
      <c r="H175" s="194">
        <f>+'Pay App 11'!K175</f>
        <v>0</v>
      </c>
      <c r="I175" s="195"/>
      <c r="J175" s="104"/>
      <c r="K175" s="55">
        <f t="shared" si="6"/>
        <v>0</v>
      </c>
      <c r="L175" s="56">
        <f t="shared" si="4"/>
        <v>0</v>
      </c>
      <c r="M175" s="54">
        <f t="shared" si="5"/>
        <v>0</v>
      </c>
      <c r="N175" s="54">
        <f t="shared" si="7"/>
        <v>0</v>
      </c>
      <c r="O175" s="101">
        <f>+'Pay App 11'!O175+'Pay App 11'!P175</f>
        <v>0</v>
      </c>
      <c r="P175" s="73"/>
      <c r="Q175" s="69">
        <f>+'Pay App 11'!Q175+N175+P175</f>
        <v>0</v>
      </c>
    </row>
    <row r="176" spans="1:17" ht="21" customHeight="1" x14ac:dyDescent="0.25">
      <c r="A176" s="156" t="s">
        <v>186</v>
      </c>
      <c r="B176" s="156"/>
      <c r="C176" s="156" t="s">
        <v>187</v>
      </c>
      <c r="D176" s="157"/>
      <c r="E176" s="101">
        <f>+'Pay App 11'!E176</f>
        <v>0</v>
      </c>
      <c r="F176" s="73"/>
      <c r="G176" s="102">
        <f>+'Pay App 11'!G176+'Pay App 12'!F176</f>
        <v>0</v>
      </c>
      <c r="H176" s="194">
        <f>+'Pay App 11'!K176</f>
        <v>0</v>
      </c>
      <c r="I176" s="195"/>
      <c r="J176" s="104"/>
      <c r="K176" s="55">
        <f t="shared" si="6"/>
        <v>0</v>
      </c>
      <c r="L176" s="56">
        <f t="shared" si="4"/>
        <v>0</v>
      </c>
      <c r="M176" s="54">
        <f t="shared" si="5"/>
        <v>0</v>
      </c>
      <c r="N176" s="54">
        <f t="shared" si="7"/>
        <v>0</v>
      </c>
      <c r="O176" s="101">
        <f>+'Pay App 11'!O176+'Pay App 11'!P176</f>
        <v>0</v>
      </c>
      <c r="P176" s="73"/>
      <c r="Q176" s="69">
        <f>+'Pay App 11'!Q176+N176+P176</f>
        <v>0</v>
      </c>
    </row>
    <row r="177" spans="1:17" ht="21" customHeight="1" x14ac:dyDescent="0.25">
      <c r="A177" s="154" t="s">
        <v>361</v>
      </c>
      <c r="B177" s="154"/>
      <c r="C177" s="154" t="s">
        <v>360</v>
      </c>
      <c r="D177" s="155"/>
      <c r="E177" s="101">
        <f>+'Pay App 11'!E177</f>
        <v>0</v>
      </c>
      <c r="F177" s="73"/>
      <c r="G177" s="102">
        <f>+'Pay App 11'!G177+'Pay App 12'!F177</f>
        <v>0</v>
      </c>
      <c r="H177" s="194">
        <f>+'Pay App 11'!K177</f>
        <v>0</v>
      </c>
      <c r="I177" s="195"/>
      <c r="J177" s="104"/>
      <c r="K177" s="55">
        <f t="shared" si="6"/>
        <v>0</v>
      </c>
      <c r="L177" s="56">
        <f t="shared" si="4"/>
        <v>0</v>
      </c>
      <c r="M177" s="54">
        <f t="shared" si="5"/>
        <v>0</v>
      </c>
      <c r="N177" s="54">
        <f t="shared" si="7"/>
        <v>0</v>
      </c>
      <c r="O177" s="101">
        <f>+'Pay App 11'!O177+'Pay App 11'!P177</f>
        <v>0</v>
      </c>
      <c r="P177" s="73"/>
      <c r="Q177" s="69">
        <f>+'Pay App 11'!Q177+N177+P177</f>
        <v>0</v>
      </c>
    </row>
    <row r="178" spans="1:17" ht="21" customHeight="1" x14ac:dyDescent="0.25">
      <c r="A178" s="154" t="s">
        <v>130</v>
      </c>
      <c r="B178" s="154"/>
      <c r="C178" s="153" t="s">
        <v>131</v>
      </c>
      <c r="D178" s="158"/>
      <c r="E178" s="101">
        <f>+'Pay App 11'!E178</f>
        <v>0</v>
      </c>
      <c r="F178" s="73"/>
      <c r="G178" s="102">
        <f>+'Pay App 11'!G178+'Pay App 12'!F178</f>
        <v>0</v>
      </c>
      <c r="H178" s="194">
        <f>+'Pay App 11'!K178</f>
        <v>0</v>
      </c>
      <c r="I178" s="195"/>
      <c r="J178" s="104"/>
      <c r="K178" s="55">
        <f t="shared" si="6"/>
        <v>0</v>
      </c>
      <c r="L178" s="56">
        <f t="shared" si="4"/>
        <v>0</v>
      </c>
      <c r="M178" s="54">
        <f t="shared" si="5"/>
        <v>0</v>
      </c>
      <c r="N178" s="54">
        <f t="shared" si="7"/>
        <v>0</v>
      </c>
      <c r="O178" s="101">
        <f>+'Pay App 11'!O178+'Pay App 11'!P178</f>
        <v>0</v>
      </c>
      <c r="P178" s="73"/>
      <c r="Q178" s="69">
        <f>+'Pay App 11'!Q178+N178+P178</f>
        <v>0</v>
      </c>
    </row>
    <row r="179" spans="1:17" ht="21" customHeight="1" x14ac:dyDescent="0.25">
      <c r="A179" s="154" t="s">
        <v>362</v>
      </c>
      <c r="B179" s="154"/>
      <c r="C179" s="154" t="s">
        <v>366</v>
      </c>
      <c r="D179" s="155"/>
      <c r="E179" s="101">
        <f>+'Pay App 11'!E179</f>
        <v>0</v>
      </c>
      <c r="F179" s="73"/>
      <c r="G179" s="102">
        <f>+'Pay App 11'!G179+'Pay App 12'!F179</f>
        <v>0</v>
      </c>
      <c r="H179" s="194">
        <f>+'Pay App 11'!K179</f>
        <v>0</v>
      </c>
      <c r="I179" s="195"/>
      <c r="J179" s="104"/>
      <c r="K179" s="55">
        <f t="shared" si="6"/>
        <v>0</v>
      </c>
      <c r="L179" s="56">
        <f t="shared" si="4"/>
        <v>0</v>
      </c>
      <c r="M179" s="54">
        <f t="shared" si="5"/>
        <v>0</v>
      </c>
      <c r="N179" s="54">
        <f t="shared" si="7"/>
        <v>0</v>
      </c>
      <c r="O179" s="101">
        <f>+'Pay App 11'!O179+'Pay App 11'!P179</f>
        <v>0</v>
      </c>
      <c r="P179" s="73"/>
      <c r="Q179" s="69">
        <f>+'Pay App 11'!Q179+N179+P179</f>
        <v>0</v>
      </c>
    </row>
    <row r="180" spans="1:17" ht="21" customHeight="1" x14ac:dyDescent="0.25">
      <c r="A180" s="154" t="s">
        <v>363</v>
      </c>
      <c r="B180" s="154"/>
      <c r="C180" s="154" t="s">
        <v>367</v>
      </c>
      <c r="D180" s="155"/>
      <c r="E180" s="101">
        <f>+'Pay App 11'!E180</f>
        <v>0</v>
      </c>
      <c r="F180" s="73"/>
      <c r="G180" s="102">
        <f>+'Pay App 11'!G180+'Pay App 12'!F180</f>
        <v>0</v>
      </c>
      <c r="H180" s="194">
        <f>+'Pay App 11'!K180</f>
        <v>0</v>
      </c>
      <c r="I180" s="195"/>
      <c r="J180" s="104"/>
      <c r="K180" s="55">
        <f t="shared" si="6"/>
        <v>0</v>
      </c>
      <c r="L180" s="56">
        <f t="shared" si="4"/>
        <v>0</v>
      </c>
      <c r="M180" s="54">
        <f t="shared" si="5"/>
        <v>0</v>
      </c>
      <c r="N180" s="54">
        <f t="shared" si="7"/>
        <v>0</v>
      </c>
      <c r="O180" s="101">
        <f>+'Pay App 11'!O180+'Pay App 11'!P180</f>
        <v>0</v>
      </c>
      <c r="P180" s="73"/>
      <c r="Q180" s="69">
        <f>+'Pay App 11'!Q180+N180+P180</f>
        <v>0</v>
      </c>
    </row>
    <row r="181" spans="1:17" ht="21" customHeight="1" x14ac:dyDescent="0.25">
      <c r="A181" s="154" t="s">
        <v>364</v>
      </c>
      <c r="B181" s="154"/>
      <c r="C181" s="154" t="s">
        <v>368</v>
      </c>
      <c r="D181" s="155"/>
      <c r="E181" s="101">
        <f>+'Pay App 11'!E181</f>
        <v>0</v>
      </c>
      <c r="F181" s="73"/>
      <c r="G181" s="102">
        <f>+'Pay App 11'!G181+'Pay App 12'!F181</f>
        <v>0</v>
      </c>
      <c r="H181" s="194">
        <f>+'Pay App 11'!K181</f>
        <v>0</v>
      </c>
      <c r="I181" s="195"/>
      <c r="J181" s="104"/>
      <c r="K181" s="55">
        <f t="shared" si="6"/>
        <v>0</v>
      </c>
      <c r="L181" s="56">
        <f t="shared" si="4"/>
        <v>0</v>
      </c>
      <c r="M181" s="54">
        <f t="shared" si="5"/>
        <v>0</v>
      </c>
      <c r="N181" s="54">
        <f t="shared" si="7"/>
        <v>0</v>
      </c>
      <c r="O181" s="101">
        <f>+'Pay App 11'!O181+'Pay App 11'!P181</f>
        <v>0</v>
      </c>
      <c r="P181" s="73"/>
      <c r="Q181" s="69">
        <f>+'Pay App 11'!Q181+N181+P181</f>
        <v>0</v>
      </c>
    </row>
    <row r="182" spans="1:17" ht="21" customHeight="1" x14ac:dyDescent="0.25">
      <c r="A182" s="154" t="s">
        <v>365</v>
      </c>
      <c r="B182" s="154"/>
      <c r="C182" s="154" t="s">
        <v>369</v>
      </c>
      <c r="D182" s="155"/>
      <c r="E182" s="101">
        <f>+'Pay App 11'!E182</f>
        <v>0</v>
      </c>
      <c r="F182" s="73"/>
      <c r="G182" s="102">
        <f>+'Pay App 11'!G182+'Pay App 12'!F182</f>
        <v>0</v>
      </c>
      <c r="H182" s="194">
        <f>+'Pay App 11'!K182</f>
        <v>0</v>
      </c>
      <c r="I182" s="195"/>
      <c r="J182" s="104"/>
      <c r="K182" s="55">
        <f t="shared" si="6"/>
        <v>0</v>
      </c>
      <c r="L182" s="56">
        <f t="shared" si="4"/>
        <v>0</v>
      </c>
      <c r="M182" s="54">
        <f t="shared" si="5"/>
        <v>0</v>
      </c>
      <c r="N182" s="54">
        <f t="shared" si="7"/>
        <v>0</v>
      </c>
      <c r="O182" s="101">
        <f>+'Pay App 11'!O182+'Pay App 11'!P182</f>
        <v>0</v>
      </c>
      <c r="P182" s="73"/>
      <c r="Q182" s="69">
        <f>+'Pay App 11'!Q182+N182+P182</f>
        <v>0</v>
      </c>
    </row>
    <row r="183" spans="1:17" ht="21" customHeight="1" x14ac:dyDescent="0.25">
      <c r="A183" s="156" t="s">
        <v>188</v>
      </c>
      <c r="B183" s="156"/>
      <c r="C183" s="156" t="s">
        <v>189</v>
      </c>
      <c r="D183" s="157"/>
      <c r="E183" s="101">
        <f>+'Pay App 11'!E183</f>
        <v>0</v>
      </c>
      <c r="F183" s="73"/>
      <c r="G183" s="102">
        <f>+'Pay App 11'!G183+'Pay App 12'!F183</f>
        <v>0</v>
      </c>
      <c r="H183" s="194">
        <f>+'Pay App 11'!K183</f>
        <v>0</v>
      </c>
      <c r="I183" s="195"/>
      <c r="J183" s="104"/>
      <c r="K183" s="55">
        <f t="shared" si="6"/>
        <v>0</v>
      </c>
      <c r="L183" s="56">
        <f t="shared" si="4"/>
        <v>0</v>
      </c>
      <c r="M183" s="54">
        <f t="shared" si="5"/>
        <v>0</v>
      </c>
      <c r="N183" s="54">
        <f t="shared" si="7"/>
        <v>0</v>
      </c>
      <c r="O183" s="101">
        <f>+'Pay App 11'!O183+'Pay App 11'!P183</f>
        <v>0</v>
      </c>
      <c r="P183" s="73"/>
      <c r="Q183" s="69">
        <f>+'Pay App 11'!Q183+N183+P183</f>
        <v>0</v>
      </c>
    </row>
    <row r="184" spans="1:17" ht="21" customHeight="1" x14ac:dyDescent="0.25">
      <c r="A184" s="156" t="s">
        <v>190</v>
      </c>
      <c r="B184" s="156"/>
      <c r="C184" s="156" t="s">
        <v>191</v>
      </c>
      <c r="D184" s="157"/>
      <c r="E184" s="101">
        <f>+'Pay App 11'!E184</f>
        <v>0</v>
      </c>
      <c r="F184" s="73"/>
      <c r="G184" s="102">
        <f>+'Pay App 11'!G184+'Pay App 12'!F184</f>
        <v>0</v>
      </c>
      <c r="H184" s="194">
        <f>+'Pay App 11'!K184</f>
        <v>0</v>
      </c>
      <c r="I184" s="195"/>
      <c r="J184" s="104"/>
      <c r="K184" s="55">
        <f t="shared" si="6"/>
        <v>0</v>
      </c>
      <c r="L184" s="56">
        <f t="shared" si="4"/>
        <v>0</v>
      </c>
      <c r="M184" s="54">
        <f t="shared" si="5"/>
        <v>0</v>
      </c>
      <c r="N184" s="54">
        <f t="shared" si="7"/>
        <v>0</v>
      </c>
      <c r="O184" s="101">
        <f>+'Pay App 11'!O184+'Pay App 11'!P184</f>
        <v>0</v>
      </c>
      <c r="P184" s="73"/>
      <c r="Q184" s="69">
        <f>+'Pay App 11'!Q184+N184+P184</f>
        <v>0</v>
      </c>
    </row>
    <row r="185" spans="1:17" ht="21" customHeight="1" x14ac:dyDescent="0.25">
      <c r="A185" s="154" t="s">
        <v>371</v>
      </c>
      <c r="B185" s="154"/>
      <c r="C185" s="154" t="s">
        <v>370</v>
      </c>
      <c r="D185" s="155"/>
      <c r="E185" s="101">
        <f>+'Pay App 11'!E185</f>
        <v>0</v>
      </c>
      <c r="F185" s="73"/>
      <c r="G185" s="102">
        <f>+'Pay App 11'!G185+'Pay App 12'!F185</f>
        <v>0</v>
      </c>
      <c r="H185" s="194">
        <f>+'Pay App 11'!K185</f>
        <v>0</v>
      </c>
      <c r="I185" s="195"/>
      <c r="J185" s="104"/>
      <c r="K185" s="55">
        <f t="shared" si="6"/>
        <v>0</v>
      </c>
      <c r="L185" s="56">
        <f t="shared" si="4"/>
        <v>0</v>
      </c>
      <c r="M185" s="54">
        <f t="shared" si="5"/>
        <v>0</v>
      </c>
      <c r="N185" s="54">
        <f t="shared" si="7"/>
        <v>0</v>
      </c>
      <c r="O185" s="101">
        <f>+'Pay App 11'!O185+'Pay App 11'!P185</f>
        <v>0</v>
      </c>
      <c r="P185" s="73"/>
      <c r="Q185" s="69">
        <f>+'Pay App 11'!Q185+N185+P185</f>
        <v>0</v>
      </c>
    </row>
    <row r="186" spans="1:17" ht="21" customHeight="1" x14ac:dyDescent="0.25">
      <c r="A186" s="154" t="s">
        <v>372</v>
      </c>
      <c r="B186" s="154"/>
      <c r="C186" s="154" t="s">
        <v>373</v>
      </c>
      <c r="D186" s="155"/>
      <c r="E186" s="101">
        <f>+'Pay App 11'!E186</f>
        <v>0</v>
      </c>
      <c r="F186" s="73"/>
      <c r="G186" s="102">
        <f>+'Pay App 11'!G186+'Pay App 12'!F186</f>
        <v>0</v>
      </c>
      <c r="H186" s="194">
        <f>+'Pay App 11'!K186</f>
        <v>0</v>
      </c>
      <c r="I186" s="195"/>
      <c r="J186" s="104"/>
      <c r="K186" s="55">
        <f t="shared" si="6"/>
        <v>0</v>
      </c>
      <c r="L186" s="56">
        <f t="shared" si="4"/>
        <v>0</v>
      </c>
      <c r="M186" s="54">
        <f t="shared" si="5"/>
        <v>0</v>
      </c>
      <c r="N186" s="54">
        <f t="shared" si="7"/>
        <v>0</v>
      </c>
      <c r="O186" s="101">
        <f>+'Pay App 11'!O186+'Pay App 11'!P186</f>
        <v>0</v>
      </c>
      <c r="P186" s="73"/>
      <c r="Q186" s="69">
        <f>+'Pay App 11'!Q186+N186+P186</f>
        <v>0</v>
      </c>
    </row>
    <row r="187" spans="1:17" ht="21" customHeight="1" x14ac:dyDescent="0.25">
      <c r="A187" s="154" t="s">
        <v>374</v>
      </c>
      <c r="B187" s="154"/>
      <c r="C187" s="154" t="s">
        <v>375</v>
      </c>
      <c r="D187" s="155"/>
      <c r="E187" s="101">
        <f>+'Pay App 11'!E187</f>
        <v>0</v>
      </c>
      <c r="F187" s="73"/>
      <c r="G187" s="102">
        <f>+'Pay App 11'!G187+'Pay App 12'!F187</f>
        <v>0</v>
      </c>
      <c r="H187" s="194">
        <f>+'Pay App 11'!K187</f>
        <v>0</v>
      </c>
      <c r="I187" s="195"/>
      <c r="J187" s="104"/>
      <c r="K187" s="55">
        <f t="shared" si="6"/>
        <v>0</v>
      </c>
      <c r="L187" s="56">
        <f t="shared" si="4"/>
        <v>0</v>
      </c>
      <c r="M187" s="54">
        <f t="shared" si="5"/>
        <v>0</v>
      </c>
      <c r="N187" s="54">
        <f t="shared" si="7"/>
        <v>0</v>
      </c>
      <c r="O187" s="101">
        <f>+'Pay App 11'!O187+'Pay App 11'!P187</f>
        <v>0</v>
      </c>
      <c r="P187" s="73"/>
      <c r="Q187" s="69">
        <f>+'Pay App 11'!Q187+N187+P187</f>
        <v>0</v>
      </c>
    </row>
    <row r="188" spans="1:17" ht="21" customHeight="1" x14ac:dyDescent="0.25">
      <c r="A188" s="156" t="s">
        <v>192</v>
      </c>
      <c r="B188" s="156"/>
      <c r="C188" s="156" t="s">
        <v>193</v>
      </c>
      <c r="D188" s="157"/>
      <c r="E188" s="101">
        <f>+'Pay App 11'!E188</f>
        <v>0</v>
      </c>
      <c r="F188" s="73"/>
      <c r="G188" s="102">
        <f>+'Pay App 11'!G188+'Pay App 12'!F188</f>
        <v>0</v>
      </c>
      <c r="H188" s="194">
        <f>+'Pay App 11'!K188</f>
        <v>0</v>
      </c>
      <c r="I188" s="195"/>
      <c r="J188" s="104"/>
      <c r="K188" s="55">
        <f t="shared" si="6"/>
        <v>0</v>
      </c>
      <c r="L188" s="56">
        <f t="shared" si="4"/>
        <v>0</v>
      </c>
      <c r="M188" s="54">
        <f t="shared" si="5"/>
        <v>0</v>
      </c>
      <c r="N188" s="54">
        <f t="shared" si="7"/>
        <v>0</v>
      </c>
      <c r="O188" s="101">
        <f>+'Pay App 11'!O188+'Pay App 11'!P188</f>
        <v>0</v>
      </c>
      <c r="P188" s="73"/>
      <c r="Q188" s="69">
        <f>+'Pay App 11'!Q188+N188+P188</f>
        <v>0</v>
      </c>
    </row>
    <row r="189" spans="1:17" ht="21" customHeight="1" x14ac:dyDescent="0.25">
      <c r="A189" s="153" t="s">
        <v>132</v>
      </c>
      <c r="B189" s="153"/>
      <c r="C189" s="153" t="s">
        <v>133</v>
      </c>
      <c r="D189" s="158"/>
      <c r="E189" s="101">
        <f>+'Pay App 11'!E189</f>
        <v>0</v>
      </c>
      <c r="F189" s="73"/>
      <c r="G189" s="102">
        <f>+'Pay App 11'!G189+'Pay App 12'!F189</f>
        <v>0</v>
      </c>
      <c r="H189" s="194">
        <f>+'Pay App 11'!K189</f>
        <v>0</v>
      </c>
      <c r="I189" s="195"/>
      <c r="J189" s="104"/>
      <c r="K189" s="55">
        <f t="shared" si="6"/>
        <v>0</v>
      </c>
      <c r="L189" s="56">
        <f t="shared" si="4"/>
        <v>0</v>
      </c>
      <c r="M189" s="54">
        <f t="shared" si="5"/>
        <v>0</v>
      </c>
      <c r="N189" s="54">
        <f t="shared" si="7"/>
        <v>0</v>
      </c>
      <c r="O189" s="101">
        <f>+'Pay App 11'!O189+'Pay App 11'!P189</f>
        <v>0</v>
      </c>
      <c r="P189" s="73"/>
      <c r="Q189" s="69">
        <f>+'Pay App 11'!Q189+N189+P189</f>
        <v>0</v>
      </c>
    </row>
    <row r="190" spans="1:17" ht="21" customHeight="1" x14ac:dyDescent="0.25">
      <c r="A190" s="153" t="s">
        <v>376</v>
      </c>
      <c r="B190" s="153"/>
      <c r="C190" s="154" t="s">
        <v>377</v>
      </c>
      <c r="D190" s="155"/>
      <c r="E190" s="101">
        <f>+'Pay App 11'!E190</f>
        <v>0</v>
      </c>
      <c r="F190" s="73"/>
      <c r="G190" s="102">
        <f>+'Pay App 11'!G190+'Pay App 12'!F190</f>
        <v>0</v>
      </c>
      <c r="H190" s="194">
        <f>+'Pay App 11'!K190</f>
        <v>0</v>
      </c>
      <c r="I190" s="195"/>
      <c r="J190" s="104"/>
      <c r="K190" s="55">
        <f t="shared" si="6"/>
        <v>0</v>
      </c>
      <c r="L190" s="56">
        <f t="shared" si="4"/>
        <v>0</v>
      </c>
      <c r="M190" s="54">
        <f t="shared" si="5"/>
        <v>0</v>
      </c>
      <c r="N190" s="54">
        <f t="shared" si="7"/>
        <v>0</v>
      </c>
      <c r="O190" s="101">
        <f>+'Pay App 11'!O190+'Pay App 11'!P190</f>
        <v>0</v>
      </c>
      <c r="P190" s="73"/>
      <c r="Q190" s="69">
        <f>+'Pay App 11'!Q190+N190+P190</f>
        <v>0</v>
      </c>
    </row>
    <row r="191" spans="1:17" ht="21" customHeight="1" x14ac:dyDescent="0.25">
      <c r="A191" s="156" t="s">
        <v>194</v>
      </c>
      <c r="B191" s="156"/>
      <c r="C191" s="156" t="s">
        <v>195</v>
      </c>
      <c r="D191" s="157"/>
      <c r="E191" s="101">
        <f>+'Pay App 11'!E191</f>
        <v>0</v>
      </c>
      <c r="F191" s="73"/>
      <c r="G191" s="102">
        <f>+'Pay App 11'!G191+'Pay App 12'!F191</f>
        <v>0</v>
      </c>
      <c r="H191" s="194">
        <f>+'Pay App 11'!K191</f>
        <v>0</v>
      </c>
      <c r="I191" s="195"/>
      <c r="J191" s="104"/>
      <c r="K191" s="55">
        <f t="shared" si="6"/>
        <v>0</v>
      </c>
      <c r="L191" s="56">
        <f t="shared" si="4"/>
        <v>0</v>
      </c>
      <c r="M191" s="54">
        <f t="shared" si="5"/>
        <v>0</v>
      </c>
      <c r="N191" s="54">
        <f t="shared" si="7"/>
        <v>0</v>
      </c>
      <c r="O191" s="101">
        <f>+'Pay App 11'!O191+'Pay App 11'!P191</f>
        <v>0</v>
      </c>
      <c r="P191" s="73"/>
      <c r="Q191" s="69">
        <f>+'Pay App 11'!Q191+N191+P191</f>
        <v>0</v>
      </c>
    </row>
    <row r="192" spans="1:17" ht="21" customHeight="1" x14ac:dyDescent="0.25">
      <c r="A192" s="153" t="s">
        <v>134</v>
      </c>
      <c r="B192" s="153"/>
      <c r="C192" s="153" t="s">
        <v>135</v>
      </c>
      <c r="D192" s="158"/>
      <c r="E192" s="101">
        <f>+'Pay App 11'!E192</f>
        <v>0</v>
      </c>
      <c r="F192" s="73"/>
      <c r="G192" s="102">
        <f>+'Pay App 11'!G192+'Pay App 12'!F192</f>
        <v>0</v>
      </c>
      <c r="H192" s="194">
        <f>+'Pay App 11'!K192</f>
        <v>0</v>
      </c>
      <c r="I192" s="195"/>
      <c r="J192" s="104"/>
      <c r="K192" s="55">
        <f t="shared" si="6"/>
        <v>0</v>
      </c>
      <c r="L192" s="56">
        <f t="shared" si="4"/>
        <v>0</v>
      </c>
      <c r="M192" s="54">
        <f t="shared" si="5"/>
        <v>0</v>
      </c>
      <c r="N192" s="54">
        <f t="shared" si="7"/>
        <v>0</v>
      </c>
      <c r="O192" s="101">
        <f>+'Pay App 11'!O192+'Pay App 11'!P192</f>
        <v>0</v>
      </c>
      <c r="P192" s="73"/>
      <c r="Q192" s="69">
        <f>+'Pay App 11'!Q192+N192+P192</f>
        <v>0</v>
      </c>
    </row>
    <row r="193" spans="1:17" ht="21" customHeight="1" x14ac:dyDescent="0.25">
      <c r="A193" s="153" t="s">
        <v>376</v>
      </c>
      <c r="B193" s="153"/>
      <c r="C193" s="154" t="s">
        <v>378</v>
      </c>
      <c r="D193" s="155"/>
      <c r="E193" s="101">
        <f>+'Pay App 11'!E193</f>
        <v>0</v>
      </c>
      <c r="F193" s="73"/>
      <c r="G193" s="102">
        <f>+'Pay App 11'!G193+'Pay App 12'!F193</f>
        <v>0</v>
      </c>
      <c r="H193" s="194">
        <f>+'Pay App 11'!K193</f>
        <v>0</v>
      </c>
      <c r="I193" s="195"/>
      <c r="J193" s="104"/>
      <c r="K193" s="55">
        <f t="shared" si="6"/>
        <v>0</v>
      </c>
      <c r="L193" s="56">
        <f t="shared" si="4"/>
        <v>0</v>
      </c>
      <c r="M193" s="54">
        <f t="shared" si="5"/>
        <v>0</v>
      </c>
      <c r="N193" s="54">
        <f t="shared" si="7"/>
        <v>0</v>
      </c>
      <c r="O193" s="101">
        <f>+'Pay App 11'!O193+'Pay App 11'!P193</f>
        <v>0</v>
      </c>
      <c r="P193" s="73"/>
      <c r="Q193" s="69">
        <f>+'Pay App 11'!Q193+N193+P193</f>
        <v>0</v>
      </c>
    </row>
    <row r="194" spans="1:17" ht="21" customHeight="1" x14ac:dyDescent="0.25">
      <c r="A194" s="153" t="s">
        <v>136</v>
      </c>
      <c r="B194" s="153"/>
      <c r="C194" s="153" t="s">
        <v>137</v>
      </c>
      <c r="D194" s="158"/>
      <c r="E194" s="101">
        <f>+'Pay App 11'!E194</f>
        <v>0</v>
      </c>
      <c r="F194" s="73"/>
      <c r="G194" s="102">
        <f>+'Pay App 11'!G194+'Pay App 12'!F194</f>
        <v>0</v>
      </c>
      <c r="H194" s="194">
        <f>+'Pay App 11'!K194</f>
        <v>0</v>
      </c>
      <c r="I194" s="195"/>
      <c r="J194" s="104"/>
      <c r="K194" s="55">
        <f t="shared" si="6"/>
        <v>0</v>
      </c>
      <c r="L194" s="56">
        <f t="shared" si="4"/>
        <v>0</v>
      </c>
      <c r="M194" s="54">
        <f t="shared" si="5"/>
        <v>0</v>
      </c>
      <c r="N194" s="54">
        <f t="shared" si="7"/>
        <v>0</v>
      </c>
      <c r="O194" s="101">
        <f>+'Pay App 11'!O194+'Pay App 11'!P194</f>
        <v>0</v>
      </c>
      <c r="P194" s="73"/>
      <c r="Q194" s="69">
        <f>+'Pay App 11'!Q194+N194+P194</f>
        <v>0</v>
      </c>
    </row>
    <row r="195" spans="1:17" ht="21" customHeight="1" x14ac:dyDescent="0.25">
      <c r="A195" s="153" t="s">
        <v>138</v>
      </c>
      <c r="B195" s="153"/>
      <c r="C195" s="153" t="s">
        <v>139</v>
      </c>
      <c r="D195" s="158"/>
      <c r="E195" s="101">
        <f>+'Pay App 11'!E195</f>
        <v>0</v>
      </c>
      <c r="F195" s="73"/>
      <c r="G195" s="102">
        <f>+'Pay App 11'!G195+'Pay App 12'!F195</f>
        <v>0</v>
      </c>
      <c r="H195" s="194">
        <f>+'Pay App 11'!K195</f>
        <v>0</v>
      </c>
      <c r="I195" s="195"/>
      <c r="J195" s="104"/>
      <c r="K195" s="55">
        <f t="shared" si="6"/>
        <v>0</v>
      </c>
      <c r="L195" s="56">
        <f t="shared" si="4"/>
        <v>0</v>
      </c>
      <c r="M195" s="54">
        <f t="shared" si="5"/>
        <v>0</v>
      </c>
      <c r="N195" s="54">
        <f t="shared" si="7"/>
        <v>0</v>
      </c>
      <c r="O195" s="101">
        <f>+'Pay App 11'!O195+'Pay App 11'!P195</f>
        <v>0</v>
      </c>
      <c r="P195" s="73"/>
      <c r="Q195" s="69">
        <f>+'Pay App 11'!Q195+N195+P195</f>
        <v>0</v>
      </c>
    </row>
    <row r="196" spans="1:17" ht="21" customHeight="1" x14ac:dyDescent="0.25">
      <c r="A196" s="153" t="s">
        <v>379</v>
      </c>
      <c r="B196" s="153"/>
      <c r="C196" s="154" t="s">
        <v>348</v>
      </c>
      <c r="D196" s="155"/>
      <c r="E196" s="101">
        <f>+'Pay App 11'!E196</f>
        <v>0</v>
      </c>
      <c r="F196" s="73"/>
      <c r="G196" s="102">
        <f>+'Pay App 11'!G196+'Pay App 12'!F196</f>
        <v>0</v>
      </c>
      <c r="H196" s="194">
        <f>+'Pay App 11'!K196</f>
        <v>0</v>
      </c>
      <c r="I196" s="195"/>
      <c r="J196" s="104"/>
      <c r="K196" s="55">
        <f t="shared" si="6"/>
        <v>0</v>
      </c>
      <c r="L196" s="56">
        <f t="shared" si="4"/>
        <v>0</v>
      </c>
      <c r="M196" s="54">
        <f t="shared" si="5"/>
        <v>0</v>
      </c>
      <c r="N196" s="54">
        <f t="shared" si="7"/>
        <v>0</v>
      </c>
      <c r="O196" s="101">
        <f>+'Pay App 11'!O196+'Pay App 11'!P196</f>
        <v>0</v>
      </c>
      <c r="P196" s="73"/>
      <c r="Q196" s="69">
        <f>+'Pay App 11'!Q196+N196+P196</f>
        <v>0</v>
      </c>
    </row>
    <row r="197" spans="1:17" ht="21" customHeight="1" x14ac:dyDescent="0.25">
      <c r="A197" s="156" t="s">
        <v>196</v>
      </c>
      <c r="B197" s="156"/>
      <c r="C197" s="156" t="s">
        <v>197</v>
      </c>
      <c r="D197" s="157"/>
      <c r="E197" s="101">
        <f>+'Pay App 11'!E197</f>
        <v>0</v>
      </c>
      <c r="F197" s="73"/>
      <c r="G197" s="102">
        <f>+'Pay App 11'!G197+'Pay App 12'!F197</f>
        <v>0</v>
      </c>
      <c r="H197" s="194">
        <f>+'Pay App 11'!K197</f>
        <v>0</v>
      </c>
      <c r="I197" s="195"/>
      <c r="J197" s="104"/>
      <c r="K197" s="55">
        <f t="shared" si="6"/>
        <v>0</v>
      </c>
      <c r="L197" s="56">
        <f t="shared" si="4"/>
        <v>0</v>
      </c>
      <c r="M197" s="54">
        <f t="shared" si="5"/>
        <v>0</v>
      </c>
      <c r="N197" s="54">
        <f t="shared" si="7"/>
        <v>0</v>
      </c>
      <c r="O197" s="101">
        <f>+'Pay App 11'!O197+'Pay App 11'!P197</f>
        <v>0</v>
      </c>
      <c r="P197" s="73"/>
      <c r="Q197" s="69">
        <f>+'Pay App 11'!Q197+N197+P197</f>
        <v>0</v>
      </c>
    </row>
    <row r="198" spans="1:17" ht="21" customHeight="1" x14ac:dyDescent="0.25">
      <c r="A198" s="153" t="s">
        <v>140</v>
      </c>
      <c r="B198" s="153"/>
      <c r="C198" s="153" t="s">
        <v>141</v>
      </c>
      <c r="D198" s="158"/>
      <c r="E198" s="101">
        <f>+'Pay App 11'!E198</f>
        <v>0</v>
      </c>
      <c r="F198" s="73"/>
      <c r="G198" s="102">
        <f>+'Pay App 11'!G198+'Pay App 12'!F198</f>
        <v>0</v>
      </c>
      <c r="H198" s="194">
        <f>+'Pay App 11'!K198</f>
        <v>0</v>
      </c>
      <c r="I198" s="195"/>
      <c r="J198" s="104"/>
      <c r="K198" s="55">
        <f t="shared" si="6"/>
        <v>0</v>
      </c>
      <c r="L198" s="56">
        <f t="shared" si="4"/>
        <v>0</v>
      </c>
      <c r="M198" s="54">
        <f t="shared" si="5"/>
        <v>0</v>
      </c>
      <c r="N198" s="54">
        <f t="shared" si="7"/>
        <v>0</v>
      </c>
      <c r="O198" s="101">
        <f>+'Pay App 11'!O198+'Pay App 11'!P198</f>
        <v>0</v>
      </c>
      <c r="P198" s="73"/>
      <c r="Q198" s="69">
        <f>+'Pay App 11'!Q198+N198+P198</f>
        <v>0</v>
      </c>
    </row>
    <row r="199" spans="1:17" ht="21" customHeight="1" x14ac:dyDescent="0.25">
      <c r="A199" s="153" t="s">
        <v>142</v>
      </c>
      <c r="B199" s="153"/>
      <c r="C199" s="153" t="s">
        <v>143</v>
      </c>
      <c r="D199" s="158"/>
      <c r="E199" s="101">
        <f>+'Pay App 11'!E199</f>
        <v>0</v>
      </c>
      <c r="F199" s="73"/>
      <c r="G199" s="102">
        <f>+'Pay App 11'!G199+'Pay App 12'!F199</f>
        <v>0</v>
      </c>
      <c r="H199" s="194">
        <f>+'Pay App 11'!K199</f>
        <v>0</v>
      </c>
      <c r="I199" s="195"/>
      <c r="J199" s="104"/>
      <c r="K199" s="55">
        <f t="shared" si="6"/>
        <v>0</v>
      </c>
      <c r="L199" s="56">
        <f t="shared" si="4"/>
        <v>0</v>
      </c>
      <c r="M199" s="54">
        <f t="shared" si="5"/>
        <v>0</v>
      </c>
      <c r="N199" s="54">
        <f t="shared" si="7"/>
        <v>0</v>
      </c>
      <c r="O199" s="101">
        <f>+'Pay App 11'!O199+'Pay App 11'!P199</f>
        <v>0</v>
      </c>
      <c r="P199" s="73"/>
      <c r="Q199" s="69">
        <f>+'Pay App 11'!Q199+N199+P199</f>
        <v>0</v>
      </c>
    </row>
    <row r="200" spans="1:17" ht="21" customHeight="1" x14ac:dyDescent="0.25">
      <c r="A200" s="153" t="s">
        <v>380</v>
      </c>
      <c r="B200" s="153"/>
      <c r="C200" s="154" t="s">
        <v>381</v>
      </c>
      <c r="D200" s="155"/>
      <c r="E200" s="101">
        <f>+'Pay App 11'!E200</f>
        <v>0</v>
      </c>
      <c r="F200" s="73"/>
      <c r="G200" s="102">
        <f>+'Pay App 11'!G200+'Pay App 12'!F200</f>
        <v>0</v>
      </c>
      <c r="H200" s="194">
        <f>+'Pay App 11'!K200</f>
        <v>0</v>
      </c>
      <c r="I200" s="195"/>
      <c r="J200" s="104"/>
      <c r="K200" s="55">
        <f t="shared" si="6"/>
        <v>0</v>
      </c>
      <c r="L200" s="56">
        <f t="shared" si="4"/>
        <v>0</v>
      </c>
      <c r="M200" s="54">
        <f t="shared" si="5"/>
        <v>0</v>
      </c>
      <c r="N200" s="54">
        <f t="shared" si="7"/>
        <v>0</v>
      </c>
      <c r="O200" s="101">
        <f>+'Pay App 11'!O200+'Pay App 11'!P200</f>
        <v>0</v>
      </c>
      <c r="P200" s="73"/>
      <c r="Q200" s="69">
        <f>+'Pay App 11'!Q200+N200+P200</f>
        <v>0</v>
      </c>
    </row>
    <row r="201" spans="1:17" ht="21" customHeight="1" x14ac:dyDescent="0.25">
      <c r="A201" s="153" t="s">
        <v>382</v>
      </c>
      <c r="B201" s="153"/>
      <c r="C201" s="154" t="s">
        <v>383</v>
      </c>
      <c r="D201" s="155"/>
      <c r="E201" s="101">
        <f>+'Pay App 11'!E201</f>
        <v>0</v>
      </c>
      <c r="F201" s="73"/>
      <c r="G201" s="102">
        <f>+'Pay App 11'!G201+'Pay App 12'!F201</f>
        <v>0</v>
      </c>
      <c r="H201" s="194">
        <f>+'Pay App 11'!K201</f>
        <v>0</v>
      </c>
      <c r="I201" s="195"/>
      <c r="J201" s="104"/>
      <c r="K201" s="55">
        <f t="shared" si="6"/>
        <v>0</v>
      </c>
      <c r="L201" s="56">
        <f t="shared" si="4"/>
        <v>0</v>
      </c>
      <c r="M201" s="54">
        <f t="shared" si="5"/>
        <v>0</v>
      </c>
      <c r="N201" s="54">
        <f t="shared" si="7"/>
        <v>0</v>
      </c>
      <c r="O201" s="101">
        <f>+'Pay App 11'!O201+'Pay App 11'!P201</f>
        <v>0</v>
      </c>
      <c r="P201" s="73"/>
      <c r="Q201" s="69">
        <f>+'Pay App 11'!Q201+N201+P201</f>
        <v>0</v>
      </c>
    </row>
    <row r="202" spans="1:17" ht="21" customHeight="1" x14ac:dyDescent="0.25">
      <c r="A202" s="153" t="s">
        <v>144</v>
      </c>
      <c r="B202" s="153"/>
      <c r="C202" s="153" t="s">
        <v>145</v>
      </c>
      <c r="D202" s="158"/>
      <c r="E202" s="101">
        <f>+'Pay App 11'!E202</f>
        <v>0</v>
      </c>
      <c r="F202" s="73"/>
      <c r="G202" s="102">
        <f>+'Pay App 11'!G202+'Pay App 12'!F202</f>
        <v>0</v>
      </c>
      <c r="H202" s="194">
        <f>+'Pay App 11'!K202</f>
        <v>0</v>
      </c>
      <c r="I202" s="195"/>
      <c r="J202" s="104"/>
      <c r="K202" s="55">
        <f t="shared" si="6"/>
        <v>0</v>
      </c>
      <c r="L202" s="56">
        <f t="shared" si="4"/>
        <v>0</v>
      </c>
      <c r="M202" s="54">
        <f t="shared" si="5"/>
        <v>0</v>
      </c>
      <c r="N202" s="54">
        <f t="shared" si="7"/>
        <v>0</v>
      </c>
      <c r="O202" s="101">
        <f>+'Pay App 11'!O202+'Pay App 11'!P202</f>
        <v>0</v>
      </c>
      <c r="P202" s="73"/>
      <c r="Q202" s="69">
        <f>+'Pay App 11'!Q202+N202+P202</f>
        <v>0</v>
      </c>
    </row>
    <row r="203" spans="1:17" ht="21" customHeight="1" x14ac:dyDescent="0.25">
      <c r="A203" s="153" t="s">
        <v>384</v>
      </c>
      <c r="B203" s="153"/>
      <c r="C203" s="154" t="s">
        <v>385</v>
      </c>
      <c r="D203" s="155"/>
      <c r="E203" s="101">
        <f>+'Pay App 11'!E203</f>
        <v>0</v>
      </c>
      <c r="F203" s="73"/>
      <c r="G203" s="102">
        <f>+'Pay App 11'!G203+'Pay App 12'!F203</f>
        <v>0</v>
      </c>
      <c r="H203" s="194">
        <f>+'Pay App 11'!K203</f>
        <v>0</v>
      </c>
      <c r="I203" s="195"/>
      <c r="J203" s="104"/>
      <c r="K203" s="55">
        <f t="shared" si="6"/>
        <v>0</v>
      </c>
      <c r="L203" s="56">
        <f t="shared" si="4"/>
        <v>0</v>
      </c>
      <c r="M203" s="54">
        <f t="shared" si="5"/>
        <v>0</v>
      </c>
      <c r="N203" s="54">
        <f t="shared" si="7"/>
        <v>0</v>
      </c>
      <c r="O203" s="101">
        <f>+'Pay App 11'!O203+'Pay App 11'!P203</f>
        <v>0</v>
      </c>
      <c r="P203" s="73"/>
      <c r="Q203" s="69">
        <f>+'Pay App 11'!Q203+N203+P203</f>
        <v>0</v>
      </c>
    </row>
    <row r="204" spans="1:17" ht="21" customHeight="1" x14ac:dyDescent="0.25">
      <c r="A204" s="156" t="s">
        <v>198</v>
      </c>
      <c r="B204" s="156"/>
      <c r="C204" s="156" t="s">
        <v>199</v>
      </c>
      <c r="D204" s="157"/>
      <c r="E204" s="101">
        <f>+'Pay App 11'!E204</f>
        <v>0</v>
      </c>
      <c r="F204" s="73"/>
      <c r="G204" s="102">
        <f>+'Pay App 11'!G204+'Pay App 12'!F204</f>
        <v>0</v>
      </c>
      <c r="H204" s="194">
        <f>+'Pay App 11'!K204</f>
        <v>0</v>
      </c>
      <c r="I204" s="195"/>
      <c r="J204" s="104"/>
      <c r="K204" s="55">
        <f t="shared" si="6"/>
        <v>0</v>
      </c>
      <c r="L204" s="56">
        <f t="shared" si="4"/>
        <v>0</v>
      </c>
      <c r="M204" s="54">
        <f t="shared" si="5"/>
        <v>0</v>
      </c>
      <c r="N204" s="54">
        <f t="shared" si="7"/>
        <v>0</v>
      </c>
      <c r="O204" s="101">
        <f>+'Pay App 11'!O204+'Pay App 11'!P204</f>
        <v>0</v>
      </c>
      <c r="P204" s="73"/>
      <c r="Q204" s="69">
        <f>+'Pay App 11'!Q204+N204+P204</f>
        <v>0</v>
      </c>
    </row>
    <row r="205" spans="1:17" ht="21" customHeight="1" x14ac:dyDescent="0.25">
      <c r="A205" s="153" t="s">
        <v>146</v>
      </c>
      <c r="B205" s="153"/>
      <c r="C205" s="153" t="s">
        <v>147</v>
      </c>
      <c r="D205" s="158"/>
      <c r="E205" s="101">
        <f>+'Pay App 11'!E205</f>
        <v>0</v>
      </c>
      <c r="F205" s="73"/>
      <c r="G205" s="102">
        <f>+'Pay App 11'!G205+'Pay App 12'!F205</f>
        <v>0</v>
      </c>
      <c r="H205" s="194">
        <f>+'Pay App 11'!K205</f>
        <v>0</v>
      </c>
      <c r="I205" s="195"/>
      <c r="J205" s="104"/>
      <c r="K205" s="55">
        <f t="shared" si="6"/>
        <v>0</v>
      </c>
      <c r="L205" s="56">
        <f t="shared" si="4"/>
        <v>0</v>
      </c>
      <c r="M205" s="54">
        <f t="shared" si="5"/>
        <v>0</v>
      </c>
      <c r="N205" s="54">
        <f t="shared" si="7"/>
        <v>0</v>
      </c>
      <c r="O205" s="101">
        <f>+'Pay App 11'!O205+'Pay App 11'!P205</f>
        <v>0</v>
      </c>
      <c r="P205" s="73"/>
      <c r="Q205" s="69">
        <f>+'Pay App 11'!Q205+N205+P205</f>
        <v>0</v>
      </c>
    </row>
    <row r="206" spans="1:17" ht="21" customHeight="1" x14ac:dyDescent="0.25">
      <c r="A206" s="156" t="s">
        <v>200</v>
      </c>
      <c r="B206" s="156"/>
      <c r="C206" s="156" t="s">
        <v>201</v>
      </c>
      <c r="D206" s="157"/>
      <c r="E206" s="101">
        <f>+'Pay App 11'!E206</f>
        <v>0</v>
      </c>
      <c r="F206" s="73"/>
      <c r="G206" s="102">
        <f>+'Pay App 11'!G206+'Pay App 12'!F206</f>
        <v>0</v>
      </c>
      <c r="H206" s="194">
        <f>+'Pay App 11'!K206</f>
        <v>0</v>
      </c>
      <c r="I206" s="195"/>
      <c r="J206" s="104"/>
      <c r="K206" s="55">
        <f t="shared" si="6"/>
        <v>0</v>
      </c>
      <c r="L206" s="56">
        <f t="shared" si="4"/>
        <v>0</v>
      </c>
      <c r="M206" s="54">
        <f t="shared" si="5"/>
        <v>0</v>
      </c>
      <c r="N206" s="54">
        <f t="shared" si="7"/>
        <v>0</v>
      </c>
      <c r="O206" s="101">
        <f>+'Pay App 11'!O206+'Pay App 11'!P206</f>
        <v>0</v>
      </c>
      <c r="P206" s="73"/>
      <c r="Q206" s="69">
        <f>+'Pay App 11'!Q206+N206+P206</f>
        <v>0</v>
      </c>
    </row>
    <row r="207" spans="1:17" ht="21" customHeight="1" x14ac:dyDescent="0.25">
      <c r="A207" s="153" t="s">
        <v>148</v>
      </c>
      <c r="B207" s="153"/>
      <c r="C207" s="153" t="s">
        <v>149</v>
      </c>
      <c r="D207" s="158"/>
      <c r="E207" s="101">
        <f>+'Pay App 11'!E207</f>
        <v>0</v>
      </c>
      <c r="F207" s="73"/>
      <c r="G207" s="102">
        <f>+'Pay App 11'!G207+'Pay App 12'!F207</f>
        <v>0</v>
      </c>
      <c r="H207" s="194">
        <f>+'Pay App 11'!K207</f>
        <v>0</v>
      </c>
      <c r="I207" s="195"/>
      <c r="J207" s="104"/>
      <c r="K207" s="55">
        <f t="shared" si="6"/>
        <v>0</v>
      </c>
      <c r="L207" s="56">
        <f t="shared" si="4"/>
        <v>0</v>
      </c>
      <c r="M207" s="54">
        <f t="shared" si="5"/>
        <v>0</v>
      </c>
      <c r="N207" s="54">
        <f t="shared" si="7"/>
        <v>0</v>
      </c>
      <c r="O207" s="101">
        <f>+'Pay App 11'!O207+'Pay App 11'!P207</f>
        <v>0</v>
      </c>
      <c r="P207" s="73"/>
      <c r="Q207" s="69">
        <f>+'Pay App 11'!Q207+N207+P207</f>
        <v>0</v>
      </c>
    </row>
    <row r="208" spans="1:17" ht="21" customHeight="1" x14ac:dyDescent="0.25">
      <c r="A208" s="153" t="s">
        <v>386</v>
      </c>
      <c r="B208" s="153"/>
      <c r="C208" s="154" t="s">
        <v>387</v>
      </c>
      <c r="D208" s="155"/>
      <c r="E208" s="101">
        <f>+'Pay App 11'!E208</f>
        <v>0</v>
      </c>
      <c r="F208" s="73"/>
      <c r="G208" s="102">
        <f>+'Pay App 11'!G208+'Pay App 12'!F208</f>
        <v>0</v>
      </c>
      <c r="H208" s="194">
        <f>+'Pay App 11'!K208</f>
        <v>0</v>
      </c>
      <c r="I208" s="195"/>
      <c r="J208" s="104"/>
      <c r="K208" s="55">
        <f t="shared" si="6"/>
        <v>0</v>
      </c>
      <c r="L208" s="56">
        <f t="shared" si="4"/>
        <v>0</v>
      </c>
      <c r="M208" s="54">
        <f t="shared" si="5"/>
        <v>0</v>
      </c>
      <c r="N208" s="54">
        <f t="shared" si="7"/>
        <v>0</v>
      </c>
      <c r="O208" s="101">
        <f>+'Pay App 11'!O208+'Pay App 11'!P208</f>
        <v>0</v>
      </c>
      <c r="P208" s="73"/>
      <c r="Q208" s="69">
        <f>+'Pay App 11'!Q208+N208+P208</f>
        <v>0</v>
      </c>
    </row>
    <row r="209" spans="1:17" ht="21" customHeight="1" x14ac:dyDescent="0.25">
      <c r="A209" s="153" t="s">
        <v>150</v>
      </c>
      <c r="B209" s="153"/>
      <c r="C209" s="153" t="s">
        <v>151</v>
      </c>
      <c r="D209" s="158"/>
      <c r="E209" s="101">
        <f>+'Pay App 11'!E209</f>
        <v>0</v>
      </c>
      <c r="F209" s="73"/>
      <c r="G209" s="102">
        <f>+'Pay App 11'!G209+'Pay App 12'!F209</f>
        <v>0</v>
      </c>
      <c r="H209" s="194">
        <f>+'Pay App 11'!K209</f>
        <v>0</v>
      </c>
      <c r="I209" s="195"/>
      <c r="J209" s="104"/>
      <c r="K209" s="55">
        <f t="shared" si="6"/>
        <v>0</v>
      </c>
      <c r="L209" s="56">
        <f t="shared" si="4"/>
        <v>0</v>
      </c>
      <c r="M209" s="54">
        <f t="shared" si="5"/>
        <v>0</v>
      </c>
      <c r="N209" s="54">
        <f t="shared" si="7"/>
        <v>0</v>
      </c>
      <c r="O209" s="101">
        <f>+'Pay App 11'!O209+'Pay App 11'!P209</f>
        <v>0</v>
      </c>
      <c r="P209" s="73"/>
      <c r="Q209" s="69">
        <f>+'Pay App 11'!Q209+N209+P209</f>
        <v>0</v>
      </c>
    </row>
    <row r="210" spans="1:17" ht="21" customHeight="1" x14ac:dyDescent="0.25">
      <c r="A210" s="153" t="s">
        <v>388</v>
      </c>
      <c r="B210" s="153"/>
      <c r="C210" s="154" t="s">
        <v>389</v>
      </c>
      <c r="D210" s="155"/>
      <c r="E210" s="101">
        <f>+'Pay App 11'!E210</f>
        <v>0</v>
      </c>
      <c r="F210" s="73"/>
      <c r="G210" s="102">
        <f>+'Pay App 11'!G210+'Pay App 12'!F210</f>
        <v>0</v>
      </c>
      <c r="H210" s="194">
        <f>+'Pay App 11'!K210</f>
        <v>0</v>
      </c>
      <c r="I210" s="195"/>
      <c r="J210" s="104"/>
      <c r="K210" s="55">
        <f t="shared" si="6"/>
        <v>0</v>
      </c>
      <c r="L210" s="56">
        <f t="shared" ref="L210:L239" si="8">IF(ISERROR(K210/G210),0,K210/G210)</f>
        <v>0</v>
      </c>
      <c r="M210" s="54">
        <f t="shared" ref="M210:M238" si="9">+G210-K210</f>
        <v>0</v>
      </c>
      <c r="N210" s="54">
        <f t="shared" si="7"/>
        <v>0</v>
      </c>
      <c r="O210" s="101">
        <f>+'Pay App 11'!O210+'Pay App 11'!P210</f>
        <v>0</v>
      </c>
      <c r="P210" s="73"/>
      <c r="Q210" s="69">
        <f>+'Pay App 11'!Q210+N210+P210</f>
        <v>0</v>
      </c>
    </row>
    <row r="211" spans="1:17" ht="21" customHeight="1" x14ac:dyDescent="0.25">
      <c r="A211" s="156" t="s">
        <v>202</v>
      </c>
      <c r="B211" s="156"/>
      <c r="C211" s="156" t="s">
        <v>203</v>
      </c>
      <c r="D211" s="157"/>
      <c r="E211" s="101">
        <f>+'Pay App 11'!E211</f>
        <v>0</v>
      </c>
      <c r="F211" s="73"/>
      <c r="G211" s="102">
        <f>+'Pay App 11'!G211+'Pay App 12'!F211</f>
        <v>0</v>
      </c>
      <c r="H211" s="194">
        <f>+'Pay App 11'!K211</f>
        <v>0</v>
      </c>
      <c r="I211" s="195"/>
      <c r="J211" s="104"/>
      <c r="K211" s="55">
        <f t="shared" ref="K211:K238" si="10">+H211+J211</f>
        <v>0</v>
      </c>
      <c r="L211" s="56">
        <f t="shared" si="8"/>
        <v>0</v>
      </c>
      <c r="M211" s="54">
        <f t="shared" si="9"/>
        <v>0</v>
      </c>
      <c r="N211" s="54">
        <f t="shared" ref="N211:N238" si="11">SUM(+J211*0.05)</f>
        <v>0</v>
      </c>
      <c r="O211" s="101">
        <f>+'Pay App 11'!O211+'Pay App 11'!P211</f>
        <v>0</v>
      </c>
      <c r="P211" s="73"/>
      <c r="Q211" s="69">
        <f>+'Pay App 11'!Q211+N211+P211</f>
        <v>0</v>
      </c>
    </row>
    <row r="212" spans="1:17" ht="21" customHeight="1" x14ac:dyDescent="0.25">
      <c r="A212" s="153" t="s">
        <v>390</v>
      </c>
      <c r="B212" s="153"/>
      <c r="C212" s="154" t="s">
        <v>391</v>
      </c>
      <c r="D212" s="155"/>
      <c r="E212" s="101">
        <f>+'Pay App 11'!E212</f>
        <v>0</v>
      </c>
      <c r="F212" s="73"/>
      <c r="G212" s="102">
        <f>+'Pay App 11'!G212+'Pay App 12'!F212</f>
        <v>0</v>
      </c>
      <c r="H212" s="194">
        <f>+'Pay App 11'!K212</f>
        <v>0</v>
      </c>
      <c r="I212" s="195"/>
      <c r="J212" s="104"/>
      <c r="K212" s="55">
        <f t="shared" si="10"/>
        <v>0</v>
      </c>
      <c r="L212" s="56">
        <f t="shared" si="8"/>
        <v>0</v>
      </c>
      <c r="M212" s="54">
        <f t="shared" si="9"/>
        <v>0</v>
      </c>
      <c r="N212" s="54">
        <f t="shared" si="11"/>
        <v>0</v>
      </c>
      <c r="O212" s="101">
        <f>+'Pay App 11'!O212+'Pay App 11'!P212</f>
        <v>0</v>
      </c>
      <c r="P212" s="73"/>
      <c r="Q212" s="69">
        <f>+'Pay App 11'!Q212+N212+P212</f>
        <v>0</v>
      </c>
    </row>
    <row r="213" spans="1:17" ht="21" customHeight="1" x14ac:dyDescent="0.25">
      <c r="A213" s="153" t="s">
        <v>152</v>
      </c>
      <c r="B213" s="153"/>
      <c r="C213" s="153" t="s">
        <v>153</v>
      </c>
      <c r="D213" s="158"/>
      <c r="E213" s="101">
        <f>+'Pay App 11'!E213</f>
        <v>0</v>
      </c>
      <c r="F213" s="73"/>
      <c r="G213" s="102">
        <f>+'Pay App 11'!G213+'Pay App 12'!F213</f>
        <v>0</v>
      </c>
      <c r="H213" s="194">
        <f>+'Pay App 11'!K213</f>
        <v>0</v>
      </c>
      <c r="I213" s="195"/>
      <c r="J213" s="104"/>
      <c r="K213" s="55">
        <f t="shared" si="10"/>
        <v>0</v>
      </c>
      <c r="L213" s="56">
        <f t="shared" si="8"/>
        <v>0</v>
      </c>
      <c r="M213" s="54">
        <f t="shared" si="9"/>
        <v>0</v>
      </c>
      <c r="N213" s="54">
        <f t="shared" si="11"/>
        <v>0</v>
      </c>
      <c r="O213" s="101">
        <f>+'Pay App 11'!O213+'Pay App 11'!P213</f>
        <v>0</v>
      </c>
      <c r="P213" s="73"/>
      <c r="Q213" s="69">
        <f>+'Pay App 11'!Q213+N213+P213</f>
        <v>0</v>
      </c>
    </row>
    <row r="214" spans="1:17" ht="21" customHeight="1" x14ac:dyDescent="0.25">
      <c r="A214" s="153" t="s">
        <v>154</v>
      </c>
      <c r="B214" s="153"/>
      <c r="C214" s="153" t="s">
        <v>155</v>
      </c>
      <c r="D214" s="158"/>
      <c r="E214" s="101">
        <f>+'Pay App 11'!E214</f>
        <v>0</v>
      </c>
      <c r="F214" s="73"/>
      <c r="G214" s="102">
        <f>+'Pay App 11'!G214+'Pay App 12'!F214</f>
        <v>0</v>
      </c>
      <c r="H214" s="194">
        <f>+'Pay App 11'!K214</f>
        <v>0</v>
      </c>
      <c r="I214" s="195"/>
      <c r="J214" s="104"/>
      <c r="K214" s="55">
        <f t="shared" si="10"/>
        <v>0</v>
      </c>
      <c r="L214" s="56">
        <f t="shared" si="8"/>
        <v>0</v>
      </c>
      <c r="M214" s="54">
        <f t="shared" si="9"/>
        <v>0</v>
      </c>
      <c r="N214" s="54">
        <f t="shared" si="11"/>
        <v>0</v>
      </c>
      <c r="O214" s="101">
        <f>+'Pay App 11'!O214+'Pay App 11'!P214</f>
        <v>0</v>
      </c>
      <c r="P214" s="73"/>
      <c r="Q214" s="69">
        <f>+'Pay App 11'!Q214+N214+P214</f>
        <v>0</v>
      </c>
    </row>
    <row r="215" spans="1:17" ht="21" customHeight="1" x14ac:dyDescent="0.25">
      <c r="A215" s="153" t="s">
        <v>156</v>
      </c>
      <c r="B215" s="153"/>
      <c r="C215" s="153" t="s">
        <v>157</v>
      </c>
      <c r="D215" s="158"/>
      <c r="E215" s="101">
        <f>+'Pay App 11'!E215</f>
        <v>0</v>
      </c>
      <c r="F215" s="73"/>
      <c r="G215" s="102">
        <f>+'Pay App 11'!G215+'Pay App 12'!F215</f>
        <v>0</v>
      </c>
      <c r="H215" s="194">
        <f>+'Pay App 11'!K215</f>
        <v>0</v>
      </c>
      <c r="I215" s="195"/>
      <c r="J215" s="104"/>
      <c r="K215" s="55">
        <f t="shared" si="10"/>
        <v>0</v>
      </c>
      <c r="L215" s="56">
        <f t="shared" si="8"/>
        <v>0</v>
      </c>
      <c r="M215" s="54">
        <f t="shared" si="9"/>
        <v>0</v>
      </c>
      <c r="N215" s="54">
        <f t="shared" si="11"/>
        <v>0</v>
      </c>
      <c r="O215" s="101">
        <f>+'Pay App 11'!O215+'Pay App 11'!P215</f>
        <v>0</v>
      </c>
      <c r="P215" s="73"/>
      <c r="Q215" s="69">
        <f>+'Pay App 11'!Q215+N215+P215</f>
        <v>0</v>
      </c>
    </row>
    <row r="216" spans="1:17" ht="21" customHeight="1" x14ac:dyDescent="0.25">
      <c r="A216" s="153" t="s">
        <v>393</v>
      </c>
      <c r="B216" s="153"/>
      <c r="C216" s="154" t="s">
        <v>392</v>
      </c>
      <c r="D216" s="155"/>
      <c r="E216" s="101">
        <f>+'Pay App 11'!E216</f>
        <v>0</v>
      </c>
      <c r="F216" s="73"/>
      <c r="G216" s="102">
        <f>+'Pay App 11'!G216+'Pay App 12'!F216</f>
        <v>0</v>
      </c>
      <c r="H216" s="194">
        <f>+'Pay App 11'!K216</f>
        <v>0</v>
      </c>
      <c r="I216" s="195"/>
      <c r="J216" s="104"/>
      <c r="K216" s="55">
        <f t="shared" si="10"/>
        <v>0</v>
      </c>
      <c r="L216" s="56">
        <f t="shared" si="8"/>
        <v>0</v>
      </c>
      <c r="M216" s="54">
        <f t="shared" si="9"/>
        <v>0</v>
      </c>
      <c r="N216" s="54">
        <f t="shared" si="11"/>
        <v>0</v>
      </c>
      <c r="O216" s="101">
        <f>+'Pay App 11'!O216+'Pay App 11'!P216</f>
        <v>0</v>
      </c>
      <c r="P216" s="73"/>
      <c r="Q216" s="69">
        <f>+'Pay App 11'!Q216+N216+P216</f>
        <v>0</v>
      </c>
    </row>
    <row r="217" spans="1:17" ht="21" customHeight="1" x14ac:dyDescent="0.25">
      <c r="A217" s="156" t="s">
        <v>204</v>
      </c>
      <c r="B217" s="156"/>
      <c r="C217" s="156" t="s">
        <v>205</v>
      </c>
      <c r="D217" s="157"/>
      <c r="E217" s="101">
        <f>+'Pay App 11'!E217</f>
        <v>0</v>
      </c>
      <c r="F217" s="73"/>
      <c r="G217" s="102">
        <f>+'Pay App 11'!G217+'Pay App 12'!F217</f>
        <v>0</v>
      </c>
      <c r="H217" s="194">
        <f>+'Pay App 11'!K217</f>
        <v>0</v>
      </c>
      <c r="I217" s="195"/>
      <c r="J217" s="104"/>
      <c r="K217" s="55">
        <f t="shared" si="10"/>
        <v>0</v>
      </c>
      <c r="L217" s="56">
        <f t="shared" si="8"/>
        <v>0</v>
      </c>
      <c r="M217" s="54">
        <f t="shared" si="9"/>
        <v>0</v>
      </c>
      <c r="N217" s="54">
        <f t="shared" si="11"/>
        <v>0</v>
      </c>
      <c r="O217" s="101">
        <f>+'Pay App 11'!O217+'Pay App 11'!P217</f>
        <v>0</v>
      </c>
      <c r="P217" s="73"/>
      <c r="Q217" s="69">
        <f>+'Pay App 11'!Q217+N217+P217</f>
        <v>0</v>
      </c>
    </row>
    <row r="218" spans="1:17" ht="21" customHeight="1" x14ac:dyDescent="0.25">
      <c r="A218" s="153" t="s">
        <v>158</v>
      </c>
      <c r="B218" s="153"/>
      <c r="C218" s="153" t="s">
        <v>159</v>
      </c>
      <c r="D218" s="158"/>
      <c r="E218" s="101">
        <f>+'Pay App 11'!E218</f>
        <v>0</v>
      </c>
      <c r="F218" s="73"/>
      <c r="G218" s="102">
        <f>+'Pay App 11'!G218+'Pay App 12'!F218</f>
        <v>0</v>
      </c>
      <c r="H218" s="194">
        <f>+'Pay App 11'!K218</f>
        <v>0</v>
      </c>
      <c r="I218" s="195"/>
      <c r="J218" s="104"/>
      <c r="K218" s="55">
        <f t="shared" si="10"/>
        <v>0</v>
      </c>
      <c r="L218" s="56">
        <f t="shared" si="8"/>
        <v>0</v>
      </c>
      <c r="M218" s="54">
        <f t="shared" si="9"/>
        <v>0</v>
      </c>
      <c r="N218" s="54">
        <f t="shared" si="11"/>
        <v>0</v>
      </c>
      <c r="O218" s="101">
        <f>+'Pay App 11'!O218+'Pay App 11'!P218</f>
        <v>0</v>
      </c>
      <c r="P218" s="73"/>
      <c r="Q218" s="69">
        <f>+'Pay App 11'!Q218+N218+P218</f>
        <v>0</v>
      </c>
    </row>
    <row r="219" spans="1:17" ht="21" customHeight="1" x14ac:dyDescent="0.25">
      <c r="A219" s="156" t="s">
        <v>206</v>
      </c>
      <c r="B219" s="156"/>
      <c r="C219" s="156" t="s">
        <v>207</v>
      </c>
      <c r="D219" s="157"/>
      <c r="E219" s="101">
        <f>+'Pay App 11'!E219</f>
        <v>0</v>
      </c>
      <c r="F219" s="73"/>
      <c r="G219" s="102">
        <f>+'Pay App 11'!G219+'Pay App 12'!F219</f>
        <v>0</v>
      </c>
      <c r="H219" s="194">
        <f>+'Pay App 11'!K219</f>
        <v>0</v>
      </c>
      <c r="I219" s="195"/>
      <c r="J219" s="104"/>
      <c r="K219" s="55">
        <f t="shared" si="10"/>
        <v>0</v>
      </c>
      <c r="L219" s="56">
        <f t="shared" si="8"/>
        <v>0</v>
      </c>
      <c r="M219" s="54">
        <f t="shared" si="9"/>
        <v>0</v>
      </c>
      <c r="N219" s="54">
        <f t="shared" si="11"/>
        <v>0</v>
      </c>
      <c r="O219" s="101">
        <f>+'Pay App 11'!O219+'Pay App 11'!P219</f>
        <v>0</v>
      </c>
      <c r="P219" s="73"/>
      <c r="Q219" s="69">
        <f>+'Pay App 11'!Q219+N219+P219</f>
        <v>0</v>
      </c>
    </row>
    <row r="220" spans="1:17" ht="21" customHeight="1" x14ac:dyDescent="0.25">
      <c r="A220" s="153" t="s">
        <v>160</v>
      </c>
      <c r="B220" s="153"/>
      <c r="C220" s="153" t="s">
        <v>161</v>
      </c>
      <c r="D220" s="158"/>
      <c r="E220" s="101">
        <f>+'Pay App 11'!E220</f>
        <v>0</v>
      </c>
      <c r="F220" s="73"/>
      <c r="G220" s="102">
        <f>+'Pay App 11'!G220+'Pay App 12'!F220</f>
        <v>0</v>
      </c>
      <c r="H220" s="194">
        <f>+'Pay App 11'!K220</f>
        <v>0</v>
      </c>
      <c r="I220" s="195"/>
      <c r="J220" s="104"/>
      <c r="K220" s="55">
        <f t="shared" si="10"/>
        <v>0</v>
      </c>
      <c r="L220" s="56">
        <f t="shared" si="8"/>
        <v>0</v>
      </c>
      <c r="M220" s="54">
        <f t="shared" si="9"/>
        <v>0</v>
      </c>
      <c r="N220" s="54">
        <f t="shared" si="11"/>
        <v>0</v>
      </c>
      <c r="O220" s="101">
        <f>+'Pay App 11'!O220+'Pay App 11'!P220</f>
        <v>0</v>
      </c>
      <c r="P220" s="73"/>
      <c r="Q220" s="69">
        <f>+'Pay App 11'!Q220+N220+P220</f>
        <v>0</v>
      </c>
    </row>
    <row r="221" spans="1:17" ht="21" customHeight="1" x14ac:dyDescent="0.25">
      <c r="A221" s="153" t="s">
        <v>162</v>
      </c>
      <c r="B221" s="153"/>
      <c r="C221" s="153" t="s">
        <v>163</v>
      </c>
      <c r="D221" s="158"/>
      <c r="E221" s="101">
        <f>+'Pay App 11'!E221</f>
        <v>0</v>
      </c>
      <c r="F221" s="73"/>
      <c r="G221" s="102">
        <f>+'Pay App 11'!G221+'Pay App 12'!F221</f>
        <v>0</v>
      </c>
      <c r="H221" s="194">
        <f>+'Pay App 11'!K221</f>
        <v>0</v>
      </c>
      <c r="I221" s="195"/>
      <c r="J221" s="104"/>
      <c r="K221" s="55">
        <f t="shared" si="10"/>
        <v>0</v>
      </c>
      <c r="L221" s="56">
        <f t="shared" si="8"/>
        <v>0</v>
      </c>
      <c r="M221" s="54">
        <f t="shared" si="9"/>
        <v>0</v>
      </c>
      <c r="N221" s="54">
        <f t="shared" si="11"/>
        <v>0</v>
      </c>
      <c r="O221" s="101">
        <f>+'Pay App 11'!O221+'Pay App 11'!P221</f>
        <v>0</v>
      </c>
      <c r="P221" s="73"/>
      <c r="Q221" s="69">
        <f>+'Pay App 11'!Q221+N221+P221</f>
        <v>0</v>
      </c>
    </row>
    <row r="222" spans="1:17" ht="21" customHeight="1" x14ac:dyDescent="0.25">
      <c r="A222" s="153" t="s">
        <v>394</v>
      </c>
      <c r="B222" s="153"/>
      <c r="C222" s="153" t="s">
        <v>395</v>
      </c>
      <c r="D222" s="158"/>
      <c r="E222" s="101">
        <f>+'Pay App 11'!E222</f>
        <v>0</v>
      </c>
      <c r="F222" s="73"/>
      <c r="G222" s="102">
        <f>+'Pay App 11'!G222+'Pay App 12'!F222</f>
        <v>0</v>
      </c>
      <c r="H222" s="194">
        <f>+'Pay App 11'!K222</f>
        <v>0</v>
      </c>
      <c r="I222" s="195"/>
      <c r="J222" s="104"/>
      <c r="K222" s="55">
        <f t="shared" si="10"/>
        <v>0</v>
      </c>
      <c r="L222" s="56">
        <f t="shared" si="8"/>
        <v>0</v>
      </c>
      <c r="M222" s="54">
        <f t="shared" si="9"/>
        <v>0</v>
      </c>
      <c r="N222" s="54">
        <f t="shared" si="11"/>
        <v>0</v>
      </c>
      <c r="O222" s="101">
        <f>+'Pay App 11'!O222+'Pay App 11'!P222</f>
        <v>0</v>
      </c>
      <c r="P222" s="73"/>
      <c r="Q222" s="69">
        <f>+'Pay App 11'!Q222+N222+P222</f>
        <v>0</v>
      </c>
    </row>
    <row r="223" spans="1:17" ht="21" customHeight="1" x14ac:dyDescent="0.25">
      <c r="A223" s="153" t="s">
        <v>396</v>
      </c>
      <c r="B223" s="153"/>
      <c r="C223" s="153" t="s">
        <v>397</v>
      </c>
      <c r="D223" s="158"/>
      <c r="E223" s="101">
        <f>+'Pay App 11'!E223</f>
        <v>0</v>
      </c>
      <c r="F223" s="73"/>
      <c r="G223" s="102">
        <f>+'Pay App 11'!G223+'Pay App 12'!F223</f>
        <v>0</v>
      </c>
      <c r="H223" s="194">
        <f>+'Pay App 11'!K223</f>
        <v>0</v>
      </c>
      <c r="I223" s="195"/>
      <c r="J223" s="104"/>
      <c r="K223" s="55">
        <f t="shared" si="10"/>
        <v>0</v>
      </c>
      <c r="L223" s="56">
        <f t="shared" si="8"/>
        <v>0</v>
      </c>
      <c r="M223" s="54">
        <f t="shared" si="9"/>
        <v>0</v>
      </c>
      <c r="N223" s="54">
        <f t="shared" si="11"/>
        <v>0</v>
      </c>
      <c r="O223" s="101">
        <f>+'Pay App 11'!O223+'Pay App 11'!P223</f>
        <v>0</v>
      </c>
      <c r="P223" s="73"/>
      <c r="Q223" s="69">
        <f>+'Pay App 11'!Q223+N223+P223</f>
        <v>0</v>
      </c>
    </row>
    <row r="224" spans="1:17" ht="21" customHeight="1" x14ac:dyDescent="0.25">
      <c r="A224" s="156" t="s">
        <v>398</v>
      </c>
      <c r="B224" s="156"/>
      <c r="C224" s="156" t="s">
        <v>399</v>
      </c>
      <c r="D224" s="157"/>
      <c r="E224" s="101">
        <f>+'Pay App 11'!E224</f>
        <v>0</v>
      </c>
      <c r="F224" s="73"/>
      <c r="G224" s="102">
        <f>+'Pay App 11'!G224+'Pay App 12'!F224</f>
        <v>0</v>
      </c>
      <c r="H224" s="194">
        <f>+'Pay App 11'!K224</f>
        <v>0</v>
      </c>
      <c r="I224" s="195"/>
      <c r="J224" s="104"/>
      <c r="K224" s="55">
        <f t="shared" si="10"/>
        <v>0</v>
      </c>
      <c r="L224" s="56">
        <f t="shared" si="8"/>
        <v>0</v>
      </c>
      <c r="M224" s="54">
        <f t="shared" si="9"/>
        <v>0</v>
      </c>
      <c r="N224" s="54">
        <f t="shared" si="11"/>
        <v>0</v>
      </c>
      <c r="O224" s="101">
        <f>+'Pay App 11'!O224+'Pay App 11'!P224</f>
        <v>0</v>
      </c>
      <c r="P224" s="73"/>
      <c r="Q224" s="69">
        <f>+'Pay App 11'!Q224+N224+P224</f>
        <v>0</v>
      </c>
    </row>
    <row r="225" spans="1:17" ht="21" customHeight="1" x14ac:dyDescent="0.25">
      <c r="A225" s="153" t="s">
        <v>164</v>
      </c>
      <c r="B225" s="153"/>
      <c r="C225" s="153" t="s">
        <v>165</v>
      </c>
      <c r="D225" s="158"/>
      <c r="E225" s="101">
        <f>+'Pay App 11'!E225</f>
        <v>0</v>
      </c>
      <c r="F225" s="73"/>
      <c r="G225" s="102">
        <f>+'Pay App 11'!G225+'Pay App 12'!F225</f>
        <v>0</v>
      </c>
      <c r="H225" s="194">
        <f>+'Pay App 11'!K225</f>
        <v>0</v>
      </c>
      <c r="I225" s="195"/>
      <c r="J225" s="104"/>
      <c r="K225" s="55">
        <f t="shared" si="10"/>
        <v>0</v>
      </c>
      <c r="L225" s="56">
        <f t="shared" si="8"/>
        <v>0</v>
      </c>
      <c r="M225" s="54">
        <f t="shared" si="9"/>
        <v>0</v>
      </c>
      <c r="N225" s="54">
        <f t="shared" si="11"/>
        <v>0</v>
      </c>
      <c r="O225" s="101">
        <f>+'Pay App 11'!O225+'Pay App 11'!P225</f>
        <v>0</v>
      </c>
      <c r="P225" s="73"/>
      <c r="Q225" s="69">
        <f>+'Pay App 11'!Q225+N225+P225</f>
        <v>0</v>
      </c>
    </row>
    <row r="226" spans="1:17" ht="21" customHeight="1" x14ac:dyDescent="0.25">
      <c r="A226" s="153" t="s">
        <v>166</v>
      </c>
      <c r="B226" s="153"/>
      <c r="C226" s="153" t="s">
        <v>167</v>
      </c>
      <c r="D226" s="158"/>
      <c r="E226" s="101">
        <f>+'Pay App 11'!E226</f>
        <v>0</v>
      </c>
      <c r="F226" s="73"/>
      <c r="G226" s="102">
        <f>+'Pay App 11'!G226+'Pay App 12'!F226</f>
        <v>0</v>
      </c>
      <c r="H226" s="194">
        <f>+'Pay App 11'!K226</f>
        <v>0</v>
      </c>
      <c r="I226" s="195"/>
      <c r="J226" s="104"/>
      <c r="K226" s="55">
        <f t="shared" si="10"/>
        <v>0</v>
      </c>
      <c r="L226" s="56">
        <f t="shared" si="8"/>
        <v>0</v>
      </c>
      <c r="M226" s="54">
        <f t="shared" si="9"/>
        <v>0</v>
      </c>
      <c r="N226" s="54">
        <f t="shared" si="11"/>
        <v>0</v>
      </c>
      <c r="O226" s="101">
        <f>+'Pay App 11'!O226+'Pay App 11'!P226</f>
        <v>0</v>
      </c>
      <c r="P226" s="73"/>
      <c r="Q226" s="69">
        <f>+'Pay App 11'!Q226+N226+P226</f>
        <v>0</v>
      </c>
    </row>
    <row r="227" spans="1:17" ht="21" customHeight="1" x14ac:dyDescent="0.25">
      <c r="A227" s="153" t="s">
        <v>400</v>
      </c>
      <c r="B227" s="153"/>
      <c r="C227" s="153" t="s">
        <v>401</v>
      </c>
      <c r="D227" s="158"/>
      <c r="E227" s="101">
        <f>+'Pay App 11'!E227</f>
        <v>0</v>
      </c>
      <c r="F227" s="73"/>
      <c r="G227" s="102">
        <f>+'Pay App 11'!G227+'Pay App 12'!F227</f>
        <v>0</v>
      </c>
      <c r="H227" s="194">
        <f>+'Pay App 11'!K227</f>
        <v>0</v>
      </c>
      <c r="I227" s="195"/>
      <c r="J227" s="104"/>
      <c r="K227" s="55">
        <f t="shared" si="10"/>
        <v>0</v>
      </c>
      <c r="L227" s="56">
        <f t="shared" si="8"/>
        <v>0</v>
      </c>
      <c r="M227" s="54">
        <f t="shared" si="9"/>
        <v>0</v>
      </c>
      <c r="N227" s="54">
        <f t="shared" si="11"/>
        <v>0</v>
      </c>
      <c r="O227" s="101">
        <f>+'Pay App 11'!O227+'Pay App 11'!P227</f>
        <v>0</v>
      </c>
      <c r="P227" s="73"/>
      <c r="Q227" s="69">
        <f>+'Pay App 11'!Q227+N227+P227</f>
        <v>0</v>
      </c>
    </row>
    <row r="228" spans="1:17" ht="21" customHeight="1" x14ac:dyDescent="0.25">
      <c r="A228" s="153" t="s">
        <v>168</v>
      </c>
      <c r="B228" s="153"/>
      <c r="C228" s="153" t="s">
        <v>169</v>
      </c>
      <c r="D228" s="158"/>
      <c r="E228" s="101">
        <f>+'Pay App 11'!E228</f>
        <v>0</v>
      </c>
      <c r="F228" s="73"/>
      <c r="G228" s="102">
        <f>+'Pay App 11'!G228+'Pay App 12'!F228</f>
        <v>0</v>
      </c>
      <c r="H228" s="194">
        <f>+'Pay App 11'!K228</f>
        <v>0</v>
      </c>
      <c r="I228" s="195"/>
      <c r="J228" s="104"/>
      <c r="K228" s="55">
        <f t="shared" si="10"/>
        <v>0</v>
      </c>
      <c r="L228" s="56">
        <f t="shared" si="8"/>
        <v>0</v>
      </c>
      <c r="M228" s="54">
        <f t="shared" si="9"/>
        <v>0</v>
      </c>
      <c r="N228" s="54">
        <f t="shared" si="11"/>
        <v>0</v>
      </c>
      <c r="O228" s="101">
        <f>+'Pay App 11'!O228+'Pay App 11'!P228</f>
        <v>0</v>
      </c>
      <c r="P228" s="73"/>
      <c r="Q228" s="69">
        <f>+'Pay App 11'!Q228+N228+P228</f>
        <v>0</v>
      </c>
    </row>
    <row r="229" spans="1:17" ht="21" customHeight="1" x14ac:dyDescent="0.25">
      <c r="A229" s="153" t="s">
        <v>170</v>
      </c>
      <c r="B229" s="153"/>
      <c r="C229" s="153" t="s">
        <v>171</v>
      </c>
      <c r="D229" s="158"/>
      <c r="E229" s="101">
        <f>+'Pay App 11'!E229</f>
        <v>0</v>
      </c>
      <c r="F229" s="73"/>
      <c r="G229" s="102">
        <f>+'Pay App 11'!G229+'Pay App 12'!F229</f>
        <v>0</v>
      </c>
      <c r="H229" s="194">
        <f>+'Pay App 11'!K229</f>
        <v>0</v>
      </c>
      <c r="I229" s="195"/>
      <c r="J229" s="104"/>
      <c r="K229" s="55">
        <f t="shared" si="10"/>
        <v>0</v>
      </c>
      <c r="L229" s="56">
        <f t="shared" si="8"/>
        <v>0</v>
      </c>
      <c r="M229" s="54">
        <f t="shared" si="9"/>
        <v>0</v>
      </c>
      <c r="N229" s="54">
        <f t="shared" si="11"/>
        <v>0</v>
      </c>
      <c r="O229" s="101">
        <f>+'Pay App 11'!O229+'Pay App 11'!P229</f>
        <v>0</v>
      </c>
      <c r="P229" s="73"/>
      <c r="Q229" s="69">
        <f>+'Pay App 11'!Q229+N229+P229</f>
        <v>0</v>
      </c>
    </row>
    <row r="230" spans="1:17" ht="21" customHeight="1" x14ac:dyDescent="0.25">
      <c r="A230" s="156" t="s">
        <v>208</v>
      </c>
      <c r="B230" s="156"/>
      <c r="C230" s="156" t="s">
        <v>172</v>
      </c>
      <c r="D230" s="157"/>
      <c r="E230" s="101">
        <f>+'Pay App 11'!E230</f>
        <v>0</v>
      </c>
      <c r="F230" s="73"/>
      <c r="G230" s="102">
        <f>+'Pay App 11'!G230+'Pay App 12'!F230</f>
        <v>0</v>
      </c>
      <c r="H230" s="194">
        <f>+'Pay App 11'!K230</f>
        <v>0</v>
      </c>
      <c r="I230" s="195"/>
      <c r="J230" s="104"/>
      <c r="K230" s="55">
        <f t="shared" si="10"/>
        <v>0</v>
      </c>
      <c r="L230" s="56">
        <f t="shared" si="8"/>
        <v>0</v>
      </c>
      <c r="M230" s="54">
        <f t="shared" si="9"/>
        <v>0</v>
      </c>
      <c r="N230" s="54">
        <f t="shared" si="11"/>
        <v>0</v>
      </c>
      <c r="O230" s="101">
        <f>+'Pay App 11'!O230+'Pay App 11'!P230</f>
        <v>0</v>
      </c>
      <c r="P230" s="73"/>
      <c r="Q230" s="69">
        <f>+'Pay App 11'!Q230+N230+P230</f>
        <v>0</v>
      </c>
    </row>
    <row r="231" spans="1:17" ht="21" customHeight="1" x14ac:dyDescent="0.25">
      <c r="A231" s="153" t="s">
        <v>173</v>
      </c>
      <c r="B231" s="153"/>
      <c r="C231" s="153" t="s">
        <v>174</v>
      </c>
      <c r="D231" s="158"/>
      <c r="E231" s="101">
        <f>+'Pay App 11'!E231</f>
        <v>0</v>
      </c>
      <c r="F231" s="73"/>
      <c r="G231" s="102">
        <f>+'Pay App 11'!G231+'Pay App 12'!F231</f>
        <v>0</v>
      </c>
      <c r="H231" s="194">
        <f>+'Pay App 11'!K231</f>
        <v>0</v>
      </c>
      <c r="I231" s="195"/>
      <c r="J231" s="104"/>
      <c r="K231" s="55">
        <f t="shared" si="10"/>
        <v>0</v>
      </c>
      <c r="L231" s="56">
        <f t="shared" si="8"/>
        <v>0</v>
      </c>
      <c r="M231" s="54">
        <f t="shared" si="9"/>
        <v>0</v>
      </c>
      <c r="N231" s="54">
        <f t="shared" si="11"/>
        <v>0</v>
      </c>
      <c r="O231" s="101">
        <f>+'Pay App 11'!O231+'Pay App 11'!P231</f>
        <v>0</v>
      </c>
      <c r="P231" s="73"/>
      <c r="Q231" s="69">
        <f>+'Pay App 11'!Q231+N231+P231</f>
        <v>0</v>
      </c>
    </row>
    <row r="232" spans="1:17" ht="21" customHeight="1" x14ac:dyDescent="0.25">
      <c r="A232" s="153" t="s">
        <v>175</v>
      </c>
      <c r="B232" s="153"/>
      <c r="C232" s="153" t="s">
        <v>176</v>
      </c>
      <c r="D232" s="158"/>
      <c r="E232" s="101">
        <f>+'Pay App 11'!E232</f>
        <v>0</v>
      </c>
      <c r="F232" s="73"/>
      <c r="G232" s="102">
        <f>+'Pay App 11'!G232+'Pay App 12'!F232</f>
        <v>0</v>
      </c>
      <c r="H232" s="194">
        <f>+'Pay App 11'!K232</f>
        <v>0</v>
      </c>
      <c r="I232" s="195"/>
      <c r="J232" s="104"/>
      <c r="K232" s="55">
        <f t="shared" si="10"/>
        <v>0</v>
      </c>
      <c r="L232" s="56">
        <f t="shared" si="8"/>
        <v>0</v>
      </c>
      <c r="M232" s="54">
        <f t="shared" si="9"/>
        <v>0</v>
      </c>
      <c r="N232" s="54">
        <f t="shared" si="11"/>
        <v>0</v>
      </c>
      <c r="O232" s="101">
        <f>+'Pay App 11'!O232+'Pay App 11'!P232</f>
        <v>0</v>
      </c>
      <c r="P232" s="73"/>
      <c r="Q232" s="69">
        <f>+'Pay App 11'!Q232+N232+P232</f>
        <v>0</v>
      </c>
    </row>
    <row r="233" spans="1:17" ht="21" customHeight="1" x14ac:dyDescent="0.25">
      <c r="A233" s="153" t="s">
        <v>177</v>
      </c>
      <c r="B233" s="153"/>
      <c r="C233" s="153" t="s">
        <v>178</v>
      </c>
      <c r="D233" s="158"/>
      <c r="E233" s="101">
        <f>+'Pay App 11'!E233</f>
        <v>0</v>
      </c>
      <c r="F233" s="73"/>
      <c r="G233" s="102">
        <f>+'Pay App 11'!G233+'Pay App 12'!F233</f>
        <v>0</v>
      </c>
      <c r="H233" s="194">
        <f>+'Pay App 11'!K233</f>
        <v>0</v>
      </c>
      <c r="I233" s="195"/>
      <c r="J233" s="104"/>
      <c r="K233" s="55">
        <f t="shared" si="10"/>
        <v>0</v>
      </c>
      <c r="L233" s="56">
        <f t="shared" si="8"/>
        <v>0</v>
      </c>
      <c r="M233" s="54">
        <f t="shared" si="9"/>
        <v>0</v>
      </c>
      <c r="N233" s="54">
        <f t="shared" si="11"/>
        <v>0</v>
      </c>
      <c r="O233" s="101">
        <f>+'Pay App 11'!O233+'Pay App 11'!P233</f>
        <v>0</v>
      </c>
      <c r="P233" s="73"/>
      <c r="Q233" s="69">
        <f>+'Pay App 11'!Q233+N233+P233</f>
        <v>0</v>
      </c>
    </row>
    <row r="234" spans="1:17" ht="21" customHeight="1" x14ac:dyDescent="0.25">
      <c r="A234" s="153" t="s">
        <v>402</v>
      </c>
      <c r="B234" s="153"/>
      <c r="C234" s="153" t="s">
        <v>403</v>
      </c>
      <c r="D234" s="158"/>
      <c r="E234" s="101">
        <f>+'Pay App 11'!E234</f>
        <v>0</v>
      </c>
      <c r="F234" s="73"/>
      <c r="G234" s="102">
        <f>+'Pay App 11'!G234+'Pay App 12'!F234</f>
        <v>0</v>
      </c>
      <c r="H234" s="194">
        <f>+'Pay App 11'!K234</f>
        <v>0</v>
      </c>
      <c r="I234" s="195"/>
      <c r="J234" s="104"/>
      <c r="K234" s="55">
        <f t="shared" si="10"/>
        <v>0</v>
      </c>
      <c r="L234" s="56">
        <f t="shared" si="8"/>
        <v>0</v>
      </c>
      <c r="M234" s="54">
        <f t="shared" si="9"/>
        <v>0</v>
      </c>
      <c r="N234" s="54">
        <f t="shared" si="11"/>
        <v>0</v>
      </c>
      <c r="O234" s="101">
        <f>+'Pay App 11'!O234+'Pay App 11'!P234</f>
        <v>0</v>
      </c>
      <c r="P234" s="73"/>
      <c r="Q234" s="69">
        <f>+'Pay App 11'!Q234+N234+P234</f>
        <v>0</v>
      </c>
    </row>
    <row r="235" spans="1:17" ht="21" customHeight="1" x14ac:dyDescent="0.25">
      <c r="A235" s="153" t="s">
        <v>179</v>
      </c>
      <c r="B235" s="153"/>
      <c r="C235" s="153" t="s">
        <v>180</v>
      </c>
      <c r="D235" s="158"/>
      <c r="E235" s="101">
        <f>+'Pay App 11'!E235</f>
        <v>0</v>
      </c>
      <c r="F235" s="73"/>
      <c r="G235" s="102">
        <f>+'Pay App 11'!G235+'Pay App 12'!F235</f>
        <v>0</v>
      </c>
      <c r="H235" s="194">
        <f>+'Pay App 11'!K235</f>
        <v>0</v>
      </c>
      <c r="I235" s="195"/>
      <c r="J235" s="104"/>
      <c r="K235" s="55">
        <f t="shared" si="10"/>
        <v>0</v>
      </c>
      <c r="L235" s="56">
        <f t="shared" si="8"/>
        <v>0</v>
      </c>
      <c r="M235" s="54">
        <f t="shared" si="9"/>
        <v>0</v>
      </c>
      <c r="N235" s="54">
        <f t="shared" si="11"/>
        <v>0</v>
      </c>
      <c r="O235" s="101">
        <f>+'Pay App 11'!O235+'Pay App 11'!P235</f>
        <v>0</v>
      </c>
      <c r="P235" s="73"/>
      <c r="Q235" s="69">
        <f>+'Pay App 11'!Q235+N235+P235</f>
        <v>0</v>
      </c>
    </row>
    <row r="236" spans="1:17" ht="21" customHeight="1" x14ac:dyDescent="0.25">
      <c r="A236" s="153" t="s">
        <v>181</v>
      </c>
      <c r="B236" s="153"/>
      <c r="C236" s="153" t="s">
        <v>182</v>
      </c>
      <c r="D236" s="158"/>
      <c r="E236" s="101">
        <f>+'Pay App 11'!E236</f>
        <v>0</v>
      </c>
      <c r="F236" s="73"/>
      <c r="G236" s="102">
        <f>+'Pay App 11'!G236+'Pay App 12'!F236</f>
        <v>0</v>
      </c>
      <c r="H236" s="194">
        <f>+'Pay App 11'!K236</f>
        <v>0</v>
      </c>
      <c r="I236" s="195"/>
      <c r="J236" s="104"/>
      <c r="K236" s="55">
        <f t="shared" si="10"/>
        <v>0</v>
      </c>
      <c r="L236" s="56">
        <f t="shared" si="8"/>
        <v>0</v>
      </c>
      <c r="M236" s="54">
        <f t="shared" si="9"/>
        <v>0</v>
      </c>
      <c r="N236" s="54">
        <f t="shared" si="11"/>
        <v>0</v>
      </c>
      <c r="O236" s="101">
        <f>+'Pay App 11'!O236+'Pay App 11'!P236</f>
        <v>0</v>
      </c>
      <c r="P236" s="73"/>
      <c r="Q236" s="69">
        <f>+'Pay App 11'!Q236+N236+P236</f>
        <v>0</v>
      </c>
    </row>
    <row r="237" spans="1:17" ht="21" customHeight="1" x14ac:dyDescent="0.25">
      <c r="A237" s="153" t="s">
        <v>183</v>
      </c>
      <c r="B237" s="153"/>
      <c r="C237" s="153" t="s">
        <v>184</v>
      </c>
      <c r="D237" s="158"/>
      <c r="E237" s="101">
        <f>+'Pay App 11'!E237</f>
        <v>0</v>
      </c>
      <c r="F237" s="73"/>
      <c r="G237" s="102">
        <f>+'Pay App 11'!G237+'Pay App 12'!F237</f>
        <v>0</v>
      </c>
      <c r="H237" s="194">
        <f>+'Pay App 11'!K237</f>
        <v>0</v>
      </c>
      <c r="I237" s="195"/>
      <c r="J237" s="104"/>
      <c r="K237" s="55">
        <f t="shared" si="10"/>
        <v>0</v>
      </c>
      <c r="L237" s="56">
        <f t="shared" si="8"/>
        <v>0</v>
      </c>
      <c r="M237" s="54">
        <f t="shared" si="9"/>
        <v>0</v>
      </c>
      <c r="N237" s="54">
        <f t="shared" si="11"/>
        <v>0</v>
      </c>
      <c r="O237" s="101">
        <f>+'Pay App 11'!O237+'Pay App 11'!P237</f>
        <v>0</v>
      </c>
      <c r="P237" s="73"/>
      <c r="Q237" s="69">
        <f>+'Pay App 11'!Q237+N237+P237</f>
        <v>0</v>
      </c>
    </row>
    <row r="238" spans="1:17" ht="21" customHeight="1" x14ac:dyDescent="0.25">
      <c r="A238" s="156" t="s">
        <v>404</v>
      </c>
      <c r="B238" s="156"/>
      <c r="C238" s="156" t="s">
        <v>405</v>
      </c>
      <c r="D238" s="157"/>
      <c r="E238" s="101">
        <f>+'Pay App 11'!E238</f>
        <v>0</v>
      </c>
      <c r="F238" s="73"/>
      <c r="G238" s="54">
        <f>+'Pay App 11'!G238+'Pay App 12'!F238</f>
        <v>0</v>
      </c>
      <c r="H238" s="194">
        <f>+'Pay App 11'!K238</f>
        <v>0</v>
      </c>
      <c r="I238" s="195"/>
      <c r="J238" s="104"/>
      <c r="K238" s="55">
        <f t="shared" si="10"/>
        <v>0</v>
      </c>
      <c r="L238" s="120">
        <f t="shared" si="8"/>
        <v>0</v>
      </c>
      <c r="M238" s="54">
        <f t="shared" si="9"/>
        <v>0</v>
      </c>
      <c r="N238" s="54">
        <f t="shared" si="11"/>
        <v>0</v>
      </c>
      <c r="O238" s="101">
        <f>+'Pay App 11'!O238+'Pay App 11'!P238</f>
        <v>0</v>
      </c>
      <c r="P238" s="73"/>
      <c r="Q238" s="69">
        <f>+'Pay App 11'!Q238+N238+P238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ghUHMa2BRe3xllSOns2KcST/PgvuV6ykrG7y7dQ8tU4GU5p8SLHAulK2/PFDWyiuo1Y5Bf9XuaR6dYkjRzjrpg==" saltValue="k1YJghNo79AnJNsARlpkFQ==" spinCount="100000" sheet="1" selectLockedCells="1"/>
  <protectedRanges>
    <protectedRange sqref="A116 C116" name="Range2"/>
    <protectedRange sqref="A188 A218 C188 C218" name="Range2_1"/>
  </protectedRanges>
  <mergeCells count="516">
    <mergeCell ref="A239:B239"/>
    <mergeCell ref="C239:D239"/>
    <mergeCell ref="H239:I239"/>
    <mergeCell ref="A237:B237"/>
    <mergeCell ref="C237:D237"/>
    <mergeCell ref="H237:I237"/>
    <mergeCell ref="A238:B238"/>
    <mergeCell ref="C238:D238"/>
    <mergeCell ref="H238:I238"/>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03:B203"/>
    <mergeCell ref="C203:D203"/>
    <mergeCell ref="H203:I203"/>
    <mergeCell ref="A204:B204"/>
    <mergeCell ref="C204:D204"/>
    <mergeCell ref="H204:I204"/>
    <mergeCell ref="A201:B201"/>
    <mergeCell ref="C201:D201"/>
    <mergeCell ref="H201:I201"/>
    <mergeCell ref="A202:B202"/>
    <mergeCell ref="C202:D202"/>
    <mergeCell ref="H202:I202"/>
    <mergeCell ref="A199:B199"/>
    <mergeCell ref="C199:D199"/>
    <mergeCell ref="H199:I199"/>
    <mergeCell ref="A200:B200"/>
    <mergeCell ref="C200:D200"/>
    <mergeCell ref="H200:I200"/>
    <mergeCell ref="A197:B197"/>
    <mergeCell ref="C197:D197"/>
    <mergeCell ref="H197:I197"/>
    <mergeCell ref="A198:B198"/>
    <mergeCell ref="C198:D198"/>
    <mergeCell ref="H198:I198"/>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02:B102"/>
    <mergeCell ref="C102:D102"/>
    <mergeCell ref="H102:I102"/>
    <mergeCell ref="A103:B103"/>
    <mergeCell ref="C103:D103"/>
    <mergeCell ref="H103:I103"/>
    <mergeCell ref="A100:B100"/>
    <mergeCell ref="C100:D100"/>
    <mergeCell ref="H100:I100"/>
    <mergeCell ref="A101:B101"/>
    <mergeCell ref="C101:D101"/>
    <mergeCell ref="H101:I101"/>
    <mergeCell ref="A98:B98"/>
    <mergeCell ref="C98:D98"/>
    <mergeCell ref="H98:I98"/>
    <mergeCell ref="A99:B99"/>
    <mergeCell ref="C99:D99"/>
    <mergeCell ref="H99:I99"/>
    <mergeCell ref="A96:B96"/>
    <mergeCell ref="C96:D96"/>
    <mergeCell ref="H96:I96"/>
    <mergeCell ref="A97:B97"/>
    <mergeCell ref="C97:D97"/>
    <mergeCell ref="H97:I97"/>
    <mergeCell ref="A94:B94"/>
    <mergeCell ref="C94:D94"/>
    <mergeCell ref="H94:I94"/>
    <mergeCell ref="A95:B95"/>
    <mergeCell ref="C95:D95"/>
    <mergeCell ref="H95:I95"/>
    <mergeCell ref="A92:B92"/>
    <mergeCell ref="C92:D92"/>
    <mergeCell ref="H92:I92"/>
    <mergeCell ref="A93:B93"/>
    <mergeCell ref="C93:D93"/>
    <mergeCell ref="H93:I93"/>
    <mergeCell ref="A90:B90"/>
    <mergeCell ref="C90:D90"/>
    <mergeCell ref="H90:I90"/>
    <mergeCell ref="A91:B91"/>
    <mergeCell ref="C91:D91"/>
    <mergeCell ref="H91:I91"/>
    <mergeCell ref="A88:B88"/>
    <mergeCell ref="C88:D88"/>
    <mergeCell ref="H88:I88"/>
    <mergeCell ref="A89:B89"/>
    <mergeCell ref="C89:D89"/>
    <mergeCell ref="H89:I89"/>
    <mergeCell ref="A86:B86"/>
    <mergeCell ref="C86:D86"/>
    <mergeCell ref="H86:I86"/>
    <mergeCell ref="A87:B87"/>
    <mergeCell ref="C87:D87"/>
    <mergeCell ref="H87:I87"/>
    <mergeCell ref="A84:B84"/>
    <mergeCell ref="C84:D84"/>
    <mergeCell ref="H84:I84"/>
    <mergeCell ref="A85:B85"/>
    <mergeCell ref="C85:D85"/>
    <mergeCell ref="H85:I8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27:B27"/>
    <mergeCell ref="A28:B28"/>
    <mergeCell ref="A29:B29"/>
    <mergeCell ref="H29:J29"/>
    <mergeCell ref="L29:N29"/>
    <mergeCell ref="H16:Q16"/>
    <mergeCell ref="H18:Q19"/>
    <mergeCell ref="A19:B19"/>
    <mergeCell ref="A21:B21"/>
    <mergeCell ref="H21:Q22"/>
    <mergeCell ref="A22:B22"/>
    <mergeCell ref="A7:B7"/>
    <mergeCell ref="I7:J7"/>
    <mergeCell ref="H8:Q11"/>
    <mergeCell ref="A12:B12"/>
    <mergeCell ref="H12:Q15"/>
    <mergeCell ref="A14:B14"/>
    <mergeCell ref="A24:B24"/>
    <mergeCell ref="H24:Q25"/>
    <mergeCell ref="A25:B25"/>
  </mergeCells>
  <dataValidations disablePrompts="1" count="2">
    <dataValidation allowBlank="1" showInputMessage="1" sqref="P80:P238"/>
    <dataValidation type="decimal" operator="lessThanOrEqual" allowBlank="1" showInputMessage="1" showErrorMessage="1" errorTitle="Release retention" error="In order to release retention, the number entered into this cell must be negative." sqref="O80:O238">
      <formula1>0</formula1>
    </dataValidation>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13</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27"/>
      <c r="I17" s="127"/>
      <c r="J17" s="127"/>
      <c r="K17" s="127"/>
      <c r="L17" s="127"/>
      <c r="M17" s="127"/>
      <c r="N17" s="127"/>
      <c r="O17" s="127"/>
      <c r="P17" s="127"/>
      <c r="Q17" s="127"/>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26"/>
      <c r="I20" s="126"/>
      <c r="J20" s="126"/>
      <c r="K20" s="126"/>
      <c r="L20" s="126"/>
      <c r="M20" s="126"/>
      <c r="N20" s="126"/>
      <c r="O20" s="126"/>
      <c r="P20" s="126"/>
      <c r="Q20" s="126"/>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26"/>
      <c r="I23" s="126"/>
      <c r="J23" s="126"/>
      <c r="K23" s="126"/>
      <c r="L23" s="126"/>
      <c r="M23" s="126"/>
      <c r="N23" s="126"/>
      <c r="O23" s="126"/>
      <c r="P23" s="126"/>
      <c r="Q23" s="126"/>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12'!F36+'Pay App 13'!F239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26"/>
      <c r="I42" s="126"/>
      <c r="J42" s="126"/>
      <c r="K42" s="126"/>
      <c r="L42" s="126"/>
      <c r="M42" s="126"/>
      <c r="N42" s="126"/>
      <c r="O42" s="126"/>
      <c r="P42" s="126"/>
      <c r="Q42" s="126"/>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12'!F51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12'!F55+'Pay App 12'!F57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12'!B62+'Pay App 13'!N239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13.1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28">
        <f>+'Project Summary Sheet'!C17</f>
        <v>0</v>
      </c>
      <c r="O74" s="128"/>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25" t="s">
        <v>63</v>
      </c>
      <c r="F78" s="125" t="s">
        <v>64</v>
      </c>
      <c r="G78" s="125" t="s">
        <v>65</v>
      </c>
      <c r="H78" s="169" t="s">
        <v>66</v>
      </c>
      <c r="I78" s="169"/>
      <c r="J78" s="125" t="s">
        <v>67</v>
      </c>
      <c r="K78" s="125" t="s">
        <v>248</v>
      </c>
      <c r="L78" s="125" t="s">
        <v>68</v>
      </c>
      <c r="M78" s="42" t="s">
        <v>69</v>
      </c>
      <c r="N78" s="125" t="s">
        <v>70</v>
      </c>
      <c r="O78" s="112" t="s">
        <v>71</v>
      </c>
      <c r="P78" s="125" t="s">
        <v>72</v>
      </c>
      <c r="Q78" s="125" t="s">
        <v>425</v>
      </c>
    </row>
    <row r="79" spans="1:20" ht="65.25" customHeight="1" x14ac:dyDescent="0.25">
      <c r="A79" s="170" t="s">
        <v>73</v>
      </c>
      <c r="B79" s="170"/>
      <c r="C79" s="170" t="s">
        <v>74</v>
      </c>
      <c r="D79" s="170"/>
      <c r="E79" s="124" t="s">
        <v>14</v>
      </c>
      <c r="F79" s="124" t="s">
        <v>235</v>
      </c>
      <c r="G79" s="124" t="s">
        <v>234</v>
      </c>
      <c r="H79" s="170" t="s">
        <v>236</v>
      </c>
      <c r="I79" s="170"/>
      <c r="J79" s="124" t="s">
        <v>245</v>
      </c>
      <c r="K79" s="45" t="s">
        <v>246</v>
      </c>
      <c r="L79" s="124" t="s">
        <v>247</v>
      </c>
      <c r="M79" s="45" t="s">
        <v>237</v>
      </c>
      <c r="N79" s="124" t="s">
        <v>238</v>
      </c>
      <c r="O79" s="113" t="s">
        <v>424</v>
      </c>
      <c r="P79" s="124" t="s">
        <v>423</v>
      </c>
      <c r="Q79" s="124" t="s">
        <v>239</v>
      </c>
    </row>
    <row r="80" spans="1:20" ht="21" customHeight="1" x14ac:dyDescent="0.25">
      <c r="A80" s="171" t="s">
        <v>77</v>
      </c>
      <c r="B80" s="171"/>
      <c r="C80" s="186" t="s">
        <v>75</v>
      </c>
      <c r="D80" s="187"/>
      <c r="E80" s="100">
        <f>+'Pay App 12'!E80</f>
        <v>0</v>
      </c>
      <c r="F80" s="72"/>
      <c r="G80" s="52">
        <f>+'Pay App 12'!G80+F80</f>
        <v>0</v>
      </c>
      <c r="H80" s="196">
        <f>+'Pay App 12'!K80</f>
        <v>0</v>
      </c>
      <c r="I80" s="197"/>
      <c r="J80" s="103"/>
      <c r="K80" s="53">
        <f>+H80+J80</f>
        <v>0</v>
      </c>
      <c r="L80" s="70">
        <f>IF(ISERROR(K80/G80),0,K80/G80)</f>
        <v>0</v>
      </c>
      <c r="M80" s="52">
        <f>+G80-K80</f>
        <v>0</v>
      </c>
      <c r="N80" s="52">
        <f>SUM(+J80*0.05)</f>
        <v>0</v>
      </c>
      <c r="O80" s="100">
        <f>+'Pay App 12'!O80+'Pay App 12'!P80</f>
        <v>0</v>
      </c>
      <c r="P80" s="72"/>
      <c r="Q80" s="71">
        <f>+'Pay App 12'!Q80+N80+P80</f>
        <v>0</v>
      </c>
    </row>
    <row r="81" spans="1:17" ht="21" customHeight="1" x14ac:dyDescent="0.25">
      <c r="A81" s="154" t="s">
        <v>78</v>
      </c>
      <c r="B81" s="154"/>
      <c r="C81" s="154" t="s">
        <v>79</v>
      </c>
      <c r="D81" s="155"/>
      <c r="E81" s="101">
        <f>+'Pay App 12'!E81</f>
        <v>0</v>
      </c>
      <c r="F81" s="73"/>
      <c r="G81" s="102">
        <f>+'Pay App 12'!G81+'Pay App 13'!F81</f>
        <v>0</v>
      </c>
      <c r="H81" s="194">
        <f>+'Pay App 12'!K81</f>
        <v>0</v>
      </c>
      <c r="I81" s="195"/>
      <c r="J81" s="104"/>
      <c r="K81" s="55">
        <f>+H81+J81</f>
        <v>0</v>
      </c>
      <c r="L81" s="56">
        <f t="shared" ref="L81:L145" si="0">IF(ISERROR(K81/G81),0,K81/G81)</f>
        <v>0</v>
      </c>
      <c r="M81" s="54">
        <f t="shared" ref="M81:M145" si="1">+G81-K81</f>
        <v>0</v>
      </c>
      <c r="N81" s="54">
        <f>SUM(+J81*0.05)</f>
        <v>0</v>
      </c>
      <c r="O81" s="101">
        <f>+'Pay App 12'!O81+'Pay App 12'!P81</f>
        <v>0</v>
      </c>
      <c r="P81" s="73"/>
      <c r="Q81" s="69">
        <f>+'Pay App 12'!Q81+N81+P81</f>
        <v>0</v>
      </c>
    </row>
    <row r="82" spans="1:17" ht="21" customHeight="1" x14ac:dyDescent="0.25">
      <c r="A82" s="154" t="s">
        <v>80</v>
      </c>
      <c r="B82" s="154"/>
      <c r="C82" s="123" t="s">
        <v>76</v>
      </c>
      <c r="D82" s="58"/>
      <c r="E82" s="101">
        <f>+'Pay App 12'!E82</f>
        <v>0</v>
      </c>
      <c r="F82" s="73"/>
      <c r="G82" s="102">
        <f>+'Pay App 12'!G82+'Pay App 13'!F82</f>
        <v>0</v>
      </c>
      <c r="H82" s="194">
        <f>+'Pay App 12'!K82</f>
        <v>0</v>
      </c>
      <c r="I82" s="195"/>
      <c r="J82" s="104"/>
      <c r="K82" s="55">
        <f t="shared" ref="K82:K146" si="2">+H82+J82</f>
        <v>0</v>
      </c>
      <c r="L82" s="56">
        <f t="shared" si="0"/>
        <v>0</v>
      </c>
      <c r="M82" s="54">
        <f t="shared" si="1"/>
        <v>0</v>
      </c>
      <c r="N82" s="54">
        <f t="shared" ref="N82:N146" si="3">SUM(+J82*0.05)</f>
        <v>0</v>
      </c>
      <c r="O82" s="101">
        <f>+'Pay App 12'!O82+'Pay App 12'!P82</f>
        <v>0</v>
      </c>
      <c r="P82" s="73"/>
      <c r="Q82" s="69">
        <f>+'Pay App 12'!Q82+N82+P82</f>
        <v>0</v>
      </c>
    </row>
    <row r="83" spans="1:17" ht="21" customHeight="1" x14ac:dyDescent="0.25">
      <c r="A83" s="154" t="s">
        <v>408</v>
      </c>
      <c r="B83" s="154"/>
      <c r="C83" s="154" t="s">
        <v>409</v>
      </c>
      <c r="D83" s="155"/>
      <c r="E83" s="101">
        <f>+'Pay App 12'!E83</f>
        <v>0</v>
      </c>
      <c r="F83" s="73"/>
      <c r="G83" s="102">
        <f>+'Pay App 12'!G83+'Pay App 13'!F83</f>
        <v>0</v>
      </c>
      <c r="H83" s="194">
        <f>+'Pay App 12'!K83</f>
        <v>0</v>
      </c>
      <c r="I83" s="195"/>
      <c r="J83" s="104"/>
      <c r="K83" s="55">
        <f t="shared" si="2"/>
        <v>0</v>
      </c>
      <c r="L83" s="56">
        <f t="shared" si="0"/>
        <v>0</v>
      </c>
      <c r="M83" s="54">
        <f t="shared" si="1"/>
        <v>0</v>
      </c>
      <c r="N83" s="54">
        <f t="shared" si="3"/>
        <v>0</v>
      </c>
      <c r="O83" s="101">
        <f>+'Pay App 12'!O83+'Pay App 12'!P83</f>
        <v>0</v>
      </c>
      <c r="P83" s="73"/>
      <c r="Q83" s="69">
        <f>+'Pay App 12'!Q83+N83+P83</f>
        <v>0</v>
      </c>
    </row>
    <row r="84" spans="1:17" ht="21" customHeight="1" x14ac:dyDescent="0.25">
      <c r="A84" s="154" t="s">
        <v>410</v>
      </c>
      <c r="B84" s="154"/>
      <c r="C84" s="154" t="s">
        <v>81</v>
      </c>
      <c r="D84" s="155"/>
      <c r="E84" s="101">
        <f>+'Pay App 12'!E84</f>
        <v>0</v>
      </c>
      <c r="F84" s="73"/>
      <c r="G84" s="102">
        <f>+'Pay App 12'!G84+'Pay App 13'!F84</f>
        <v>0</v>
      </c>
      <c r="H84" s="194">
        <f>+'Pay App 12'!K84</f>
        <v>0</v>
      </c>
      <c r="I84" s="195"/>
      <c r="J84" s="104"/>
      <c r="K84" s="55">
        <f t="shared" si="2"/>
        <v>0</v>
      </c>
      <c r="L84" s="56">
        <f t="shared" si="0"/>
        <v>0</v>
      </c>
      <c r="M84" s="54">
        <f t="shared" si="1"/>
        <v>0</v>
      </c>
      <c r="N84" s="54">
        <f t="shared" si="3"/>
        <v>0</v>
      </c>
      <c r="O84" s="101">
        <f>+'Pay App 12'!O84+'Pay App 12'!P84</f>
        <v>0</v>
      </c>
      <c r="P84" s="73"/>
      <c r="Q84" s="69">
        <f>+'Pay App 12'!Q84+N84+P84</f>
        <v>0</v>
      </c>
    </row>
    <row r="85" spans="1:17" ht="21" customHeight="1" x14ac:dyDescent="0.25">
      <c r="A85" s="154" t="s">
        <v>411</v>
      </c>
      <c r="B85" s="154"/>
      <c r="C85" s="154" t="s">
        <v>412</v>
      </c>
      <c r="D85" s="155"/>
      <c r="E85" s="101">
        <f>+'Pay App 12'!E85</f>
        <v>0</v>
      </c>
      <c r="F85" s="73"/>
      <c r="G85" s="102">
        <f>+'Pay App 12'!G85+'Pay App 13'!F85</f>
        <v>0</v>
      </c>
      <c r="H85" s="194">
        <f>+'Pay App 12'!K85</f>
        <v>0</v>
      </c>
      <c r="I85" s="195"/>
      <c r="J85" s="104"/>
      <c r="K85" s="55">
        <f t="shared" si="2"/>
        <v>0</v>
      </c>
      <c r="L85" s="56">
        <f t="shared" si="0"/>
        <v>0</v>
      </c>
      <c r="M85" s="54">
        <f t="shared" si="1"/>
        <v>0</v>
      </c>
      <c r="N85" s="54">
        <f t="shared" si="3"/>
        <v>0</v>
      </c>
      <c r="O85" s="101">
        <f>+'Pay App 12'!O85+'Pay App 12'!P85</f>
        <v>0</v>
      </c>
      <c r="P85" s="73"/>
      <c r="Q85" s="69">
        <f>+'Pay App 12'!Q85+N85+P85</f>
        <v>0</v>
      </c>
    </row>
    <row r="86" spans="1:17" ht="21" customHeight="1" x14ac:dyDescent="0.25">
      <c r="A86" s="154" t="s">
        <v>406</v>
      </c>
      <c r="B86" s="154"/>
      <c r="C86" s="154" t="s">
        <v>407</v>
      </c>
      <c r="D86" s="155"/>
      <c r="E86" s="101">
        <f>+'Pay App 12'!E86</f>
        <v>0</v>
      </c>
      <c r="F86" s="73"/>
      <c r="G86" s="102">
        <f>+'Pay App 12'!G86+'Pay App 13'!F86</f>
        <v>0</v>
      </c>
      <c r="H86" s="194">
        <f>+'Pay App 12'!K86</f>
        <v>0</v>
      </c>
      <c r="I86" s="195"/>
      <c r="J86" s="104"/>
      <c r="K86" s="55">
        <f t="shared" si="2"/>
        <v>0</v>
      </c>
      <c r="L86" s="56">
        <f t="shared" si="0"/>
        <v>0</v>
      </c>
      <c r="M86" s="54">
        <f t="shared" si="1"/>
        <v>0</v>
      </c>
      <c r="N86" s="54">
        <f t="shared" si="3"/>
        <v>0</v>
      </c>
      <c r="O86" s="101">
        <f>+'Pay App 12'!O86+'Pay App 12'!P86</f>
        <v>0</v>
      </c>
      <c r="P86" s="73"/>
      <c r="Q86" s="69">
        <f>+'Pay App 12'!Q86+N86+P86</f>
        <v>0</v>
      </c>
    </row>
    <row r="87" spans="1:17" ht="21" customHeight="1" x14ac:dyDescent="0.25">
      <c r="A87" s="154" t="s">
        <v>562</v>
      </c>
      <c r="B87" s="154"/>
      <c r="C87" s="154" t="s">
        <v>563</v>
      </c>
      <c r="D87" s="155"/>
      <c r="E87" s="101">
        <f>+'Pay App 12'!E87</f>
        <v>0</v>
      </c>
      <c r="F87" s="73"/>
      <c r="G87" s="102">
        <f>+'Pay App 12'!G87+'Pay App 13'!F87</f>
        <v>0</v>
      </c>
      <c r="H87" s="194">
        <f>+'Pay App 12'!K87</f>
        <v>0</v>
      </c>
      <c r="I87" s="195"/>
      <c r="J87" s="104"/>
      <c r="K87" s="55">
        <f t="shared" si="2"/>
        <v>0</v>
      </c>
      <c r="L87" s="56">
        <f t="shared" si="0"/>
        <v>0</v>
      </c>
      <c r="M87" s="54">
        <f t="shared" si="1"/>
        <v>0</v>
      </c>
      <c r="N87" s="54">
        <f t="shared" si="3"/>
        <v>0</v>
      </c>
      <c r="O87" s="101">
        <f>+'Pay App 12'!O87+'Pay App 12'!P87</f>
        <v>0</v>
      </c>
      <c r="P87" s="73"/>
      <c r="Q87" s="69">
        <f>+'Pay App 12'!Q87+N87+P87</f>
        <v>0</v>
      </c>
    </row>
    <row r="88" spans="1:17" ht="21" customHeight="1" x14ac:dyDescent="0.25">
      <c r="A88" s="159" t="s">
        <v>228</v>
      </c>
      <c r="B88" s="159"/>
      <c r="C88" s="186" t="s">
        <v>269</v>
      </c>
      <c r="D88" s="187"/>
      <c r="E88" s="101">
        <f>+'Pay App 12'!E88</f>
        <v>0</v>
      </c>
      <c r="F88" s="73"/>
      <c r="G88" s="102">
        <f>+'Pay App 12'!G88+'Pay App 13'!F88</f>
        <v>0</v>
      </c>
      <c r="H88" s="194">
        <f>+'Pay App 12'!K88</f>
        <v>0</v>
      </c>
      <c r="I88" s="195"/>
      <c r="J88" s="104"/>
      <c r="K88" s="55">
        <f t="shared" si="2"/>
        <v>0</v>
      </c>
      <c r="L88" s="56">
        <f t="shared" si="0"/>
        <v>0</v>
      </c>
      <c r="M88" s="54">
        <f t="shared" si="1"/>
        <v>0</v>
      </c>
      <c r="N88" s="54">
        <f t="shared" si="3"/>
        <v>0</v>
      </c>
      <c r="O88" s="101">
        <f>+'Pay App 12'!O88+'Pay App 12'!P88</f>
        <v>0</v>
      </c>
      <c r="P88" s="73"/>
      <c r="Q88" s="69">
        <f>+'Pay App 12'!Q88+N88+P88</f>
        <v>0</v>
      </c>
    </row>
    <row r="89" spans="1:17" ht="21" customHeight="1" x14ac:dyDescent="0.25">
      <c r="A89" s="154" t="s">
        <v>82</v>
      </c>
      <c r="B89" s="154"/>
      <c r="C89" s="154" t="s">
        <v>256</v>
      </c>
      <c r="D89" s="155"/>
      <c r="E89" s="101">
        <f>+'Pay App 12'!E89</f>
        <v>0</v>
      </c>
      <c r="F89" s="73"/>
      <c r="G89" s="102">
        <f>+'Pay App 12'!G89+'Pay App 13'!F89</f>
        <v>0</v>
      </c>
      <c r="H89" s="194">
        <f>+'Pay App 12'!K89</f>
        <v>0</v>
      </c>
      <c r="I89" s="195"/>
      <c r="J89" s="104"/>
      <c r="K89" s="55">
        <f t="shared" si="2"/>
        <v>0</v>
      </c>
      <c r="L89" s="56">
        <f t="shared" si="0"/>
        <v>0</v>
      </c>
      <c r="M89" s="54">
        <f t="shared" si="1"/>
        <v>0</v>
      </c>
      <c r="N89" s="54">
        <f t="shared" si="3"/>
        <v>0</v>
      </c>
      <c r="O89" s="101">
        <f>+'Pay App 12'!O89+'Pay App 12'!P89</f>
        <v>0</v>
      </c>
      <c r="P89" s="73"/>
      <c r="Q89" s="69">
        <f>+'Pay App 12'!Q89+N89+P89</f>
        <v>0</v>
      </c>
    </row>
    <row r="90" spans="1:17" ht="21" customHeight="1" x14ac:dyDescent="0.25">
      <c r="A90" s="154" t="s">
        <v>257</v>
      </c>
      <c r="B90" s="154"/>
      <c r="C90" s="154" t="s">
        <v>258</v>
      </c>
      <c r="D90" s="155"/>
      <c r="E90" s="101">
        <f>+'Pay App 12'!E90</f>
        <v>0</v>
      </c>
      <c r="F90" s="73"/>
      <c r="G90" s="102">
        <f>+'Pay App 12'!G90+'Pay App 13'!F90</f>
        <v>0</v>
      </c>
      <c r="H90" s="194">
        <f>+'Pay App 12'!K90</f>
        <v>0</v>
      </c>
      <c r="I90" s="195"/>
      <c r="J90" s="104"/>
      <c r="K90" s="55">
        <f t="shared" si="2"/>
        <v>0</v>
      </c>
      <c r="L90" s="56">
        <f t="shared" si="0"/>
        <v>0</v>
      </c>
      <c r="M90" s="54">
        <f t="shared" si="1"/>
        <v>0</v>
      </c>
      <c r="N90" s="54">
        <f t="shared" si="3"/>
        <v>0</v>
      </c>
      <c r="O90" s="101">
        <f>+'Pay App 12'!O90+'Pay App 12'!P90</f>
        <v>0</v>
      </c>
      <c r="P90" s="73"/>
      <c r="Q90" s="69">
        <f>+'Pay App 12'!Q90+N90+P90</f>
        <v>0</v>
      </c>
    </row>
    <row r="91" spans="1:17" ht="21" customHeight="1" x14ac:dyDescent="0.25">
      <c r="A91" s="154" t="s">
        <v>259</v>
      </c>
      <c r="B91" s="154"/>
      <c r="C91" s="154" t="s">
        <v>260</v>
      </c>
      <c r="D91" s="155"/>
      <c r="E91" s="101">
        <f>+'Pay App 12'!E91</f>
        <v>0</v>
      </c>
      <c r="F91" s="73"/>
      <c r="G91" s="102">
        <f>+'Pay App 12'!G91+'Pay App 13'!F91</f>
        <v>0</v>
      </c>
      <c r="H91" s="194">
        <f>+'Pay App 12'!K91</f>
        <v>0</v>
      </c>
      <c r="I91" s="195"/>
      <c r="J91" s="104"/>
      <c r="K91" s="55">
        <f t="shared" si="2"/>
        <v>0</v>
      </c>
      <c r="L91" s="56">
        <f t="shared" si="0"/>
        <v>0</v>
      </c>
      <c r="M91" s="54">
        <f t="shared" si="1"/>
        <v>0</v>
      </c>
      <c r="N91" s="54">
        <f t="shared" si="3"/>
        <v>0</v>
      </c>
      <c r="O91" s="101">
        <f>+'Pay App 12'!O91+'Pay App 12'!P91</f>
        <v>0</v>
      </c>
      <c r="P91" s="73"/>
      <c r="Q91" s="69">
        <f>+'Pay App 12'!Q91+N91+P91</f>
        <v>0</v>
      </c>
    </row>
    <row r="92" spans="1:17" ht="21" customHeight="1" x14ac:dyDescent="0.25">
      <c r="A92" s="154" t="s">
        <v>261</v>
      </c>
      <c r="B92" s="154"/>
      <c r="C92" s="154" t="s">
        <v>262</v>
      </c>
      <c r="D92" s="155"/>
      <c r="E92" s="101">
        <f>+'Pay App 12'!E92</f>
        <v>0</v>
      </c>
      <c r="F92" s="73"/>
      <c r="G92" s="102">
        <f>+'Pay App 12'!G92+'Pay App 13'!F92</f>
        <v>0</v>
      </c>
      <c r="H92" s="194">
        <f>+'Pay App 12'!K92</f>
        <v>0</v>
      </c>
      <c r="I92" s="195"/>
      <c r="J92" s="104"/>
      <c r="K92" s="55">
        <f t="shared" si="2"/>
        <v>0</v>
      </c>
      <c r="L92" s="56">
        <f t="shared" si="0"/>
        <v>0</v>
      </c>
      <c r="M92" s="54">
        <f t="shared" si="1"/>
        <v>0</v>
      </c>
      <c r="N92" s="54">
        <f t="shared" si="3"/>
        <v>0</v>
      </c>
      <c r="O92" s="101">
        <f>+'Pay App 12'!O92+'Pay App 12'!P92</f>
        <v>0</v>
      </c>
      <c r="P92" s="73"/>
      <c r="Q92" s="69">
        <f>+'Pay App 12'!Q92+N92+P92</f>
        <v>0</v>
      </c>
    </row>
    <row r="93" spans="1:17" ht="21" customHeight="1" x14ac:dyDescent="0.25">
      <c r="A93" s="154" t="s">
        <v>263</v>
      </c>
      <c r="B93" s="154"/>
      <c r="C93" s="154" t="s">
        <v>264</v>
      </c>
      <c r="D93" s="155"/>
      <c r="E93" s="101">
        <f>+'Pay App 12'!E93</f>
        <v>0</v>
      </c>
      <c r="F93" s="73"/>
      <c r="G93" s="102">
        <f>+'Pay App 12'!G93+'Pay App 13'!F93</f>
        <v>0</v>
      </c>
      <c r="H93" s="194">
        <f>+'Pay App 12'!K93</f>
        <v>0</v>
      </c>
      <c r="I93" s="195"/>
      <c r="J93" s="104"/>
      <c r="K93" s="55">
        <f t="shared" si="2"/>
        <v>0</v>
      </c>
      <c r="L93" s="56">
        <f t="shared" si="0"/>
        <v>0</v>
      </c>
      <c r="M93" s="54">
        <f t="shared" si="1"/>
        <v>0</v>
      </c>
      <c r="N93" s="54">
        <f t="shared" si="3"/>
        <v>0</v>
      </c>
      <c r="O93" s="101">
        <f>+'Pay App 12'!O93+'Pay App 12'!P93</f>
        <v>0</v>
      </c>
      <c r="P93" s="73"/>
      <c r="Q93" s="69">
        <f>+'Pay App 12'!Q93+N93+P93</f>
        <v>0</v>
      </c>
    </row>
    <row r="94" spans="1:17" ht="21" customHeight="1" x14ac:dyDescent="0.25">
      <c r="A94" s="154" t="s">
        <v>265</v>
      </c>
      <c r="B94" s="154"/>
      <c r="C94" s="154" t="s">
        <v>266</v>
      </c>
      <c r="D94" s="155"/>
      <c r="E94" s="101">
        <f>+'Pay App 12'!E94</f>
        <v>0</v>
      </c>
      <c r="F94" s="73"/>
      <c r="G94" s="102">
        <f>+'Pay App 12'!G94+'Pay App 13'!F94</f>
        <v>0</v>
      </c>
      <c r="H94" s="194">
        <f>+'Pay App 12'!K94</f>
        <v>0</v>
      </c>
      <c r="I94" s="195"/>
      <c r="J94" s="104"/>
      <c r="K94" s="55">
        <f t="shared" si="2"/>
        <v>0</v>
      </c>
      <c r="L94" s="56">
        <f t="shared" si="0"/>
        <v>0</v>
      </c>
      <c r="M94" s="54">
        <f t="shared" si="1"/>
        <v>0</v>
      </c>
      <c r="N94" s="54">
        <f t="shared" si="3"/>
        <v>0</v>
      </c>
      <c r="O94" s="101">
        <f>+'Pay App 12'!O94+'Pay App 12'!P94</f>
        <v>0</v>
      </c>
      <c r="P94" s="73"/>
      <c r="Q94" s="69">
        <f>+'Pay App 12'!Q94+N94+P94</f>
        <v>0</v>
      </c>
    </row>
    <row r="95" spans="1:17" ht="21" customHeight="1" x14ac:dyDescent="0.25">
      <c r="A95" s="154" t="s">
        <v>83</v>
      </c>
      <c r="B95" s="154"/>
      <c r="C95" s="154" t="s">
        <v>267</v>
      </c>
      <c r="D95" s="155"/>
      <c r="E95" s="101">
        <f>+'Pay App 12'!E95</f>
        <v>0</v>
      </c>
      <c r="F95" s="73"/>
      <c r="G95" s="102">
        <f>+'Pay App 12'!G95+'Pay App 13'!F95</f>
        <v>0</v>
      </c>
      <c r="H95" s="194">
        <f>+'Pay App 12'!K95</f>
        <v>0</v>
      </c>
      <c r="I95" s="195"/>
      <c r="J95" s="104"/>
      <c r="K95" s="55">
        <f t="shared" si="2"/>
        <v>0</v>
      </c>
      <c r="L95" s="56">
        <f t="shared" si="0"/>
        <v>0</v>
      </c>
      <c r="M95" s="54">
        <f t="shared" si="1"/>
        <v>0</v>
      </c>
      <c r="N95" s="54">
        <f t="shared" si="3"/>
        <v>0</v>
      </c>
      <c r="O95" s="101">
        <f>+'Pay App 12'!O95+'Pay App 12'!P95</f>
        <v>0</v>
      </c>
      <c r="P95" s="73"/>
      <c r="Q95" s="69">
        <f>+'Pay App 12'!Q95+N95+P95</f>
        <v>0</v>
      </c>
    </row>
    <row r="96" spans="1:17" ht="21" customHeight="1" x14ac:dyDescent="0.25">
      <c r="A96" s="154" t="s">
        <v>84</v>
      </c>
      <c r="B96" s="154"/>
      <c r="C96" s="154" t="s">
        <v>268</v>
      </c>
      <c r="D96" s="155"/>
      <c r="E96" s="101">
        <f>+'Pay App 12'!E96</f>
        <v>0</v>
      </c>
      <c r="F96" s="73"/>
      <c r="G96" s="102">
        <f>+'Pay App 12'!G96+'Pay App 13'!F96</f>
        <v>0</v>
      </c>
      <c r="H96" s="194">
        <f>+'Pay App 12'!K96</f>
        <v>0</v>
      </c>
      <c r="I96" s="195"/>
      <c r="J96" s="104"/>
      <c r="K96" s="55">
        <f t="shared" si="2"/>
        <v>0</v>
      </c>
      <c r="L96" s="56">
        <f t="shared" si="0"/>
        <v>0</v>
      </c>
      <c r="M96" s="54">
        <f t="shared" si="1"/>
        <v>0</v>
      </c>
      <c r="N96" s="54">
        <f t="shared" si="3"/>
        <v>0</v>
      </c>
      <c r="O96" s="101">
        <f>+'Pay App 12'!O96+'Pay App 12'!P96</f>
        <v>0</v>
      </c>
      <c r="P96" s="73"/>
      <c r="Q96" s="69">
        <f>+'Pay App 12'!Q96+N96+P96</f>
        <v>0</v>
      </c>
    </row>
    <row r="97" spans="1:17" ht="21" customHeight="1" x14ac:dyDescent="0.25">
      <c r="A97" s="154" t="s">
        <v>270</v>
      </c>
      <c r="B97" s="154"/>
      <c r="C97" s="154" t="s">
        <v>271</v>
      </c>
      <c r="D97" s="155"/>
      <c r="E97" s="101">
        <f>+'Pay App 12'!E97</f>
        <v>0</v>
      </c>
      <c r="F97" s="73"/>
      <c r="G97" s="102">
        <f>+'Pay App 12'!G97+'Pay App 13'!F97</f>
        <v>0</v>
      </c>
      <c r="H97" s="194">
        <f>+'Pay App 12'!K97</f>
        <v>0</v>
      </c>
      <c r="I97" s="195"/>
      <c r="J97" s="104"/>
      <c r="K97" s="55">
        <f t="shared" si="2"/>
        <v>0</v>
      </c>
      <c r="L97" s="56">
        <f t="shared" si="0"/>
        <v>0</v>
      </c>
      <c r="M97" s="54">
        <f t="shared" si="1"/>
        <v>0</v>
      </c>
      <c r="N97" s="54">
        <f t="shared" si="3"/>
        <v>0</v>
      </c>
      <c r="O97" s="101">
        <f>+'Pay App 12'!O97+'Pay App 12'!P97</f>
        <v>0</v>
      </c>
      <c r="P97" s="73"/>
      <c r="Q97" s="69">
        <f>+'Pay App 12'!Q97+N97+P97</f>
        <v>0</v>
      </c>
    </row>
    <row r="98" spans="1:17" ht="21" customHeight="1" x14ac:dyDescent="0.25">
      <c r="A98" s="154" t="s">
        <v>272</v>
      </c>
      <c r="B98" s="154"/>
      <c r="C98" s="154" t="s">
        <v>273</v>
      </c>
      <c r="D98" s="155"/>
      <c r="E98" s="101">
        <f>+'Pay App 12'!E98</f>
        <v>0</v>
      </c>
      <c r="F98" s="73"/>
      <c r="G98" s="102">
        <f>+'Pay App 12'!G98+'Pay App 13'!F98</f>
        <v>0</v>
      </c>
      <c r="H98" s="194">
        <f>+'Pay App 12'!K98</f>
        <v>0</v>
      </c>
      <c r="I98" s="195"/>
      <c r="J98" s="104"/>
      <c r="K98" s="55">
        <f t="shared" si="2"/>
        <v>0</v>
      </c>
      <c r="L98" s="56">
        <f t="shared" si="0"/>
        <v>0</v>
      </c>
      <c r="M98" s="54">
        <f t="shared" si="1"/>
        <v>0</v>
      </c>
      <c r="N98" s="54">
        <f t="shared" si="3"/>
        <v>0</v>
      </c>
      <c r="O98" s="101">
        <f>+'Pay App 12'!O98+'Pay App 12'!P98</f>
        <v>0</v>
      </c>
      <c r="P98" s="73"/>
      <c r="Q98" s="69">
        <f>+'Pay App 12'!Q98+N98+P98</f>
        <v>0</v>
      </c>
    </row>
    <row r="99" spans="1:17" ht="21" customHeight="1" x14ac:dyDescent="0.25">
      <c r="A99" s="154" t="s">
        <v>274</v>
      </c>
      <c r="B99" s="154"/>
      <c r="C99" s="154" t="s">
        <v>275</v>
      </c>
      <c r="D99" s="155"/>
      <c r="E99" s="101">
        <f>+'Pay App 12'!E99</f>
        <v>0</v>
      </c>
      <c r="F99" s="73"/>
      <c r="G99" s="102">
        <f>+'Pay App 12'!G99+'Pay App 13'!F99</f>
        <v>0</v>
      </c>
      <c r="H99" s="194">
        <f>+'Pay App 12'!K99</f>
        <v>0</v>
      </c>
      <c r="I99" s="195"/>
      <c r="J99" s="104"/>
      <c r="K99" s="55">
        <f t="shared" si="2"/>
        <v>0</v>
      </c>
      <c r="L99" s="56">
        <f t="shared" si="0"/>
        <v>0</v>
      </c>
      <c r="M99" s="54">
        <f t="shared" si="1"/>
        <v>0</v>
      </c>
      <c r="N99" s="54">
        <f t="shared" si="3"/>
        <v>0</v>
      </c>
      <c r="O99" s="101">
        <f>+'Pay App 12'!O99+'Pay App 12'!P99</f>
        <v>0</v>
      </c>
      <c r="P99" s="73"/>
      <c r="Q99" s="69">
        <f>+'Pay App 12'!Q99+N99+P99</f>
        <v>0</v>
      </c>
    </row>
    <row r="100" spans="1:17" ht="21" customHeight="1" x14ac:dyDescent="0.25">
      <c r="A100" s="154" t="s">
        <v>276</v>
      </c>
      <c r="B100" s="154"/>
      <c r="C100" s="154" t="s">
        <v>277</v>
      </c>
      <c r="D100" s="155"/>
      <c r="E100" s="101">
        <f>+'Pay App 12'!E100</f>
        <v>0</v>
      </c>
      <c r="F100" s="73"/>
      <c r="G100" s="102">
        <f>+'Pay App 12'!G100+'Pay App 13'!F100</f>
        <v>0</v>
      </c>
      <c r="H100" s="194">
        <f>+'Pay App 12'!K100</f>
        <v>0</v>
      </c>
      <c r="I100" s="195"/>
      <c r="J100" s="104"/>
      <c r="K100" s="55">
        <f t="shared" si="2"/>
        <v>0</v>
      </c>
      <c r="L100" s="56">
        <f t="shared" si="0"/>
        <v>0</v>
      </c>
      <c r="M100" s="54">
        <f t="shared" si="1"/>
        <v>0</v>
      </c>
      <c r="N100" s="54">
        <f t="shared" si="3"/>
        <v>0</v>
      </c>
      <c r="O100" s="101">
        <f>+'Pay App 12'!O100+'Pay App 12'!P100</f>
        <v>0</v>
      </c>
      <c r="P100" s="73"/>
      <c r="Q100" s="69">
        <f>+'Pay App 12'!Q100+N100+P100</f>
        <v>0</v>
      </c>
    </row>
    <row r="101" spans="1:17" ht="21" customHeight="1" x14ac:dyDescent="0.25">
      <c r="A101" s="154" t="s">
        <v>278</v>
      </c>
      <c r="B101" s="154"/>
      <c r="C101" s="154" t="s">
        <v>279</v>
      </c>
      <c r="D101" s="155"/>
      <c r="E101" s="101">
        <f>+'Pay App 12'!E101</f>
        <v>0</v>
      </c>
      <c r="F101" s="73"/>
      <c r="G101" s="102">
        <f>+'Pay App 12'!G101+'Pay App 13'!F101</f>
        <v>0</v>
      </c>
      <c r="H101" s="194">
        <f>+'Pay App 12'!K101</f>
        <v>0</v>
      </c>
      <c r="I101" s="195"/>
      <c r="J101" s="104"/>
      <c r="K101" s="55">
        <f t="shared" si="2"/>
        <v>0</v>
      </c>
      <c r="L101" s="56">
        <f t="shared" si="0"/>
        <v>0</v>
      </c>
      <c r="M101" s="54">
        <f t="shared" si="1"/>
        <v>0</v>
      </c>
      <c r="N101" s="54">
        <f t="shared" si="3"/>
        <v>0</v>
      </c>
      <c r="O101" s="101">
        <f>+'Pay App 12'!O101+'Pay App 12'!P101</f>
        <v>0</v>
      </c>
      <c r="P101" s="73"/>
      <c r="Q101" s="69">
        <f>+'Pay App 12'!Q101+N101+P101</f>
        <v>0</v>
      </c>
    </row>
    <row r="102" spans="1:17" ht="21" customHeight="1" x14ac:dyDescent="0.25">
      <c r="A102" s="154" t="s">
        <v>281</v>
      </c>
      <c r="B102" s="154"/>
      <c r="C102" s="154" t="s">
        <v>280</v>
      </c>
      <c r="D102" s="155"/>
      <c r="E102" s="101">
        <f>+'Pay App 12'!E102</f>
        <v>0</v>
      </c>
      <c r="F102" s="73"/>
      <c r="G102" s="102">
        <f>+'Pay App 12'!G102+'Pay App 13'!F102</f>
        <v>0</v>
      </c>
      <c r="H102" s="194">
        <f>+'Pay App 12'!K102</f>
        <v>0</v>
      </c>
      <c r="I102" s="195"/>
      <c r="J102" s="104"/>
      <c r="K102" s="55">
        <f t="shared" si="2"/>
        <v>0</v>
      </c>
      <c r="L102" s="56">
        <f t="shared" si="0"/>
        <v>0</v>
      </c>
      <c r="M102" s="54">
        <f t="shared" si="1"/>
        <v>0</v>
      </c>
      <c r="N102" s="54">
        <f t="shared" si="3"/>
        <v>0</v>
      </c>
      <c r="O102" s="101">
        <f>+'Pay App 12'!O102+'Pay App 12'!P102</f>
        <v>0</v>
      </c>
      <c r="P102" s="73"/>
      <c r="Q102" s="69">
        <f>+'Pay App 12'!Q102+N102+P102</f>
        <v>0</v>
      </c>
    </row>
    <row r="103" spans="1:17" ht="21" customHeight="1" x14ac:dyDescent="0.25">
      <c r="A103" s="154" t="s">
        <v>282</v>
      </c>
      <c r="B103" s="154"/>
      <c r="C103" s="154" t="s">
        <v>283</v>
      </c>
      <c r="D103" s="155"/>
      <c r="E103" s="101">
        <f>+'Pay App 12'!E103</f>
        <v>0</v>
      </c>
      <c r="F103" s="73"/>
      <c r="G103" s="102">
        <f>+'Pay App 12'!G103+'Pay App 13'!F103</f>
        <v>0</v>
      </c>
      <c r="H103" s="194">
        <f>+'Pay App 12'!K103</f>
        <v>0</v>
      </c>
      <c r="I103" s="195"/>
      <c r="J103" s="104"/>
      <c r="K103" s="55">
        <f t="shared" si="2"/>
        <v>0</v>
      </c>
      <c r="L103" s="56">
        <f t="shared" si="0"/>
        <v>0</v>
      </c>
      <c r="M103" s="54">
        <f t="shared" si="1"/>
        <v>0</v>
      </c>
      <c r="N103" s="54">
        <f t="shared" si="3"/>
        <v>0</v>
      </c>
      <c r="O103" s="101">
        <f>+'Pay App 12'!O103+'Pay App 12'!P103</f>
        <v>0</v>
      </c>
      <c r="P103" s="73"/>
      <c r="Q103" s="69">
        <f>+'Pay App 12'!Q103+N103+P103</f>
        <v>0</v>
      </c>
    </row>
    <row r="104" spans="1:17" ht="21" customHeight="1" x14ac:dyDescent="0.25">
      <c r="A104" s="154" t="s">
        <v>284</v>
      </c>
      <c r="B104" s="154"/>
      <c r="C104" s="154" t="s">
        <v>285</v>
      </c>
      <c r="D104" s="155"/>
      <c r="E104" s="101">
        <f>+'Pay App 12'!E104</f>
        <v>0</v>
      </c>
      <c r="F104" s="73"/>
      <c r="G104" s="102">
        <f>+'Pay App 12'!G104+'Pay App 13'!F104</f>
        <v>0</v>
      </c>
      <c r="H104" s="194">
        <f>+'Pay App 12'!K104</f>
        <v>0</v>
      </c>
      <c r="I104" s="195"/>
      <c r="J104" s="104"/>
      <c r="K104" s="55">
        <f t="shared" si="2"/>
        <v>0</v>
      </c>
      <c r="L104" s="56">
        <f t="shared" si="0"/>
        <v>0</v>
      </c>
      <c r="M104" s="54">
        <f t="shared" si="1"/>
        <v>0</v>
      </c>
      <c r="N104" s="54">
        <f t="shared" si="3"/>
        <v>0</v>
      </c>
      <c r="O104" s="101">
        <f>+'Pay App 12'!O104+'Pay App 12'!P104</f>
        <v>0</v>
      </c>
      <c r="P104" s="73"/>
      <c r="Q104" s="69">
        <f>+'Pay App 12'!Q104+N104+P104</f>
        <v>0</v>
      </c>
    </row>
    <row r="105" spans="1:17" ht="21" customHeight="1" x14ac:dyDescent="0.25">
      <c r="A105" s="154" t="s">
        <v>292</v>
      </c>
      <c r="B105" s="154"/>
      <c r="C105" s="154" t="s">
        <v>286</v>
      </c>
      <c r="D105" s="155"/>
      <c r="E105" s="101">
        <f>+'Pay App 12'!E105</f>
        <v>0</v>
      </c>
      <c r="F105" s="73"/>
      <c r="G105" s="102">
        <f>+'Pay App 12'!G105+'Pay App 13'!F105</f>
        <v>0</v>
      </c>
      <c r="H105" s="194">
        <f>+'Pay App 12'!K105</f>
        <v>0</v>
      </c>
      <c r="I105" s="195"/>
      <c r="J105" s="104"/>
      <c r="K105" s="55">
        <f t="shared" si="2"/>
        <v>0</v>
      </c>
      <c r="L105" s="56">
        <f t="shared" si="0"/>
        <v>0</v>
      </c>
      <c r="M105" s="54">
        <f t="shared" si="1"/>
        <v>0</v>
      </c>
      <c r="N105" s="54">
        <f t="shared" si="3"/>
        <v>0</v>
      </c>
      <c r="O105" s="101">
        <f>+'Pay App 12'!O105+'Pay App 12'!P105</f>
        <v>0</v>
      </c>
      <c r="P105" s="73"/>
      <c r="Q105" s="69">
        <f>+'Pay App 12'!Q105+N105+P105</f>
        <v>0</v>
      </c>
    </row>
    <row r="106" spans="1:17" ht="21" customHeight="1" x14ac:dyDescent="0.25">
      <c r="A106" s="154" t="s">
        <v>413</v>
      </c>
      <c r="B106" s="154"/>
      <c r="C106" s="154" t="s">
        <v>414</v>
      </c>
      <c r="D106" s="155"/>
      <c r="E106" s="101">
        <f>+'Pay App 12'!E106</f>
        <v>0</v>
      </c>
      <c r="F106" s="73"/>
      <c r="G106" s="102">
        <f>+'Pay App 12'!G106+'Pay App 13'!F106</f>
        <v>0</v>
      </c>
      <c r="H106" s="194">
        <f>+'Pay App 12'!K106</f>
        <v>0</v>
      </c>
      <c r="I106" s="195"/>
      <c r="J106" s="104"/>
      <c r="K106" s="55">
        <f t="shared" si="2"/>
        <v>0</v>
      </c>
      <c r="L106" s="56">
        <f t="shared" si="0"/>
        <v>0</v>
      </c>
      <c r="M106" s="54">
        <f t="shared" si="1"/>
        <v>0</v>
      </c>
      <c r="N106" s="54">
        <f t="shared" si="3"/>
        <v>0</v>
      </c>
      <c r="O106" s="101">
        <f>+'Pay App 12'!O106+'Pay App 12'!P106</f>
        <v>0</v>
      </c>
      <c r="P106" s="73"/>
      <c r="Q106" s="69">
        <f>+'Pay App 12'!Q106+N106+P106</f>
        <v>0</v>
      </c>
    </row>
    <row r="107" spans="1:17" ht="21" customHeight="1" x14ac:dyDescent="0.25">
      <c r="A107" s="154" t="s">
        <v>293</v>
      </c>
      <c r="B107" s="154"/>
      <c r="C107" s="154" t="s">
        <v>287</v>
      </c>
      <c r="D107" s="155"/>
      <c r="E107" s="101">
        <f>+'Pay App 12'!E107</f>
        <v>0</v>
      </c>
      <c r="F107" s="73"/>
      <c r="G107" s="102">
        <f>+'Pay App 12'!G107+'Pay App 13'!F107</f>
        <v>0</v>
      </c>
      <c r="H107" s="194">
        <f>+'Pay App 12'!K107</f>
        <v>0</v>
      </c>
      <c r="I107" s="195"/>
      <c r="J107" s="104"/>
      <c r="K107" s="55">
        <f t="shared" si="2"/>
        <v>0</v>
      </c>
      <c r="L107" s="56">
        <f t="shared" si="0"/>
        <v>0</v>
      </c>
      <c r="M107" s="54">
        <f t="shared" si="1"/>
        <v>0</v>
      </c>
      <c r="N107" s="54">
        <f t="shared" si="3"/>
        <v>0</v>
      </c>
      <c r="O107" s="101">
        <f>+'Pay App 12'!O107+'Pay App 12'!P107</f>
        <v>0</v>
      </c>
      <c r="P107" s="73"/>
      <c r="Q107" s="69">
        <f>+'Pay App 12'!Q107+N107+P107</f>
        <v>0</v>
      </c>
    </row>
    <row r="108" spans="1:17" ht="21" customHeight="1" x14ac:dyDescent="0.25">
      <c r="A108" s="154" t="s">
        <v>294</v>
      </c>
      <c r="B108" s="154"/>
      <c r="C108" s="154" t="s">
        <v>288</v>
      </c>
      <c r="D108" s="155"/>
      <c r="E108" s="101">
        <f>+'Pay App 12'!E108</f>
        <v>0</v>
      </c>
      <c r="F108" s="73"/>
      <c r="G108" s="102">
        <f>+'Pay App 12'!G108+'Pay App 13'!F108</f>
        <v>0</v>
      </c>
      <c r="H108" s="194">
        <f>+'Pay App 12'!K108</f>
        <v>0</v>
      </c>
      <c r="I108" s="195"/>
      <c r="J108" s="104"/>
      <c r="K108" s="55">
        <f t="shared" si="2"/>
        <v>0</v>
      </c>
      <c r="L108" s="56">
        <f t="shared" si="0"/>
        <v>0</v>
      </c>
      <c r="M108" s="54">
        <f t="shared" si="1"/>
        <v>0</v>
      </c>
      <c r="N108" s="54">
        <f t="shared" si="3"/>
        <v>0</v>
      </c>
      <c r="O108" s="101">
        <f>+'Pay App 12'!O108+'Pay App 12'!P108</f>
        <v>0</v>
      </c>
      <c r="P108" s="73"/>
      <c r="Q108" s="69">
        <f>+'Pay App 12'!Q108+N108+P108</f>
        <v>0</v>
      </c>
    </row>
    <row r="109" spans="1:17" ht="21" customHeight="1" x14ac:dyDescent="0.25">
      <c r="A109" s="154" t="s">
        <v>295</v>
      </c>
      <c r="B109" s="154"/>
      <c r="C109" s="154" t="s">
        <v>289</v>
      </c>
      <c r="D109" s="155"/>
      <c r="E109" s="101">
        <f>+'Pay App 12'!E109</f>
        <v>0</v>
      </c>
      <c r="F109" s="73"/>
      <c r="G109" s="102">
        <f>+'Pay App 12'!G109+'Pay App 13'!F109</f>
        <v>0</v>
      </c>
      <c r="H109" s="194">
        <f>+'Pay App 12'!K109</f>
        <v>0</v>
      </c>
      <c r="I109" s="195"/>
      <c r="J109" s="104"/>
      <c r="K109" s="55">
        <f t="shared" si="2"/>
        <v>0</v>
      </c>
      <c r="L109" s="56">
        <f t="shared" si="0"/>
        <v>0</v>
      </c>
      <c r="M109" s="54">
        <f t="shared" si="1"/>
        <v>0</v>
      </c>
      <c r="N109" s="54">
        <f t="shared" si="3"/>
        <v>0</v>
      </c>
      <c r="O109" s="101">
        <f>+'Pay App 12'!O109+'Pay App 12'!P109</f>
        <v>0</v>
      </c>
      <c r="P109" s="73"/>
      <c r="Q109" s="69">
        <f>+'Pay App 12'!Q109+N109+P109</f>
        <v>0</v>
      </c>
    </row>
    <row r="110" spans="1:17" ht="21" customHeight="1" x14ac:dyDescent="0.25">
      <c r="A110" s="154" t="s">
        <v>296</v>
      </c>
      <c r="B110" s="154"/>
      <c r="C110" s="154" t="s">
        <v>290</v>
      </c>
      <c r="D110" s="155"/>
      <c r="E110" s="101">
        <f>+'Pay App 12'!E110</f>
        <v>0</v>
      </c>
      <c r="F110" s="73"/>
      <c r="G110" s="102">
        <f>+'Pay App 12'!G110+'Pay App 13'!F110</f>
        <v>0</v>
      </c>
      <c r="H110" s="194">
        <f>+'Pay App 12'!K110</f>
        <v>0</v>
      </c>
      <c r="I110" s="195"/>
      <c r="J110" s="104"/>
      <c r="K110" s="55">
        <f t="shared" si="2"/>
        <v>0</v>
      </c>
      <c r="L110" s="56">
        <f t="shared" si="0"/>
        <v>0</v>
      </c>
      <c r="M110" s="54">
        <f t="shared" si="1"/>
        <v>0</v>
      </c>
      <c r="N110" s="54">
        <f t="shared" si="3"/>
        <v>0</v>
      </c>
      <c r="O110" s="101">
        <f>+'Pay App 12'!O110+'Pay App 12'!P110</f>
        <v>0</v>
      </c>
      <c r="P110" s="73"/>
      <c r="Q110" s="69">
        <f>+'Pay App 12'!Q110+N110+P110</f>
        <v>0</v>
      </c>
    </row>
    <row r="111" spans="1:17" ht="21" customHeight="1" x14ac:dyDescent="0.25">
      <c r="A111" s="154" t="s">
        <v>297</v>
      </c>
      <c r="B111" s="154"/>
      <c r="C111" s="154" t="s">
        <v>291</v>
      </c>
      <c r="D111" s="155"/>
      <c r="E111" s="101">
        <f>+'Pay App 12'!E111</f>
        <v>0</v>
      </c>
      <c r="F111" s="73"/>
      <c r="G111" s="102">
        <f>+'Pay App 12'!G111+'Pay App 13'!F111</f>
        <v>0</v>
      </c>
      <c r="H111" s="194">
        <f>+'Pay App 12'!K111</f>
        <v>0</v>
      </c>
      <c r="I111" s="195"/>
      <c r="J111" s="104"/>
      <c r="K111" s="55">
        <f t="shared" si="2"/>
        <v>0</v>
      </c>
      <c r="L111" s="56">
        <f t="shared" si="0"/>
        <v>0</v>
      </c>
      <c r="M111" s="54">
        <f t="shared" si="1"/>
        <v>0</v>
      </c>
      <c r="N111" s="54">
        <f t="shared" si="3"/>
        <v>0</v>
      </c>
      <c r="O111" s="101">
        <f>+'Pay App 12'!O111+'Pay App 12'!P111</f>
        <v>0</v>
      </c>
      <c r="P111" s="73"/>
      <c r="Q111" s="69">
        <f>+'Pay App 12'!Q111+N111+P111</f>
        <v>0</v>
      </c>
    </row>
    <row r="112" spans="1:17" ht="21" customHeight="1" x14ac:dyDescent="0.25">
      <c r="A112" s="159" t="s">
        <v>226</v>
      </c>
      <c r="B112" s="159"/>
      <c r="C112" s="159" t="s">
        <v>227</v>
      </c>
      <c r="D112" s="160"/>
      <c r="E112" s="101">
        <f>+'Pay App 12'!E112</f>
        <v>0</v>
      </c>
      <c r="F112" s="73"/>
      <c r="G112" s="102">
        <f>+'Pay App 12'!G112+'Pay App 13'!F112</f>
        <v>0</v>
      </c>
      <c r="H112" s="194">
        <f>+'Pay App 12'!K112</f>
        <v>0</v>
      </c>
      <c r="I112" s="195"/>
      <c r="J112" s="104"/>
      <c r="K112" s="55">
        <f t="shared" si="2"/>
        <v>0</v>
      </c>
      <c r="L112" s="56">
        <f t="shared" si="0"/>
        <v>0</v>
      </c>
      <c r="M112" s="54">
        <f t="shared" si="1"/>
        <v>0</v>
      </c>
      <c r="N112" s="54">
        <f t="shared" si="3"/>
        <v>0</v>
      </c>
      <c r="O112" s="101">
        <f>+'Pay App 12'!O112+'Pay App 12'!P112</f>
        <v>0</v>
      </c>
      <c r="P112" s="73"/>
      <c r="Q112" s="69">
        <f>+'Pay App 12'!Q112+N112+P112</f>
        <v>0</v>
      </c>
    </row>
    <row r="113" spans="1:17" ht="21" customHeight="1" x14ac:dyDescent="0.25">
      <c r="A113" s="154" t="s">
        <v>85</v>
      </c>
      <c r="B113" s="154"/>
      <c r="C113" s="154" t="s">
        <v>86</v>
      </c>
      <c r="D113" s="155"/>
      <c r="E113" s="101">
        <f>+'Pay App 12'!E113</f>
        <v>0</v>
      </c>
      <c r="F113" s="73"/>
      <c r="G113" s="102">
        <f>+'Pay App 12'!G113+'Pay App 13'!F113</f>
        <v>0</v>
      </c>
      <c r="H113" s="194">
        <f>+'Pay App 12'!K113</f>
        <v>0</v>
      </c>
      <c r="I113" s="195"/>
      <c r="J113" s="104"/>
      <c r="K113" s="55">
        <f t="shared" si="2"/>
        <v>0</v>
      </c>
      <c r="L113" s="56">
        <f t="shared" si="0"/>
        <v>0</v>
      </c>
      <c r="M113" s="54">
        <f t="shared" si="1"/>
        <v>0</v>
      </c>
      <c r="N113" s="54">
        <f t="shared" si="3"/>
        <v>0</v>
      </c>
      <c r="O113" s="101">
        <f>+'Pay App 12'!O113+'Pay App 12'!P113</f>
        <v>0</v>
      </c>
      <c r="P113" s="73"/>
      <c r="Q113" s="69">
        <f>+'Pay App 12'!Q113+N113+P113</f>
        <v>0</v>
      </c>
    </row>
    <row r="114" spans="1:17" ht="21" customHeight="1" x14ac:dyDescent="0.25">
      <c r="A114" s="154" t="s">
        <v>87</v>
      </c>
      <c r="B114" s="154"/>
      <c r="C114" s="154" t="s">
        <v>88</v>
      </c>
      <c r="D114" s="155"/>
      <c r="E114" s="101">
        <f>+'Pay App 12'!E114</f>
        <v>0</v>
      </c>
      <c r="F114" s="73"/>
      <c r="G114" s="102">
        <f>+'Pay App 12'!G114+'Pay App 13'!F114</f>
        <v>0</v>
      </c>
      <c r="H114" s="194">
        <f>+'Pay App 12'!K114</f>
        <v>0</v>
      </c>
      <c r="I114" s="195"/>
      <c r="J114" s="104"/>
      <c r="K114" s="55">
        <f t="shared" si="2"/>
        <v>0</v>
      </c>
      <c r="L114" s="56">
        <f t="shared" si="0"/>
        <v>0</v>
      </c>
      <c r="M114" s="54">
        <f t="shared" si="1"/>
        <v>0</v>
      </c>
      <c r="N114" s="54">
        <f t="shared" si="3"/>
        <v>0</v>
      </c>
      <c r="O114" s="101">
        <f>+'Pay App 12'!O114+'Pay App 12'!P114</f>
        <v>0</v>
      </c>
      <c r="P114" s="73"/>
      <c r="Q114" s="69">
        <f>+'Pay App 12'!Q114+N114+P114</f>
        <v>0</v>
      </c>
    </row>
    <row r="115" spans="1:17" ht="21" customHeight="1" x14ac:dyDescent="0.25">
      <c r="A115" s="154" t="s">
        <v>298</v>
      </c>
      <c r="B115" s="154"/>
      <c r="C115" s="154" t="s">
        <v>299</v>
      </c>
      <c r="D115" s="155"/>
      <c r="E115" s="101">
        <f>+'Pay App 12'!E115</f>
        <v>0</v>
      </c>
      <c r="F115" s="73"/>
      <c r="G115" s="102">
        <f>+'Pay App 12'!G115+'Pay App 13'!F115</f>
        <v>0</v>
      </c>
      <c r="H115" s="194">
        <f>+'Pay App 12'!K115</f>
        <v>0</v>
      </c>
      <c r="I115" s="195"/>
      <c r="J115" s="104"/>
      <c r="K115" s="55">
        <f t="shared" si="2"/>
        <v>0</v>
      </c>
      <c r="L115" s="56">
        <f t="shared" si="0"/>
        <v>0</v>
      </c>
      <c r="M115" s="54">
        <f t="shared" si="1"/>
        <v>0</v>
      </c>
      <c r="N115" s="54">
        <f t="shared" si="3"/>
        <v>0</v>
      </c>
      <c r="O115" s="101">
        <f>+'Pay App 12'!O115+'Pay App 12'!P115</f>
        <v>0</v>
      </c>
      <c r="P115" s="73"/>
      <c r="Q115" s="69">
        <f>+'Pay App 12'!Q115+N115+P115</f>
        <v>0</v>
      </c>
    </row>
    <row r="116" spans="1:17" ht="21" customHeight="1" x14ac:dyDescent="0.25">
      <c r="A116" s="159" t="s">
        <v>224</v>
      </c>
      <c r="B116" s="159"/>
      <c r="C116" s="157" t="s">
        <v>225</v>
      </c>
      <c r="D116" s="185"/>
      <c r="E116" s="101">
        <f>+'Pay App 12'!E116</f>
        <v>0</v>
      </c>
      <c r="F116" s="73"/>
      <c r="G116" s="102">
        <f>+'Pay App 12'!G116+'Pay App 13'!F116</f>
        <v>0</v>
      </c>
      <c r="H116" s="194">
        <f>+'Pay App 12'!K116</f>
        <v>0</v>
      </c>
      <c r="I116" s="195"/>
      <c r="J116" s="104"/>
      <c r="K116" s="55">
        <f t="shared" si="2"/>
        <v>0</v>
      </c>
      <c r="L116" s="56">
        <f t="shared" si="0"/>
        <v>0</v>
      </c>
      <c r="M116" s="54">
        <f t="shared" si="1"/>
        <v>0</v>
      </c>
      <c r="N116" s="54">
        <f t="shared" si="3"/>
        <v>0</v>
      </c>
      <c r="O116" s="101">
        <f>+'Pay App 12'!O116+'Pay App 12'!P116</f>
        <v>0</v>
      </c>
      <c r="P116" s="73"/>
      <c r="Q116" s="69">
        <f>+'Pay App 12'!Q116+N116+P116</f>
        <v>0</v>
      </c>
    </row>
    <row r="117" spans="1:17" ht="21" customHeight="1" x14ac:dyDescent="0.25">
      <c r="A117" s="154" t="s">
        <v>300</v>
      </c>
      <c r="B117" s="154"/>
      <c r="C117" s="154" t="s">
        <v>301</v>
      </c>
      <c r="D117" s="155"/>
      <c r="E117" s="101">
        <f>+'Pay App 12'!E117</f>
        <v>0</v>
      </c>
      <c r="F117" s="73"/>
      <c r="G117" s="102">
        <f>+'Pay App 12'!G117+'Pay App 13'!F117</f>
        <v>0</v>
      </c>
      <c r="H117" s="194">
        <f>+'Pay App 12'!K117</f>
        <v>0</v>
      </c>
      <c r="I117" s="195"/>
      <c r="J117" s="104"/>
      <c r="K117" s="55">
        <f t="shared" si="2"/>
        <v>0</v>
      </c>
      <c r="L117" s="56">
        <f t="shared" si="0"/>
        <v>0</v>
      </c>
      <c r="M117" s="54">
        <f t="shared" si="1"/>
        <v>0</v>
      </c>
      <c r="N117" s="54">
        <f t="shared" si="3"/>
        <v>0</v>
      </c>
      <c r="O117" s="101">
        <f>+'Pay App 12'!O117+'Pay App 12'!P117</f>
        <v>0</v>
      </c>
      <c r="P117" s="73"/>
      <c r="Q117" s="69">
        <f>+'Pay App 12'!Q117+N117+P117</f>
        <v>0</v>
      </c>
    </row>
    <row r="118" spans="1:17" ht="21" customHeight="1" x14ac:dyDescent="0.25">
      <c r="A118" s="154" t="s">
        <v>89</v>
      </c>
      <c r="B118" s="154"/>
      <c r="C118" s="123" t="s">
        <v>90</v>
      </c>
      <c r="D118" s="58"/>
      <c r="E118" s="101">
        <f>+'Pay App 12'!E118</f>
        <v>0</v>
      </c>
      <c r="F118" s="73"/>
      <c r="G118" s="102">
        <f>+'Pay App 12'!G118+'Pay App 13'!F118</f>
        <v>0</v>
      </c>
      <c r="H118" s="194">
        <f>+'Pay App 12'!K118</f>
        <v>0</v>
      </c>
      <c r="I118" s="195"/>
      <c r="J118" s="104"/>
      <c r="K118" s="55">
        <f t="shared" si="2"/>
        <v>0</v>
      </c>
      <c r="L118" s="56">
        <f t="shared" si="0"/>
        <v>0</v>
      </c>
      <c r="M118" s="54">
        <f t="shared" si="1"/>
        <v>0</v>
      </c>
      <c r="N118" s="54">
        <f t="shared" si="3"/>
        <v>0</v>
      </c>
      <c r="O118" s="101">
        <f>+'Pay App 12'!O118+'Pay App 12'!P118</f>
        <v>0</v>
      </c>
      <c r="P118" s="73"/>
      <c r="Q118" s="69">
        <f>+'Pay App 12'!Q118+N118+P118</f>
        <v>0</v>
      </c>
    </row>
    <row r="119" spans="1:17" ht="21" customHeight="1" x14ac:dyDescent="0.25">
      <c r="A119" s="154" t="s">
        <v>91</v>
      </c>
      <c r="B119" s="154"/>
      <c r="C119" s="155" t="s">
        <v>92</v>
      </c>
      <c r="D119" s="172"/>
      <c r="E119" s="101">
        <f>+'Pay App 12'!E119</f>
        <v>0</v>
      </c>
      <c r="F119" s="73"/>
      <c r="G119" s="102">
        <f>+'Pay App 12'!G119+'Pay App 13'!F119</f>
        <v>0</v>
      </c>
      <c r="H119" s="194">
        <f>+'Pay App 12'!K119</f>
        <v>0</v>
      </c>
      <c r="I119" s="195"/>
      <c r="J119" s="104"/>
      <c r="K119" s="55">
        <f t="shared" si="2"/>
        <v>0</v>
      </c>
      <c r="L119" s="56">
        <f t="shared" si="0"/>
        <v>0</v>
      </c>
      <c r="M119" s="54">
        <f t="shared" si="1"/>
        <v>0</v>
      </c>
      <c r="N119" s="54">
        <f t="shared" si="3"/>
        <v>0</v>
      </c>
      <c r="O119" s="101">
        <f>+'Pay App 12'!O119+'Pay App 12'!P119</f>
        <v>0</v>
      </c>
      <c r="P119" s="73"/>
      <c r="Q119" s="69">
        <f>+'Pay App 12'!Q119+N119+P119</f>
        <v>0</v>
      </c>
    </row>
    <row r="120" spans="1:17" ht="21" customHeight="1" x14ac:dyDescent="0.25">
      <c r="A120" s="154" t="s">
        <v>302</v>
      </c>
      <c r="B120" s="154"/>
      <c r="C120" s="154" t="s">
        <v>303</v>
      </c>
      <c r="D120" s="155"/>
      <c r="E120" s="101">
        <f>+'Pay App 12'!E120</f>
        <v>0</v>
      </c>
      <c r="F120" s="73"/>
      <c r="G120" s="102">
        <f>+'Pay App 12'!G120+'Pay App 13'!F120</f>
        <v>0</v>
      </c>
      <c r="H120" s="194">
        <f>+'Pay App 12'!K120</f>
        <v>0</v>
      </c>
      <c r="I120" s="195"/>
      <c r="J120" s="104"/>
      <c r="K120" s="55">
        <f t="shared" si="2"/>
        <v>0</v>
      </c>
      <c r="L120" s="56">
        <f t="shared" si="0"/>
        <v>0</v>
      </c>
      <c r="M120" s="54">
        <f t="shared" si="1"/>
        <v>0</v>
      </c>
      <c r="N120" s="54">
        <f t="shared" si="3"/>
        <v>0</v>
      </c>
      <c r="O120" s="101">
        <f>+'Pay App 12'!O120+'Pay App 12'!P120</f>
        <v>0</v>
      </c>
      <c r="P120" s="73"/>
      <c r="Q120" s="69">
        <f>+'Pay App 12'!Q120+N120+P120</f>
        <v>0</v>
      </c>
    </row>
    <row r="121" spans="1:17" ht="21" customHeight="1" x14ac:dyDescent="0.25">
      <c r="A121" s="154" t="s">
        <v>304</v>
      </c>
      <c r="B121" s="154"/>
      <c r="C121" s="154" t="s">
        <v>305</v>
      </c>
      <c r="D121" s="155"/>
      <c r="E121" s="101">
        <f>+'Pay App 12'!E121</f>
        <v>0</v>
      </c>
      <c r="F121" s="73"/>
      <c r="G121" s="102">
        <f>+'Pay App 12'!G121+'Pay App 13'!F121</f>
        <v>0</v>
      </c>
      <c r="H121" s="194">
        <f>+'Pay App 12'!K121</f>
        <v>0</v>
      </c>
      <c r="I121" s="195"/>
      <c r="J121" s="104"/>
      <c r="K121" s="55">
        <f t="shared" si="2"/>
        <v>0</v>
      </c>
      <c r="L121" s="56">
        <f t="shared" si="0"/>
        <v>0</v>
      </c>
      <c r="M121" s="54">
        <f t="shared" si="1"/>
        <v>0</v>
      </c>
      <c r="N121" s="54">
        <f t="shared" si="3"/>
        <v>0</v>
      </c>
      <c r="O121" s="101">
        <f>+'Pay App 12'!O121+'Pay App 12'!P121</f>
        <v>0</v>
      </c>
      <c r="P121" s="73"/>
      <c r="Q121" s="69">
        <f>+'Pay App 12'!Q121+N121+P121</f>
        <v>0</v>
      </c>
    </row>
    <row r="122" spans="1:17" ht="21" customHeight="1" x14ac:dyDescent="0.25">
      <c r="A122" s="159" t="s">
        <v>93</v>
      </c>
      <c r="B122" s="159"/>
      <c r="C122" s="160" t="s">
        <v>221</v>
      </c>
      <c r="D122" s="163"/>
      <c r="E122" s="101">
        <f>+'Pay App 12'!E122</f>
        <v>0</v>
      </c>
      <c r="F122" s="73"/>
      <c r="G122" s="102">
        <f>+'Pay App 12'!G122+'Pay App 13'!F122</f>
        <v>0</v>
      </c>
      <c r="H122" s="194">
        <f>+'Pay App 12'!K122</f>
        <v>0</v>
      </c>
      <c r="I122" s="195"/>
      <c r="J122" s="104"/>
      <c r="K122" s="55">
        <f t="shared" si="2"/>
        <v>0</v>
      </c>
      <c r="L122" s="56">
        <f t="shared" si="0"/>
        <v>0</v>
      </c>
      <c r="M122" s="54">
        <f t="shared" si="1"/>
        <v>0</v>
      </c>
      <c r="N122" s="54">
        <f t="shared" si="3"/>
        <v>0</v>
      </c>
      <c r="O122" s="101">
        <f>+'Pay App 12'!O122+'Pay App 12'!P122</f>
        <v>0</v>
      </c>
      <c r="P122" s="73"/>
      <c r="Q122" s="69">
        <f>+'Pay App 12'!Q122+N122+P122</f>
        <v>0</v>
      </c>
    </row>
    <row r="123" spans="1:17" ht="21" customHeight="1" x14ac:dyDescent="0.25">
      <c r="A123" s="154" t="s">
        <v>306</v>
      </c>
      <c r="B123" s="154"/>
      <c r="C123" s="154" t="s">
        <v>307</v>
      </c>
      <c r="D123" s="155"/>
      <c r="E123" s="101">
        <f>+'Pay App 12'!E123</f>
        <v>0</v>
      </c>
      <c r="F123" s="73"/>
      <c r="G123" s="102">
        <f>+'Pay App 12'!G123+'Pay App 13'!F123</f>
        <v>0</v>
      </c>
      <c r="H123" s="194">
        <f>+'Pay App 12'!K123</f>
        <v>0</v>
      </c>
      <c r="I123" s="195"/>
      <c r="J123" s="104"/>
      <c r="K123" s="55">
        <f t="shared" si="2"/>
        <v>0</v>
      </c>
      <c r="L123" s="56">
        <f t="shared" si="0"/>
        <v>0</v>
      </c>
      <c r="M123" s="54">
        <f t="shared" si="1"/>
        <v>0</v>
      </c>
      <c r="N123" s="54">
        <f t="shared" si="3"/>
        <v>0</v>
      </c>
      <c r="O123" s="101">
        <f>+'Pay App 12'!O123+'Pay App 12'!P123</f>
        <v>0</v>
      </c>
      <c r="P123" s="73"/>
      <c r="Q123" s="69">
        <f>+'Pay App 12'!Q123+N123+P123</f>
        <v>0</v>
      </c>
    </row>
    <row r="124" spans="1:17" ht="21" customHeight="1" x14ac:dyDescent="0.25">
      <c r="A124" s="154" t="s">
        <v>306</v>
      </c>
      <c r="B124" s="154"/>
      <c r="C124" s="154" t="s">
        <v>308</v>
      </c>
      <c r="D124" s="155"/>
      <c r="E124" s="101">
        <f>+'Pay App 12'!E124</f>
        <v>0</v>
      </c>
      <c r="F124" s="73"/>
      <c r="G124" s="102">
        <f>+'Pay App 12'!G124+'Pay App 13'!F124</f>
        <v>0</v>
      </c>
      <c r="H124" s="194">
        <f>+'Pay App 12'!K124</f>
        <v>0</v>
      </c>
      <c r="I124" s="195"/>
      <c r="J124" s="104"/>
      <c r="K124" s="55">
        <f t="shared" si="2"/>
        <v>0</v>
      </c>
      <c r="L124" s="56">
        <f t="shared" si="0"/>
        <v>0</v>
      </c>
      <c r="M124" s="54">
        <f t="shared" si="1"/>
        <v>0</v>
      </c>
      <c r="N124" s="54">
        <f t="shared" si="3"/>
        <v>0</v>
      </c>
      <c r="O124" s="101">
        <f>+'Pay App 12'!O124+'Pay App 12'!P124</f>
        <v>0</v>
      </c>
      <c r="P124" s="73"/>
      <c r="Q124" s="69">
        <f>+'Pay App 12'!Q124+N124+P124</f>
        <v>0</v>
      </c>
    </row>
    <row r="125" spans="1:17" ht="21" customHeight="1" x14ac:dyDescent="0.25">
      <c r="A125" s="154" t="s">
        <v>306</v>
      </c>
      <c r="B125" s="154"/>
      <c r="C125" s="154" t="s">
        <v>309</v>
      </c>
      <c r="D125" s="155"/>
      <c r="E125" s="101">
        <f>+'Pay App 12'!E125</f>
        <v>0</v>
      </c>
      <c r="F125" s="73"/>
      <c r="G125" s="102">
        <f>+'Pay App 12'!G125+'Pay App 13'!F125</f>
        <v>0</v>
      </c>
      <c r="H125" s="194">
        <f>+'Pay App 12'!K125</f>
        <v>0</v>
      </c>
      <c r="I125" s="195"/>
      <c r="J125" s="104"/>
      <c r="K125" s="55">
        <f t="shared" si="2"/>
        <v>0</v>
      </c>
      <c r="L125" s="56">
        <f t="shared" si="0"/>
        <v>0</v>
      </c>
      <c r="M125" s="54">
        <f t="shared" si="1"/>
        <v>0</v>
      </c>
      <c r="N125" s="54">
        <f t="shared" si="3"/>
        <v>0</v>
      </c>
      <c r="O125" s="101">
        <f>+'Pay App 12'!O125+'Pay App 12'!P125</f>
        <v>0</v>
      </c>
      <c r="P125" s="73"/>
      <c r="Q125" s="69">
        <f>+'Pay App 12'!Q125+N125+P125</f>
        <v>0</v>
      </c>
    </row>
    <row r="126" spans="1:17" ht="21" customHeight="1" x14ac:dyDescent="0.25">
      <c r="A126" s="159" t="s">
        <v>222</v>
      </c>
      <c r="B126" s="159"/>
      <c r="C126" s="159" t="s">
        <v>223</v>
      </c>
      <c r="D126" s="160"/>
      <c r="E126" s="101">
        <f>+'Pay App 12'!E126</f>
        <v>0</v>
      </c>
      <c r="F126" s="73"/>
      <c r="G126" s="102">
        <f>+'Pay App 12'!G126+'Pay App 13'!F126</f>
        <v>0</v>
      </c>
      <c r="H126" s="194">
        <f>+'Pay App 12'!K126</f>
        <v>0</v>
      </c>
      <c r="I126" s="195"/>
      <c r="J126" s="104"/>
      <c r="K126" s="55">
        <f t="shared" si="2"/>
        <v>0</v>
      </c>
      <c r="L126" s="56">
        <f t="shared" si="0"/>
        <v>0</v>
      </c>
      <c r="M126" s="54">
        <f t="shared" si="1"/>
        <v>0</v>
      </c>
      <c r="N126" s="54">
        <f t="shared" si="3"/>
        <v>0</v>
      </c>
      <c r="O126" s="101">
        <f>+'Pay App 12'!O126+'Pay App 12'!P126</f>
        <v>0</v>
      </c>
      <c r="P126" s="73"/>
      <c r="Q126" s="69">
        <f>+'Pay App 12'!Q126+N126+P126</f>
        <v>0</v>
      </c>
    </row>
    <row r="127" spans="1:17" ht="21" customHeight="1" x14ac:dyDescent="0.25">
      <c r="A127" s="154" t="s">
        <v>94</v>
      </c>
      <c r="B127" s="154"/>
      <c r="C127" s="154" t="s">
        <v>95</v>
      </c>
      <c r="D127" s="155"/>
      <c r="E127" s="101">
        <f>+'Pay App 12'!E127</f>
        <v>0</v>
      </c>
      <c r="F127" s="73"/>
      <c r="G127" s="102">
        <f>+'Pay App 12'!G127+'Pay App 13'!F127</f>
        <v>0</v>
      </c>
      <c r="H127" s="194">
        <f>+'Pay App 12'!K127</f>
        <v>0</v>
      </c>
      <c r="I127" s="195"/>
      <c r="J127" s="104"/>
      <c r="K127" s="55">
        <f t="shared" si="2"/>
        <v>0</v>
      </c>
      <c r="L127" s="56">
        <f t="shared" si="0"/>
        <v>0</v>
      </c>
      <c r="M127" s="54">
        <f t="shared" si="1"/>
        <v>0</v>
      </c>
      <c r="N127" s="54">
        <f t="shared" si="3"/>
        <v>0</v>
      </c>
      <c r="O127" s="101">
        <f>+'Pay App 12'!O127+'Pay App 12'!P127</f>
        <v>0</v>
      </c>
      <c r="P127" s="73"/>
      <c r="Q127" s="69">
        <f>+'Pay App 12'!Q127+N127+P127</f>
        <v>0</v>
      </c>
    </row>
    <row r="128" spans="1:17" ht="21" customHeight="1" x14ac:dyDescent="0.25">
      <c r="A128" s="154" t="s">
        <v>310</v>
      </c>
      <c r="B128" s="154"/>
      <c r="C128" s="154" t="s">
        <v>311</v>
      </c>
      <c r="D128" s="155"/>
      <c r="E128" s="101">
        <f>+'Pay App 12'!E128</f>
        <v>0</v>
      </c>
      <c r="F128" s="73"/>
      <c r="G128" s="102">
        <f>+'Pay App 12'!G128+'Pay App 13'!F128</f>
        <v>0</v>
      </c>
      <c r="H128" s="194">
        <f>+'Pay App 12'!K128</f>
        <v>0</v>
      </c>
      <c r="I128" s="195"/>
      <c r="J128" s="104"/>
      <c r="K128" s="55">
        <f t="shared" si="2"/>
        <v>0</v>
      </c>
      <c r="L128" s="56">
        <f t="shared" si="0"/>
        <v>0</v>
      </c>
      <c r="M128" s="54">
        <f t="shared" si="1"/>
        <v>0</v>
      </c>
      <c r="N128" s="54">
        <f t="shared" si="3"/>
        <v>0</v>
      </c>
      <c r="O128" s="101">
        <f>+'Pay App 12'!O128+'Pay App 12'!P128</f>
        <v>0</v>
      </c>
      <c r="P128" s="73"/>
      <c r="Q128" s="69">
        <f>+'Pay App 12'!Q128+N128+P128</f>
        <v>0</v>
      </c>
    </row>
    <row r="129" spans="1:17" ht="21" customHeight="1" x14ac:dyDescent="0.25">
      <c r="A129" s="154" t="s">
        <v>312</v>
      </c>
      <c r="B129" s="154"/>
      <c r="C129" s="154" t="s">
        <v>313</v>
      </c>
      <c r="D129" s="155"/>
      <c r="E129" s="101">
        <f>+'Pay App 12'!E129</f>
        <v>0</v>
      </c>
      <c r="F129" s="73"/>
      <c r="G129" s="102">
        <f>+'Pay App 12'!G129+'Pay App 13'!F129</f>
        <v>0</v>
      </c>
      <c r="H129" s="194">
        <f>+'Pay App 12'!K129</f>
        <v>0</v>
      </c>
      <c r="I129" s="195"/>
      <c r="J129" s="104"/>
      <c r="K129" s="55">
        <f t="shared" si="2"/>
        <v>0</v>
      </c>
      <c r="L129" s="56">
        <f t="shared" si="0"/>
        <v>0</v>
      </c>
      <c r="M129" s="54">
        <f t="shared" si="1"/>
        <v>0</v>
      </c>
      <c r="N129" s="54">
        <f t="shared" si="3"/>
        <v>0</v>
      </c>
      <c r="O129" s="101">
        <f>+'Pay App 12'!O129+'Pay App 12'!P129</f>
        <v>0</v>
      </c>
      <c r="P129" s="73"/>
      <c r="Q129" s="69">
        <f>+'Pay App 12'!Q129+N129+P129</f>
        <v>0</v>
      </c>
    </row>
    <row r="130" spans="1:17" ht="21" customHeight="1" x14ac:dyDescent="0.25">
      <c r="A130" s="154" t="s">
        <v>96</v>
      </c>
      <c r="B130" s="154"/>
      <c r="C130" s="154" t="s">
        <v>97</v>
      </c>
      <c r="D130" s="155"/>
      <c r="E130" s="101">
        <f>+'Pay App 12'!E130</f>
        <v>0</v>
      </c>
      <c r="F130" s="73"/>
      <c r="G130" s="102">
        <f>+'Pay App 12'!G130+'Pay App 13'!F130</f>
        <v>0</v>
      </c>
      <c r="H130" s="194">
        <f>+'Pay App 12'!K130</f>
        <v>0</v>
      </c>
      <c r="I130" s="195"/>
      <c r="J130" s="104"/>
      <c r="K130" s="55">
        <f t="shared" si="2"/>
        <v>0</v>
      </c>
      <c r="L130" s="56">
        <f t="shared" si="0"/>
        <v>0</v>
      </c>
      <c r="M130" s="54">
        <f t="shared" si="1"/>
        <v>0</v>
      </c>
      <c r="N130" s="54">
        <f t="shared" si="3"/>
        <v>0</v>
      </c>
      <c r="O130" s="101">
        <f>+'Pay App 12'!O130+'Pay App 12'!P130</f>
        <v>0</v>
      </c>
      <c r="P130" s="73"/>
      <c r="Q130" s="69">
        <f>+'Pay App 12'!Q130+N130+P130</f>
        <v>0</v>
      </c>
    </row>
    <row r="131" spans="1:17" ht="21" customHeight="1" x14ac:dyDescent="0.25">
      <c r="A131" s="154" t="s">
        <v>314</v>
      </c>
      <c r="B131" s="154"/>
      <c r="C131" s="154" t="s">
        <v>315</v>
      </c>
      <c r="D131" s="155"/>
      <c r="E131" s="101">
        <f>+'Pay App 12'!E131</f>
        <v>0</v>
      </c>
      <c r="F131" s="73"/>
      <c r="G131" s="102">
        <f>+'Pay App 12'!G131+'Pay App 13'!F131</f>
        <v>0</v>
      </c>
      <c r="H131" s="194">
        <f>+'Pay App 12'!K131</f>
        <v>0</v>
      </c>
      <c r="I131" s="195"/>
      <c r="J131" s="104"/>
      <c r="K131" s="55">
        <f t="shared" si="2"/>
        <v>0</v>
      </c>
      <c r="L131" s="56">
        <f t="shared" si="0"/>
        <v>0</v>
      </c>
      <c r="M131" s="54">
        <f t="shared" si="1"/>
        <v>0</v>
      </c>
      <c r="N131" s="54">
        <f t="shared" si="3"/>
        <v>0</v>
      </c>
      <c r="O131" s="101">
        <f>+'Pay App 12'!O131+'Pay App 12'!P131</f>
        <v>0</v>
      </c>
      <c r="P131" s="73"/>
      <c r="Q131" s="69">
        <f>+'Pay App 12'!Q131+N131+P131</f>
        <v>0</v>
      </c>
    </row>
    <row r="132" spans="1:17" ht="21" customHeight="1" x14ac:dyDescent="0.25">
      <c r="A132" s="154" t="s">
        <v>316</v>
      </c>
      <c r="B132" s="154"/>
      <c r="C132" s="154" t="s">
        <v>317</v>
      </c>
      <c r="D132" s="155"/>
      <c r="E132" s="101">
        <f>+'Pay App 12'!E132</f>
        <v>0</v>
      </c>
      <c r="F132" s="73"/>
      <c r="G132" s="102">
        <f>+'Pay App 12'!G132+'Pay App 13'!F132</f>
        <v>0</v>
      </c>
      <c r="H132" s="194">
        <f>+'Pay App 12'!K132</f>
        <v>0</v>
      </c>
      <c r="I132" s="195"/>
      <c r="J132" s="104"/>
      <c r="K132" s="55">
        <f t="shared" si="2"/>
        <v>0</v>
      </c>
      <c r="L132" s="56">
        <f t="shared" si="0"/>
        <v>0</v>
      </c>
      <c r="M132" s="54">
        <f t="shared" si="1"/>
        <v>0</v>
      </c>
      <c r="N132" s="54">
        <f t="shared" si="3"/>
        <v>0</v>
      </c>
      <c r="O132" s="101">
        <f>+'Pay App 12'!O132+'Pay App 12'!P132</f>
        <v>0</v>
      </c>
      <c r="P132" s="73"/>
      <c r="Q132" s="69">
        <f>+'Pay App 12'!Q132+N132+P132</f>
        <v>0</v>
      </c>
    </row>
    <row r="133" spans="1:17" ht="21" customHeight="1" x14ac:dyDescent="0.25">
      <c r="A133" s="159" t="s">
        <v>219</v>
      </c>
      <c r="B133" s="159"/>
      <c r="C133" s="159" t="s">
        <v>220</v>
      </c>
      <c r="D133" s="160"/>
      <c r="E133" s="101">
        <f>+'Pay App 12'!E133</f>
        <v>0</v>
      </c>
      <c r="F133" s="73"/>
      <c r="G133" s="102">
        <f>+'Pay App 12'!G133+'Pay App 13'!F133</f>
        <v>0</v>
      </c>
      <c r="H133" s="194">
        <f>+'Pay App 12'!K133</f>
        <v>0</v>
      </c>
      <c r="I133" s="195"/>
      <c r="J133" s="104"/>
      <c r="K133" s="55">
        <f t="shared" si="2"/>
        <v>0</v>
      </c>
      <c r="L133" s="56">
        <f t="shared" si="0"/>
        <v>0</v>
      </c>
      <c r="M133" s="54">
        <f t="shared" si="1"/>
        <v>0</v>
      </c>
      <c r="N133" s="54">
        <f t="shared" si="3"/>
        <v>0</v>
      </c>
      <c r="O133" s="101">
        <f>+'Pay App 12'!O133+'Pay App 12'!P133</f>
        <v>0</v>
      </c>
      <c r="P133" s="73"/>
      <c r="Q133" s="69">
        <f>+'Pay App 12'!Q133+N133+P133</f>
        <v>0</v>
      </c>
    </row>
    <row r="134" spans="1:17" ht="21" customHeight="1" x14ac:dyDescent="0.25">
      <c r="A134" s="154" t="s">
        <v>98</v>
      </c>
      <c r="B134" s="154"/>
      <c r="C134" s="154" t="s">
        <v>99</v>
      </c>
      <c r="D134" s="155"/>
      <c r="E134" s="101">
        <f>+'Pay App 12'!E134</f>
        <v>0</v>
      </c>
      <c r="F134" s="73"/>
      <c r="G134" s="102">
        <f>+'Pay App 12'!G134+'Pay App 13'!F134</f>
        <v>0</v>
      </c>
      <c r="H134" s="194">
        <f>+'Pay App 12'!K134</f>
        <v>0</v>
      </c>
      <c r="I134" s="195"/>
      <c r="J134" s="104"/>
      <c r="K134" s="55">
        <f t="shared" si="2"/>
        <v>0</v>
      </c>
      <c r="L134" s="56">
        <f t="shared" si="0"/>
        <v>0</v>
      </c>
      <c r="M134" s="54">
        <f t="shared" si="1"/>
        <v>0</v>
      </c>
      <c r="N134" s="54">
        <f t="shared" si="3"/>
        <v>0</v>
      </c>
      <c r="O134" s="101">
        <f>+'Pay App 12'!O134+'Pay App 12'!P134</f>
        <v>0</v>
      </c>
      <c r="P134" s="73"/>
      <c r="Q134" s="69">
        <f>+'Pay App 12'!Q134+N134+P134</f>
        <v>0</v>
      </c>
    </row>
    <row r="135" spans="1:17" ht="21" customHeight="1" x14ac:dyDescent="0.25">
      <c r="A135" s="154" t="s">
        <v>100</v>
      </c>
      <c r="B135" s="154"/>
      <c r="C135" s="154" t="s">
        <v>101</v>
      </c>
      <c r="D135" s="155"/>
      <c r="E135" s="101">
        <f>+'Pay App 12'!E135</f>
        <v>0</v>
      </c>
      <c r="F135" s="73"/>
      <c r="G135" s="102">
        <f>+'Pay App 12'!G135+'Pay App 13'!F135</f>
        <v>0</v>
      </c>
      <c r="H135" s="194">
        <f>+'Pay App 12'!K135</f>
        <v>0</v>
      </c>
      <c r="I135" s="195"/>
      <c r="J135" s="104"/>
      <c r="K135" s="55">
        <f t="shared" si="2"/>
        <v>0</v>
      </c>
      <c r="L135" s="56">
        <f t="shared" si="0"/>
        <v>0</v>
      </c>
      <c r="M135" s="54">
        <f t="shared" si="1"/>
        <v>0</v>
      </c>
      <c r="N135" s="54">
        <f t="shared" si="3"/>
        <v>0</v>
      </c>
      <c r="O135" s="101">
        <f>+'Pay App 12'!O135+'Pay App 12'!P135</f>
        <v>0</v>
      </c>
      <c r="P135" s="73"/>
      <c r="Q135" s="69">
        <f>+'Pay App 12'!Q135+N135+P135</f>
        <v>0</v>
      </c>
    </row>
    <row r="136" spans="1:17" ht="21" customHeight="1" x14ac:dyDescent="0.25">
      <c r="A136" s="154" t="s">
        <v>102</v>
      </c>
      <c r="B136" s="154"/>
      <c r="C136" s="154" t="s">
        <v>103</v>
      </c>
      <c r="D136" s="155"/>
      <c r="E136" s="101">
        <f>+'Pay App 12'!E136</f>
        <v>0</v>
      </c>
      <c r="F136" s="73"/>
      <c r="G136" s="102">
        <f>+'Pay App 12'!G136+'Pay App 13'!F136</f>
        <v>0</v>
      </c>
      <c r="H136" s="194">
        <f>+'Pay App 12'!K136</f>
        <v>0</v>
      </c>
      <c r="I136" s="195"/>
      <c r="J136" s="104"/>
      <c r="K136" s="55">
        <f t="shared" si="2"/>
        <v>0</v>
      </c>
      <c r="L136" s="56">
        <f t="shared" si="0"/>
        <v>0</v>
      </c>
      <c r="M136" s="54">
        <f t="shared" si="1"/>
        <v>0</v>
      </c>
      <c r="N136" s="54">
        <f t="shared" si="3"/>
        <v>0</v>
      </c>
      <c r="O136" s="101">
        <f>+'Pay App 12'!O136+'Pay App 12'!P136</f>
        <v>0</v>
      </c>
      <c r="P136" s="73"/>
      <c r="Q136" s="69">
        <f>+'Pay App 12'!Q136+N136+P136</f>
        <v>0</v>
      </c>
    </row>
    <row r="137" spans="1:17" ht="21" customHeight="1" x14ac:dyDescent="0.25">
      <c r="A137" s="159" t="s">
        <v>217</v>
      </c>
      <c r="B137" s="159"/>
      <c r="C137" s="159" t="s">
        <v>218</v>
      </c>
      <c r="D137" s="160"/>
      <c r="E137" s="101">
        <f>+'Pay App 12'!E137</f>
        <v>0</v>
      </c>
      <c r="F137" s="73"/>
      <c r="G137" s="102">
        <f>+'Pay App 12'!G137+'Pay App 13'!F137</f>
        <v>0</v>
      </c>
      <c r="H137" s="194">
        <f>+'Pay App 12'!K137</f>
        <v>0</v>
      </c>
      <c r="I137" s="195"/>
      <c r="J137" s="104"/>
      <c r="K137" s="55">
        <f t="shared" si="2"/>
        <v>0</v>
      </c>
      <c r="L137" s="56">
        <f t="shared" si="0"/>
        <v>0</v>
      </c>
      <c r="M137" s="54">
        <f t="shared" si="1"/>
        <v>0</v>
      </c>
      <c r="N137" s="54">
        <f t="shared" si="3"/>
        <v>0</v>
      </c>
      <c r="O137" s="101">
        <f>+'Pay App 12'!O137+'Pay App 12'!P137</f>
        <v>0</v>
      </c>
      <c r="P137" s="73"/>
      <c r="Q137" s="69">
        <f>+'Pay App 12'!Q137+N137+P137</f>
        <v>0</v>
      </c>
    </row>
    <row r="138" spans="1:17" ht="21" customHeight="1" x14ac:dyDescent="0.25">
      <c r="A138" s="154" t="s">
        <v>104</v>
      </c>
      <c r="B138" s="154"/>
      <c r="C138" s="154" t="s">
        <v>105</v>
      </c>
      <c r="D138" s="155"/>
      <c r="E138" s="101">
        <f>+'Pay App 12'!E138</f>
        <v>0</v>
      </c>
      <c r="F138" s="73"/>
      <c r="G138" s="102">
        <f>+'Pay App 12'!G138+'Pay App 13'!F138</f>
        <v>0</v>
      </c>
      <c r="H138" s="194">
        <f>+'Pay App 12'!K138</f>
        <v>0</v>
      </c>
      <c r="I138" s="195"/>
      <c r="J138" s="104"/>
      <c r="K138" s="55">
        <f t="shared" si="2"/>
        <v>0</v>
      </c>
      <c r="L138" s="56">
        <f t="shared" si="0"/>
        <v>0</v>
      </c>
      <c r="M138" s="54">
        <f t="shared" si="1"/>
        <v>0</v>
      </c>
      <c r="N138" s="54">
        <f t="shared" si="3"/>
        <v>0</v>
      </c>
      <c r="O138" s="101">
        <f>+'Pay App 12'!O138+'Pay App 12'!P138</f>
        <v>0</v>
      </c>
      <c r="P138" s="73"/>
      <c r="Q138" s="69">
        <f>+'Pay App 12'!Q138+N138+P138</f>
        <v>0</v>
      </c>
    </row>
    <row r="139" spans="1:17" ht="21" customHeight="1" x14ac:dyDescent="0.25">
      <c r="A139" s="154" t="s">
        <v>318</v>
      </c>
      <c r="B139" s="154"/>
      <c r="C139" s="154" t="s">
        <v>319</v>
      </c>
      <c r="D139" s="155"/>
      <c r="E139" s="101">
        <f>+'Pay App 12'!E139</f>
        <v>0</v>
      </c>
      <c r="F139" s="73"/>
      <c r="G139" s="102">
        <f>+'Pay App 12'!G139+'Pay App 13'!F139</f>
        <v>0</v>
      </c>
      <c r="H139" s="194">
        <f>+'Pay App 12'!K139</f>
        <v>0</v>
      </c>
      <c r="I139" s="195"/>
      <c r="J139" s="104"/>
      <c r="K139" s="55">
        <f t="shared" si="2"/>
        <v>0</v>
      </c>
      <c r="L139" s="56">
        <f t="shared" si="0"/>
        <v>0</v>
      </c>
      <c r="M139" s="54">
        <f t="shared" si="1"/>
        <v>0</v>
      </c>
      <c r="N139" s="54">
        <f t="shared" si="3"/>
        <v>0</v>
      </c>
      <c r="O139" s="101">
        <f>+'Pay App 12'!O139+'Pay App 12'!P139</f>
        <v>0</v>
      </c>
      <c r="P139" s="73"/>
      <c r="Q139" s="69">
        <f>+'Pay App 12'!Q139+N139+P139</f>
        <v>0</v>
      </c>
    </row>
    <row r="140" spans="1:17" ht="21" customHeight="1" x14ac:dyDescent="0.25">
      <c r="A140" s="154" t="s">
        <v>106</v>
      </c>
      <c r="B140" s="154"/>
      <c r="C140" s="154" t="s">
        <v>107</v>
      </c>
      <c r="D140" s="155"/>
      <c r="E140" s="101">
        <f>+'Pay App 12'!E140</f>
        <v>0</v>
      </c>
      <c r="F140" s="73"/>
      <c r="G140" s="102">
        <f>+'Pay App 12'!G140+'Pay App 13'!F140</f>
        <v>0</v>
      </c>
      <c r="H140" s="194">
        <f>+'Pay App 12'!K140</f>
        <v>0</v>
      </c>
      <c r="I140" s="195"/>
      <c r="J140" s="104"/>
      <c r="K140" s="55">
        <f t="shared" si="2"/>
        <v>0</v>
      </c>
      <c r="L140" s="56">
        <f t="shared" si="0"/>
        <v>0</v>
      </c>
      <c r="M140" s="54">
        <f t="shared" si="1"/>
        <v>0</v>
      </c>
      <c r="N140" s="54">
        <f t="shared" si="3"/>
        <v>0</v>
      </c>
      <c r="O140" s="101">
        <f>+'Pay App 12'!O140+'Pay App 12'!P140</f>
        <v>0</v>
      </c>
      <c r="P140" s="73"/>
      <c r="Q140" s="69">
        <f>+'Pay App 12'!Q140+N140+P140</f>
        <v>0</v>
      </c>
    </row>
    <row r="141" spans="1:17" ht="21" customHeight="1" x14ac:dyDescent="0.25">
      <c r="A141" s="154" t="s">
        <v>320</v>
      </c>
      <c r="B141" s="154"/>
      <c r="C141" s="154" t="s">
        <v>321</v>
      </c>
      <c r="D141" s="155"/>
      <c r="E141" s="101">
        <f>+'Pay App 12'!E141</f>
        <v>0</v>
      </c>
      <c r="F141" s="73"/>
      <c r="G141" s="102">
        <f>+'Pay App 12'!G141+'Pay App 13'!F141</f>
        <v>0</v>
      </c>
      <c r="H141" s="194">
        <f>+'Pay App 12'!K141</f>
        <v>0</v>
      </c>
      <c r="I141" s="195"/>
      <c r="J141" s="104"/>
      <c r="K141" s="55">
        <f t="shared" si="2"/>
        <v>0</v>
      </c>
      <c r="L141" s="56">
        <f t="shared" si="0"/>
        <v>0</v>
      </c>
      <c r="M141" s="54">
        <f t="shared" si="1"/>
        <v>0</v>
      </c>
      <c r="N141" s="54">
        <f t="shared" si="3"/>
        <v>0</v>
      </c>
      <c r="O141" s="101">
        <f>+'Pay App 12'!O141+'Pay App 12'!P141</f>
        <v>0</v>
      </c>
      <c r="P141" s="73"/>
      <c r="Q141" s="69">
        <f>+'Pay App 12'!Q141+N141+P141</f>
        <v>0</v>
      </c>
    </row>
    <row r="142" spans="1:17" ht="21" customHeight="1" x14ac:dyDescent="0.25">
      <c r="A142" s="154" t="s">
        <v>108</v>
      </c>
      <c r="B142" s="154"/>
      <c r="C142" s="154" t="s">
        <v>109</v>
      </c>
      <c r="D142" s="155"/>
      <c r="E142" s="101">
        <f>+'Pay App 12'!E142</f>
        <v>0</v>
      </c>
      <c r="F142" s="73"/>
      <c r="G142" s="102">
        <f>+'Pay App 12'!G142+'Pay App 13'!F142</f>
        <v>0</v>
      </c>
      <c r="H142" s="194">
        <f>+'Pay App 12'!K142</f>
        <v>0</v>
      </c>
      <c r="I142" s="195"/>
      <c r="J142" s="104"/>
      <c r="K142" s="55">
        <f t="shared" si="2"/>
        <v>0</v>
      </c>
      <c r="L142" s="56">
        <f t="shared" si="0"/>
        <v>0</v>
      </c>
      <c r="M142" s="54">
        <f t="shared" si="1"/>
        <v>0</v>
      </c>
      <c r="N142" s="54">
        <f t="shared" si="3"/>
        <v>0</v>
      </c>
      <c r="O142" s="101">
        <f>+'Pay App 12'!O142+'Pay App 12'!P142</f>
        <v>0</v>
      </c>
      <c r="P142" s="73"/>
      <c r="Q142" s="69">
        <f>+'Pay App 12'!Q142+N142+P142</f>
        <v>0</v>
      </c>
    </row>
    <row r="143" spans="1:17" ht="21" customHeight="1" x14ac:dyDescent="0.25">
      <c r="A143" s="154" t="s">
        <v>110</v>
      </c>
      <c r="B143" s="154"/>
      <c r="C143" s="154" t="s">
        <v>111</v>
      </c>
      <c r="D143" s="155"/>
      <c r="E143" s="101">
        <f>+'Pay App 12'!E143</f>
        <v>0</v>
      </c>
      <c r="F143" s="73"/>
      <c r="G143" s="102">
        <f>+'Pay App 12'!G143+'Pay App 13'!F143</f>
        <v>0</v>
      </c>
      <c r="H143" s="194">
        <f>+'Pay App 12'!K143</f>
        <v>0</v>
      </c>
      <c r="I143" s="195"/>
      <c r="J143" s="104"/>
      <c r="K143" s="55">
        <f t="shared" si="2"/>
        <v>0</v>
      </c>
      <c r="L143" s="56">
        <f t="shared" si="0"/>
        <v>0</v>
      </c>
      <c r="M143" s="54">
        <f t="shared" si="1"/>
        <v>0</v>
      </c>
      <c r="N143" s="54">
        <f t="shared" si="3"/>
        <v>0</v>
      </c>
      <c r="O143" s="101">
        <f>+'Pay App 12'!O143+'Pay App 12'!P143</f>
        <v>0</v>
      </c>
      <c r="P143" s="73"/>
      <c r="Q143" s="69">
        <f>+'Pay App 12'!Q143+N143+P143</f>
        <v>0</v>
      </c>
    </row>
    <row r="144" spans="1:17" ht="21" customHeight="1" x14ac:dyDescent="0.25">
      <c r="A144" s="154" t="s">
        <v>322</v>
      </c>
      <c r="B144" s="154"/>
      <c r="C144" s="154" t="s">
        <v>323</v>
      </c>
      <c r="D144" s="155"/>
      <c r="E144" s="101">
        <f>+'Pay App 12'!E144</f>
        <v>0</v>
      </c>
      <c r="F144" s="73"/>
      <c r="G144" s="102">
        <f>+'Pay App 12'!G144+'Pay App 13'!F144</f>
        <v>0</v>
      </c>
      <c r="H144" s="194">
        <f>+'Pay App 12'!K144</f>
        <v>0</v>
      </c>
      <c r="I144" s="195"/>
      <c r="J144" s="104"/>
      <c r="K144" s="55">
        <f t="shared" si="2"/>
        <v>0</v>
      </c>
      <c r="L144" s="56">
        <f t="shared" si="0"/>
        <v>0</v>
      </c>
      <c r="M144" s="54">
        <f t="shared" si="1"/>
        <v>0</v>
      </c>
      <c r="N144" s="54">
        <f t="shared" si="3"/>
        <v>0</v>
      </c>
      <c r="O144" s="101">
        <f>+'Pay App 12'!O144+'Pay App 12'!P144</f>
        <v>0</v>
      </c>
      <c r="P144" s="73"/>
      <c r="Q144" s="69">
        <f>+'Pay App 12'!Q144+N144+P144</f>
        <v>0</v>
      </c>
    </row>
    <row r="145" spans="1:17" ht="21" customHeight="1" x14ac:dyDescent="0.25">
      <c r="A145" s="154" t="s">
        <v>327</v>
      </c>
      <c r="B145" s="154"/>
      <c r="C145" s="154" t="s">
        <v>324</v>
      </c>
      <c r="D145" s="155"/>
      <c r="E145" s="101">
        <f>+'Pay App 12'!E145</f>
        <v>0</v>
      </c>
      <c r="F145" s="73"/>
      <c r="G145" s="102">
        <f>+'Pay App 12'!G145+'Pay App 13'!F145</f>
        <v>0</v>
      </c>
      <c r="H145" s="194">
        <f>+'Pay App 12'!K145</f>
        <v>0</v>
      </c>
      <c r="I145" s="195"/>
      <c r="J145" s="104"/>
      <c r="K145" s="55">
        <f t="shared" si="2"/>
        <v>0</v>
      </c>
      <c r="L145" s="56">
        <f t="shared" si="0"/>
        <v>0</v>
      </c>
      <c r="M145" s="54">
        <f t="shared" si="1"/>
        <v>0</v>
      </c>
      <c r="N145" s="54">
        <f t="shared" si="3"/>
        <v>0</v>
      </c>
      <c r="O145" s="101">
        <f>+'Pay App 12'!O145+'Pay App 12'!P145</f>
        <v>0</v>
      </c>
      <c r="P145" s="73"/>
      <c r="Q145" s="69">
        <f>+'Pay App 12'!Q145+N145+P145</f>
        <v>0</v>
      </c>
    </row>
    <row r="146" spans="1:17" ht="21" customHeight="1" x14ac:dyDescent="0.25">
      <c r="A146" s="154" t="s">
        <v>325</v>
      </c>
      <c r="B146" s="154"/>
      <c r="C146" s="154" t="s">
        <v>326</v>
      </c>
      <c r="D146" s="155"/>
      <c r="E146" s="101">
        <f>+'Pay App 12'!E146</f>
        <v>0</v>
      </c>
      <c r="F146" s="73"/>
      <c r="G146" s="102">
        <f>+'Pay App 12'!G146+'Pay App 13'!F146</f>
        <v>0</v>
      </c>
      <c r="H146" s="194">
        <f>+'Pay App 12'!K146</f>
        <v>0</v>
      </c>
      <c r="I146" s="195"/>
      <c r="J146" s="104"/>
      <c r="K146" s="55">
        <f t="shared" si="2"/>
        <v>0</v>
      </c>
      <c r="L146" s="56">
        <f t="shared" ref="L146:L209" si="4">IF(ISERROR(K146/G146),0,K146/G146)</f>
        <v>0</v>
      </c>
      <c r="M146" s="54">
        <f t="shared" ref="M146:M209" si="5">+G146-K146</f>
        <v>0</v>
      </c>
      <c r="N146" s="54">
        <f t="shared" si="3"/>
        <v>0</v>
      </c>
      <c r="O146" s="101">
        <f>+'Pay App 12'!O146+'Pay App 12'!P146</f>
        <v>0</v>
      </c>
      <c r="P146" s="73"/>
      <c r="Q146" s="69">
        <f>+'Pay App 12'!Q146+N146+P146</f>
        <v>0</v>
      </c>
    </row>
    <row r="147" spans="1:17" ht="21" customHeight="1" x14ac:dyDescent="0.25">
      <c r="A147" s="159" t="s">
        <v>215</v>
      </c>
      <c r="B147" s="159"/>
      <c r="C147" s="159" t="s">
        <v>216</v>
      </c>
      <c r="D147" s="160"/>
      <c r="E147" s="101">
        <f>+'Pay App 12'!E147</f>
        <v>0</v>
      </c>
      <c r="F147" s="73"/>
      <c r="G147" s="102">
        <f>+'Pay App 12'!G147+'Pay App 13'!F147</f>
        <v>0</v>
      </c>
      <c r="H147" s="194">
        <f>+'Pay App 12'!K147</f>
        <v>0</v>
      </c>
      <c r="I147" s="195"/>
      <c r="J147" s="104"/>
      <c r="K147" s="55">
        <f t="shared" ref="K147:K210" si="6">+H147+J147</f>
        <v>0</v>
      </c>
      <c r="L147" s="56">
        <f t="shared" si="4"/>
        <v>0</v>
      </c>
      <c r="M147" s="54">
        <f t="shared" si="5"/>
        <v>0</v>
      </c>
      <c r="N147" s="54">
        <f t="shared" ref="N147:N210" si="7">SUM(+J147*0.05)</f>
        <v>0</v>
      </c>
      <c r="O147" s="101">
        <f>+'Pay App 12'!O147+'Pay App 12'!P147</f>
        <v>0</v>
      </c>
      <c r="P147" s="73"/>
      <c r="Q147" s="69">
        <f>+'Pay App 12'!Q147+N147+P147</f>
        <v>0</v>
      </c>
    </row>
    <row r="148" spans="1:17" ht="21" customHeight="1" x14ac:dyDescent="0.25">
      <c r="A148" s="154" t="s">
        <v>112</v>
      </c>
      <c r="B148" s="154"/>
      <c r="C148" s="154" t="s">
        <v>113</v>
      </c>
      <c r="D148" s="155"/>
      <c r="E148" s="101">
        <f>+'Pay App 12'!E148</f>
        <v>0</v>
      </c>
      <c r="F148" s="73"/>
      <c r="G148" s="102">
        <f>+'Pay App 12'!G148+'Pay App 13'!F148</f>
        <v>0</v>
      </c>
      <c r="H148" s="194">
        <f>+'Pay App 12'!K148</f>
        <v>0</v>
      </c>
      <c r="I148" s="195"/>
      <c r="J148" s="104"/>
      <c r="K148" s="55">
        <f t="shared" si="6"/>
        <v>0</v>
      </c>
      <c r="L148" s="56">
        <f t="shared" si="4"/>
        <v>0</v>
      </c>
      <c r="M148" s="54">
        <f t="shared" si="5"/>
        <v>0</v>
      </c>
      <c r="N148" s="54">
        <f t="shared" si="7"/>
        <v>0</v>
      </c>
      <c r="O148" s="101">
        <f>+'Pay App 12'!O148+'Pay App 12'!P148</f>
        <v>0</v>
      </c>
      <c r="P148" s="73"/>
      <c r="Q148" s="69">
        <f>+'Pay App 12'!Q148+N148+P148</f>
        <v>0</v>
      </c>
    </row>
    <row r="149" spans="1:17" ht="21" customHeight="1" x14ac:dyDescent="0.25">
      <c r="A149" s="154" t="s">
        <v>328</v>
      </c>
      <c r="B149" s="154"/>
      <c r="C149" s="154" t="s">
        <v>329</v>
      </c>
      <c r="D149" s="155"/>
      <c r="E149" s="101">
        <f>+'Pay App 12'!E149</f>
        <v>0</v>
      </c>
      <c r="F149" s="73"/>
      <c r="G149" s="102">
        <f>+'Pay App 12'!G149+'Pay App 13'!F149</f>
        <v>0</v>
      </c>
      <c r="H149" s="194">
        <f>+'Pay App 12'!K149</f>
        <v>0</v>
      </c>
      <c r="I149" s="195"/>
      <c r="J149" s="104"/>
      <c r="K149" s="55">
        <f t="shared" si="6"/>
        <v>0</v>
      </c>
      <c r="L149" s="56">
        <f t="shared" si="4"/>
        <v>0</v>
      </c>
      <c r="M149" s="54">
        <f t="shared" si="5"/>
        <v>0</v>
      </c>
      <c r="N149" s="54">
        <f t="shared" si="7"/>
        <v>0</v>
      </c>
      <c r="O149" s="101">
        <f>+'Pay App 12'!O149+'Pay App 12'!P149</f>
        <v>0</v>
      </c>
      <c r="P149" s="73"/>
      <c r="Q149" s="69">
        <f>+'Pay App 12'!Q149+N149+P149</f>
        <v>0</v>
      </c>
    </row>
    <row r="150" spans="1:17" ht="21" customHeight="1" x14ac:dyDescent="0.25">
      <c r="A150" s="154" t="s">
        <v>114</v>
      </c>
      <c r="B150" s="154"/>
      <c r="C150" s="154" t="s">
        <v>115</v>
      </c>
      <c r="D150" s="155"/>
      <c r="E150" s="101">
        <f>+'Pay App 12'!E150</f>
        <v>0</v>
      </c>
      <c r="F150" s="73"/>
      <c r="G150" s="102">
        <f>+'Pay App 12'!G150+'Pay App 13'!F150</f>
        <v>0</v>
      </c>
      <c r="H150" s="194">
        <f>+'Pay App 12'!K150</f>
        <v>0</v>
      </c>
      <c r="I150" s="195"/>
      <c r="J150" s="104"/>
      <c r="K150" s="55">
        <f t="shared" si="6"/>
        <v>0</v>
      </c>
      <c r="L150" s="56">
        <f t="shared" si="4"/>
        <v>0</v>
      </c>
      <c r="M150" s="54">
        <f t="shared" si="5"/>
        <v>0</v>
      </c>
      <c r="N150" s="54">
        <f t="shared" si="7"/>
        <v>0</v>
      </c>
      <c r="O150" s="101">
        <f>+'Pay App 12'!O150+'Pay App 12'!P150</f>
        <v>0</v>
      </c>
      <c r="P150" s="73"/>
      <c r="Q150" s="69">
        <f>+'Pay App 12'!Q150+N150+P150</f>
        <v>0</v>
      </c>
    </row>
    <row r="151" spans="1:17" ht="21" customHeight="1" x14ac:dyDescent="0.25">
      <c r="A151" s="154" t="s">
        <v>116</v>
      </c>
      <c r="B151" s="154"/>
      <c r="C151" s="154" t="s">
        <v>117</v>
      </c>
      <c r="D151" s="155"/>
      <c r="E151" s="101">
        <f>+'Pay App 12'!E151</f>
        <v>0</v>
      </c>
      <c r="F151" s="73"/>
      <c r="G151" s="102">
        <f>+'Pay App 12'!G151+'Pay App 13'!F151</f>
        <v>0</v>
      </c>
      <c r="H151" s="194">
        <f>+'Pay App 12'!K151</f>
        <v>0</v>
      </c>
      <c r="I151" s="195"/>
      <c r="J151" s="104"/>
      <c r="K151" s="55">
        <f t="shared" si="6"/>
        <v>0</v>
      </c>
      <c r="L151" s="56">
        <f t="shared" si="4"/>
        <v>0</v>
      </c>
      <c r="M151" s="54">
        <f t="shared" si="5"/>
        <v>0</v>
      </c>
      <c r="N151" s="54">
        <f t="shared" si="7"/>
        <v>0</v>
      </c>
      <c r="O151" s="101">
        <f>+'Pay App 12'!O151+'Pay App 12'!P151</f>
        <v>0</v>
      </c>
      <c r="P151" s="73"/>
      <c r="Q151" s="69">
        <f>+'Pay App 12'!Q151+N151+P151</f>
        <v>0</v>
      </c>
    </row>
    <row r="152" spans="1:17" ht="21" customHeight="1" x14ac:dyDescent="0.25">
      <c r="A152" s="154" t="s">
        <v>330</v>
      </c>
      <c r="B152" s="154"/>
      <c r="C152" s="154" t="s">
        <v>331</v>
      </c>
      <c r="D152" s="155"/>
      <c r="E152" s="101">
        <f>+'Pay App 12'!E152</f>
        <v>0</v>
      </c>
      <c r="F152" s="73"/>
      <c r="G152" s="102">
        <f>+'Pay App 12'!G152+'Pay App 13'!F152</f>
        <v>0</v>
      </c>
      <c r="H152" s="194">
        <f>+'Pay App 12'!K152</f>
        <v>0</v>
      </c>
      <c r="I152" s="195"/>
      <c r="J152" s="104"/>
      <c r="K152" s="55">
        <f t="shared" si="6"/>
        <v>0</v>
      </c>
      <c r="L152" s="56">
        <f t="shared" si="4"/>
        <v>0</v>
      </c>
      <c r="M152" s="54">
        <f t="shared" si="5"/>
        <v>0</v>
      </c>
      <c r="N152" s="54">
        <f t="shared" si="7"/>
        <v>0</v>
      </c>
      <c r="O152" s="101">
        <f>+'Pay App 12'!O152+'Pay App 12'!P152</f>
        <v>0</v>
      </c>
      <c r="P152" s="73"/>
      <c r="Q152" s="69">
        <f>+'Pay App 12'!Q152+N152+P152</f>
        <v>0</v>
      </c>
    </row>
    <row r="153" spans="1:17" ht="21" customHeight="1" x14ac:dyDescent="0.25">
      <c r="A153" s="154" t="s">
        <v>118</v>
      </c>
      <c r="B153" s="154"/>
      <c r="C153" s="154" t="s">
        <v>119</v>
      </c>
      <c r="D153" s="155"/>
      <c r="E153" s="101">
        <f>+'Pay App 12'!E153</f>
        <v>0</v>
      </c>
      <c r="F153" s="73"/>
      <c r="G153" s="102">
        <f>+'Pay App 12'!G153+'Pay App 13'!F153</f>
        <v>0</v>
      </c>
      <c r="H153" s="194">
        <f>+'Pay App 12'!K153</f>
        <v>0</v>
      </c>
      <c r="I153" s="195"/>
      <c r="J153" s="104"/>
      <c r="K153" s="55">
        <f t="shared" si="6"/>
        <v>0</v>
      </c>
      <c r="L153" s="56">
        <f t="shared" si="4"/>
        <v>0</v>
      </c>
      <c r="M153" s="54">
        <f t="shared" si="5"/>
        <v>0</v>
      </c>
      <c r="N153" s="54">
        <f t="shared" si="7"/>
        <v>0</v>
      </c>
      <c r="O153" s="101">
        <f>+'Pay App 12'!O153+'Pay App 12'!P153</f>
        <v>0</v>
      </c>
      <c r="P153" s="73"/>
      <c r="Q153" s="69">
        <f>+'Pay App 12'!Q153+N153+P153</f>
        <v>0</v>
      </c>
    </row>
    <row r="154" spans="1:17" ht="21" customHeight="1" x14ac:dyDescent="0.25">
      <c r="A154" s="154" t="s">
        <v>332</v>
      </c>
      <c r="B154" s="154"/>
      <c r="C154" s="154" t="s">
        <v>333</v>
      </c>
      <c r="D154" s="155"/>
      <c r="E154" s="101">
        <f>+'Pay App 12'!E154</f>
        <v>0</v>
      </c>
      <c r="F154" s="73"/>
      <c r="G154" s="102">
        <f>+'Pay App 12'!G154+'Pay App 13'!F154</f>
        <v>0</v>
      </c>
      <c r="H154" s="194">
        <f>+'Pay App 12'!K154</f>
        <v>0</v>
      </c>
      <c r="I154" s="195"/>
      <c r="J154" s="104"/>
      <c r="K154" s="55">
        <f t="shared" si="6"/>
        <v>0</v>
      </c>
      <c r="L154" s="56">
        <f t="shared" si="4"/>
        <v>0</v>
      </c>
      <c r="M154" s="54">
        <f t="shared" si="5"/>
        <v>0</v>
      </c>
      <c r="N154" s="54">
        <f t="shared" si="7"/>
        <v>0</v>
      </c>
      <c r="O154" s="101">
        <f>+'Pay App 12'!O154+'Pay App 12'!P154</f>
        <v>0</v>
      </c>
      <c r="P154" s="73"/>
      <c r="Q154" s="69">
        <f>+'Pay App 12'!Q154+N154+P154</f>
        <v>0</v>
      </c>
    </row>
    <row r="155" spans="1:17" ht="21" customHeight="1" x14ac:dyDescent="0.25">
      <c r="A155" s="154" t="s">
        <v>335</v>
      </c>
      <c r="B155" s="154"/>
      <c r="C155" s="154" t="s">
        <v>334</v>
      </c>
      <c r="D155" s="155"/>
      <c r="E155" s="101">
        <f>+'Pay App 12'!E155</f>
        <v>0</v>
      </c>
      <c r="F155" s="73"/>
      <c r="G155" s="102">
        <f>+'Pay App 12'!G155+'Pay App 13'!F155</f>
        <v>0</v>
      </c>
      <c r="H155" s="194">
        <f>+'Pay App 12'!K155</f>
        <v>0</v>
      </c>
      <c r="I155" s="195"/>
      <c r="J155" s="104"/>
      <c r="K155" s="55">
        <f t="shared" si="6"/>
        <v>0</v>
      </c>
      <c r="L155" s="56">
        <f t="shared" si="4"/>
        <v>0</v>
      </c>
      <c r="M155" s="54">
        <f t="shared" si="5"/>
        <v>0</v>
      </c>
      <c r="N155" s="54">
        <f t="shared" si="7"/>
        <v>0</v>
      </c>
      <c r="O155" s="101">
        <f>+'Pay App 12'!O155+'Pay App 12'!P155</f>
        <v>0</v>
      </c>
      <c r="P155" s="73"/>
      <c r="Q155" s="69">
        <f>+'Pay App 12'!Q155+N155+P155</f>
        <v>0</v>
      </c>
    </row>
    <row r="156" spans="1:17" ht="21" customHeight="1" x14ac:dyDescent="0.25">
      <c r="A156" s="159" t="s">
        <v>213</v>
      </c>
      <c r="B156" s="159"/>
      <c r="C156" s="159" t="s">
        <v>214</v>
      </c>
      <c r="D156" s="160"/>
      <c r="E156" s="101">
        <f>+'Pay App 12'!E156</f>
        <v>0</v>
      </c>
      <c r="F156" s="73"/>
      <c r="G156" s="102">
        <f>+'Pay App 12'!G156+'Pay App 13'!F156</f>
        <v>0</v>
      </c>
      <c r="H156" s="194">
        <f>+'Pay App 12'!K156</f>
        <v>0</v>
      </c>
      <c r="I156" s="195"/>
      <c r="J156" s="104"/>
      <c r="K156" s="55">
        <f t="shared" si="6"/>
        <v>0</v>
      </c>
      <c r="L156" s="56">
        <f t="shared" si="4"/>
        <v>0</v>
      </c>
      <c r="M156" s="54">
        <f t="shared" si="5"/>
        <v>0</v>
      </c>
      <c r="N156" s="54">
        <f t="shared" si="7"/>
        <v>0</v>
      </c>
      <c r="O156" s="101">
        <f>+'Pay App 12'!O156+'Pay App 12'!P156</f>
        <v>0</v>
      </c>
      <c r="P156" s="73"/>
      <c r="Q156" s="69">
        <f>+'Pay App 12'!Q156+N156+P156</f>
        <v>0</v>
      </c>
    </row>
    <row r="157" spans="1:17" ht="21" customHeight="1" x14ac:dyDescent="0.25">
      <c r="A157" s="154" t="s">
        <v>120</v>
      </c>
      <c r="B157" s="154"/>
      <c r="C157" s="154" t="s">
        <v>121</v>
      </c>
      <c r="D157" s="155"/>
      <c r="E157" s="101">
        <f>+'Pay App 12'!E157</f>
        <v>0</v>
      </c>
      <c r="F157" s="73"/>
      <c r="G157" s="102">
        <f>+'Pay App 12'!G157+'Pay App 13'!F157</f>
        <v>0</v>
      </c>
      <c r="H157" s="194">
        <f>+'Pay App 12'!K157</f>
        <v>0</v>
      </c>
      <c r="I157" s="195"/>
      <c r="J157" s="104"/>
      <c r="K157" s="55">
        <f t="shared" si="6"/>
        <v>0</v>
      </c>
      <c r="L157" s="56">
        <f t="shared" si="4"/>
        <v>0</v>
      </c>
      <c r="M157" s="54">
        <f t="shared" si="5"/>
        <v>0</v>
      </c>
      <c r="N157" s="54">
        <f t="shared" si="7"/>
        <v>0</v>
      </c>
      <c r="O157" s="101">
        <f>+'Pay App 12'!O157+'Pay App 12'!P157</f>
        <v>0</v>
      </c>
      <c r="P157" s="73"/>
      <c r="Q157" s="69">
        <f>+'Pay App 12'!Q157+N157+P157</f>
        <v>0</v>
      </c>
    </row>
    <row r="158" spans="1:17" ht="21" customHeight="1" x14ac:dyDescent="0.25">
      <c r="A158" s="154" t="s">
        <v>336</v>
      </c>
      <c r="B158" s="154"/>
      <c r="C158" s="154" t="s">
        <v>337</v>
      </c>
      <c r="D158" s="155"/>
      <c r="E158" s="101">
        <f>+'Pay App 12'!E158</f>
        <v>0</v>
      </c>
      <c r="F158" s="73"/>
      <c r="G158" s="102">
        <f>+'Pay App 12'!G158+'Pay App 13'!F158</f>
        <v>0</v>
      </c>
      <c r="H158" s="194">
        <f>+'Pay App 12'!K158</f>
        <v>0</v>
      </c>
      <c r="I158" s="195"/>
      <c r="J158" s="104"/>
      <c r="K158" s="55">
        <f t="shared" si="6"/>
        <v>0</v>
      </c>
      <c r="L158" s="56">
        <f t="shared" si="4"/>
        <v>0</v>
      </c>
      <c r="M158" s="54">
        <f t="shared" si="5"/>
        <v>0</v>
      </c>
      <c r="N158" s="54">
        <f t="shared" si="7"/>
        <v>0</v>
      </c>
      <c r="O158" s="101">
        <f>+'Pay App 12'!O158+'Pay App 12'!P158</f>
        <v>0</v>
      </c>
      <c r="P158" s="73"/>
      <c r="Q158" s="69">
        <f>+'Pay App 12'!Q158+N158+P158</f>
        <v>0</v>
      </c>
    </row>
    <row r="159" spans="1:17" ht="21" customHeight="1" x14ac:dyDescent="0.25">
      <c r="A159" s="154" t="s">
        <v>122</v>
      </c>
      <c r="B159" s="154"/>
      <c r="C159" s="154" t="s">
        <v>123</v>
      </c>
      <c r="D159" s="155"/>
      <c r="E159" s="101">
        <f>+'Pay App 12'!E159</f>
        <v>0</v>
      </c>
      <c r="F159" s="73"/>
      <c r="G159" s="102">
        <f>+'Pay App 12'!G159+'Pay App 13'!F159</f>
        <v>0</v>
      </c>
      <c r="H159" s="194">
        <f>+'Pay App 12'!K159</f>
        <v>0</v>
      </c>
      <c r="I159" s="195"/>
      <c r="J159" s="104"/>
      <c r="K159" s="55">
        <f t="shared" si="6"/>
        <v>0</v>
      </c>
      <c r="L159" s="56">
        <f t="shared" si="4"/>
        <v>0</v>
      </c>
      <c r="M159" s="54">
        <f t="shared" si="5"/>
        <v>0</v>
      </c>
      <c r="N159" s="54">
        <f t="shared" si="7"/>
        <v>0</v>
      </c>
      <c r="O159" s="101">
        <f>+'Pay App 12'!O159+'Pay App 12'!P159</f>
        <v>0</v>
      </c>
      <c r="P159" s="73"/>
      <c r="Q159" s="69">
        <f>+'Pay App 12'!Q159+N159+P159</f>
        <v>0</v>
      </c>
    </row>
    <row r="160" spans="1:17" ht="21" customHeight="1" x14ac:dyDescent="0.25">
      <c r="A160" s="154" t="s">
        <v>124</v>
      </c>
      <c r="B160" s="154"/>
      <c r="C160" s="154" t="s">
        <v>125</v>
      </c>
      <c r="D160" s="155"/>
      <c r="E160" s="101">
        <f>+'Pay App 12'!E160</f>
        <v>0</v>
      </c>
      <c r="F160" s="73"/>
      <c r="G160" s="102">
        <f>+'Pay App 12'!G160+'Pay App 13'!F160</f>
        <v>0</v>
      </c>
      <c r="H160" s="194">
        <f>+'Pay App 12'!K160</f>
        <v>0</v>
      </c>
      <c r="I160" s="195"/>
      <c r="J160" s="104"/>
      <c r="K160" s="55">
        <f t="shared" si="6"/>
        <v>0</v>
      </c>
      <c r="L160" s="56">
        <f t="shared" si="4"/>
        <v>0</v>
      </c>
      <c r="M160" s="54">
        <f t="shared" si="5"/>
        <v>0</v>
      </c>
      <c r="N160" s="54">
        <f t="shared" si="7"/>
        <v>0</v>
      </c>
      <c r="O160" s="101">
        <f>+'Pay App 12'!O160+'Pay App 12'!P160</f>
        <v>0</v>
      </c>
      <c r="P160" s="73"/>
      <c r="Q160" s="69">
        <f>+'Pay App 12'!Q160+N160+P160</f>
        <v>0</v>
      </c>
    </row>
    <row r="161" spans="1:17" ht="21" customHeight="1" x14ac:dyDescent="0.25">
      <c r="A161" s="154" t="s">
        <v>126</v>
      </c>
      <c r="B161" s="154"/>
      <c r="C161" s="154" t="s">
        <v>127</v>
      </c>
      <c r="D161" s="155"/>
      <c r="E161" s="101">
        <f>+'Pay App 12'!E161</f>
        <v>0</v>
      </c>
      <c r="F161" s="73"/>
      <c r="G161" s="102">
        <f>+'Pay App 12'!G161+'Pay App 13'!F161</f>
        <v>0</v>
      </c>
      <c r="H161" s="194">
        <f>+'Pay App 12'!K161</f>
        <v>0</v>
      </c>
      <c r="I161" s="195"/>
      <c r="J161" s="104"/>
      <c r="K161" s="55">
        <f t="shared" si="6"/>
        <v>0</v>
      </c>
      <c r="L161" s="56">
        <f t="shared" si="4"/>
        <v>0</v>
      </c>
      <c r="M161" s="54">
        <f t="shared" si="5"/>
        <v>0</v>
      </c>
      <c r="N161" s="54">
        <f t="shared" si="7"/>
        <v>0</v>
      </c>
      <c r="O161" s="101">
        <f>+'Pay App 12'!O161+'Pay App 12'!P161</f>
        <v>0</v>
      </c>
      <c r="P161" s="73"/>
      <c r="Q161" s="69">
        <f>+'Pay App 12'!Q161+N161+P161</f>
        <v>0</v>
      </c>
    </row>
    <row r="162" spans="1:17" ht="21" customHeight="1" x14ac:dyDescent="0.25">
      <c r="A162" s="154" t="s">
        <v>339</v>
      </c>
      <c r="B162" s="154"/>
      <c r="C162" s="154" t="s">
        <v>338</v>
      </c>
      <c r="D162" s="155"/>
      <c r="E162" s="101">
        <f>+'Pay App 12'!E162</f>
        <v>0</v>
      </c>
      <c r="F162" s="73"/>
      <c r="G162" s="102">
        <f>+'Pay App 12'!G162+'Pay App 13'!F162</f>
        <v>0</v>
      </c>
      <c r="H162" s="194">
        <f>+'Pay App 12'!K162</f>
        <v>0</v>
      </c>
      <c r="I162" s="195"/>
      <c r="J162" s="104"/>
      <c r="K162" s="55">
        <f t="shared" si="6"/>
        <v>0</v>
      </c>
      <c r="L162" s="56">
        <f t="shared" si="4"/>
        <v>0</v>
      </c>
      <c r="M162" s="54">
        <f t="shared" si="5"/>
        <v>0</v>
      </c>
      <c r="N162" s="54">
        <f t="shared" si="7"/>
        <v>0</v>
      </c>
      <c r="O162" s="101">
        <f>+'Pay App 12'!O162+'Pay App 12'!P162</f>
        <v>0</v>
      </c>
      <c r="P162" s="73"/>
      <c r="Q162" s="69">
        <f>+'Pay App 12'!Q162+N162+P162</f>
        <v>0</v>
      </c>
    </row>
    <row r="163" spans="1:17" ht="21" customHeight="1" x14ac:dyDescent="0.25">
      <c r="A163" s="154" t="s">
        <v>128</v>
      </c>
      <c r="B163" s="154"/>
      <c r="C163" s="154" t="s">
        <v>129</v>
      </c>
      <c r="D163" s="155"/>
      <c r="E163" s="101">
        <f>+'Pay App 12'!E163</f>
        <v>0</v>
      </c>
      <c r="F163" s="73"/>
      <c r="G163" s="102">
        <f>+'Pay App 12'!G163+'Pay App 13'!F163</f>
        <v>0</v>
      </c>
      <c r="H163" s="194">
        <f>+'Pay App 12'!K163</f>
        <v>0</v>
      </c>
      <c r="I163" s="195"/>
      <c r="J163" s="104"/>
      <c r="K163" s="55">
        <f t="shared" si="6"/>
        <v>0</v>
      </c>
      <c r="L163" s="56">
        <f t="shared" si="4"/>
        <v>0</v>
      </c>
      <c r="M163" s="54">
        <f t="shared" si="5"/>
        <v>0</v>
      </c>
      <c r="N163" s="54">
        <f t="shared" si="7"/>
        <v>0</v>
      </c>
      <c r="O163" s="101">
        <f>+'Pay App 12'!O163+'Pay App 12'!P163</f>
        <v>0</v>
      </c>
      <c r="P163" s="73"/>
      <c r="Q163" s="69">
        <f>+'Pay App 12'!Q163+N163+P163</f>
        <v>0</v>
      </c>
    </row>
    <row r="164" spans="1:17" ht="21" customHeight="1" x14ac:dyDescent="0.25">
      <c r="A164" s="159" t="s">
        <v>209</v>
      </c>
      <c r="B164" s="159"/>
      <c r="C164" s="159" t="s">
        <v>210</v>
      </c>
      <c r="D164" s="160"/>
      <c r="E164" s="101">
        <f>+'Pay App 12'!E164</f>
        <v>0</v>
      </c>
      <c r="F164" s="73"/>
      <c r="G164" s="102">
        <f>+'Pay App 12'!G164+'Pay App 13'!F164</f>
        <v>0</v>
      </c>
      <c r="H164" s="194">
        <f>+'Pay App 12'!K164</f>
        <v>0</v>
      </c>
      <c r="I164" s="195"/>
      <c r="J164" s="104"/>
      <c r="K164" s="55">
        <f t="shared" si="6"/>
        <v>0</v>
      </c>
      <c r="L164" s="56">
        <f t="shared" si="4"/>
        <v>0</v>
      </c>
      <c r="M164" s="54">
        <f t="shared" si="5"/>
        <v>0</v>
      </c>
      <c r="N164" s="54">
        <f t="shared" si="7"/>
        <v>0</v>
      </c>
      <c r="O164" s="101">
        <f>+'Pay App 12'!O164+'Pay App 12'!P164</f>
        <v>0</v>
      </c>
      <c r="P164" s="73"/>
      <c r="Q164" s="69">
        <f>+'Pay App 12'!Q164+N164+P164</f>
        <v>0</v>
      </c>
    </row>
    <row r="165" spans="1:17" ht="21" customHeight="1" x14ac:dyDescent="0.25">
      <c r="A165" s="159" t="s">
        <v>211</v>
      </c>
      <c r="B165" s="159"/>
      <c r="C165" s="159" t="s">
        <v>212</v>
      </c>
      <c r="D165" s="160"/>
      <c r="E165" s="101">
        <f>+'Pay App 12'!E165</f>
        <v>0</v>
      </c>
      <c r="F165" s="73"/>
      <c r="G165" s="102">
        <f>+'Pay App 12'!G165+'Pay App 13'!F165</f>
        <v>0</v>
      </c>
      <c r="H165" s="194">
        <f>+'Pay App 12'!K165</f>
        <v>0</v>
      </c>
      <c r="I165" s="195"/>
      <c r="J165" s="104"/>
      <c r="K165" s="55">
        <f t="shared" si="6"/>
        <v>0</v>
      </c>
      <c r="L165" s="56">
        <f t="shared" si="4"/>
        <v>0</v>
      </c>
      <c r="M165" s="54">
        <f t="shared" si="5"/>
        <v>0</v>
      </c>
      <c r="N165" s="54">
        <f t="shared" si="7"/>
        <v>0</v>
      </c>
      <c r="O165" s="101">
        <f>+'Pay App 12'!O165+'Pay App 12'!P165</f>
        <v>0</v>
      </c>
      <c r="P165" s="73"/>
      <c r="Q165" s="69">
        <f>+'Pay App 12'!Q165+N165+P165</f>
        <v>0</v>
      </c>
    </row>
    <row r="166" spans="1:17" ht="21" customHeight="1" x14ac:dyDescent="0.25">
      <c r="A166" s="154" t="s">
        <v>340</v>
      </c>
      <c r="B166" s="154"/>
      <c r="C166" s="154" t="s">
        <v>341</v>
      </c>
      <c r="D166" s="155"/>
      <c r="E166" s="101">
        <f>+'Pay App 12'!E166</f>
        <v>0</v>
      </c>
      <c r="F166" s="73"/>
      <c r="G166" s="102">
        <f>+'Pay App 12'!G166+'Pay App 13'!F166</f>
        <v>0</v>
      </c>
      <c r="H166" s="194">
        <f>+'Pay App 12'!K166</f>
        <v>0</v>
      </c>
      <c r="I166" s="195"/>
      <c r="J166" s="104"/>
      <c r="K166" s="55">
        <f t="shared" si="6"/>
        <v>0</v>
      </c>
      <c r="L166" s="56">
        <f t="shared" si="4"/>
        <v>0</v>
      </c>
      <c r="M166" s="54">
        <f t="shared" si="5"/>
        <v>0</v>
      </c>
      <c r="N166" s="54">
        <f t="shared" si="7"/>
        <v>0</v>
      </c>
      <c r="O166" s="101">
        <f>+'Pay App 12'!O166+'Pay App 12'!P166</f>
        <v>0</v>
      </c>
      <c r="P166" s="73"/>
      <c r="Q166" s="69">
        <f>+'Pay App 12'!Q166+N166+P166</f>
        <v>0</v>
      </c>
    </row>
    <row r="167" spans="1:17" ht="21" customHeight="1" x14ac:dyDescent="0.25">
      <c r="A167" s="154" t="s">
        <v>351</v>
      </c>
      <c r="B167" s="154"/>
      <c r="C167" s="154" t="s">
        <v>342</v>
      </c>
      <c r="D167" s="155"/>
      <c r="E167" s="101">
        <f>+'Pay App 12'!E167</f>
        <v>0</v>
      </c>
      <c r="F167" s="73"/>
      <c r="G167" s="102">
        <f>+'Pay App 12'!G167+'Pay App 13'!F167</f>
        <v>0</v>
      </c>
      <c r="H167" s="194">
        <f>+'Pay App 12'!K167</f>
        <v>0</v>
      </c>
      <c r="I167" s="195"/>
      <c r="J167" s="104"/>
      <c r="K167" s="55">
        <f t="shared" si="6"/>
        <v>0</v>
      </c>
      <c r="L167" s="56">
        <f t="shared" si="4"/>
        <v>0</v>
      </c>
      <c r="M167" s="54">
        <f t="shared" si="5"/>
        <v>0</v>
      </c>
      <c r="N167" s="54">
        <f t="shared" si="7"/>
        <v>0</v>
      </c>
      <c r="O167" s="101">
        <f>+'Pay App 12'!O167+'Pay App 12'!P167</f>
        <v>0</v>
      </c>
      <c r="P167" s="73"/>
      <c r="Q167" s="69">
        <f>+'Pay App 12'!Q167+N167+P167</f>
        <v>0</v>
      </c>
    </row>
    <row r="168" spans="1:17" ht="21" customHeight="1" x14ac:dyDescent="0.25">
      <c r="A168" s="154" t="s">
        <v>352</v>
      </c>
      <c r="B168" s="154"/>
      <c r="C168" s="154" t="s">
        <v>343</v>
      </c>
      <c r="D168" s="155"/>
      <c r="E168" s="101">
        <f>+'Pay App 12'!E168</f>
        <v>0</v>
      </c>
      <c r="F168" s="73"/>
      <c r="G168" s="102">
        <f>+'Pay App 12'!G168+'Pay App 13'!F168</f>
        <v>0</v>
      </c>
      <c r="H168" s="194">
        <f>+'Pay App 12'!K168</f>
        <v>0</v>
      </c>
      <c r="I168" s="195"/>
      <c r="J168" s="104"/>
      <c r="K168" s="55">
        <f t="shared" si="6"/>
        <v>0</v>
      </c>
      <c r="L168" s="56">
        <f t="shared" si="4"/>
        <v>0</v>
      </c>
      <c r="M168" s="54">
        <f t="shared" si="5"/>
        <v>0</v>
      </c>
      <c r="N168" s="54">
        <f t="shared" si="7"/>
        <v>0</v>
      </c>
      <c r="O168" s="101">
        <f>+'Pay App 12'!O168+'Pay App 12'!P168</f>
        <v>0</v>
      </c>
      <c r="P168" s="73"/>
      <c r="Q168" s="69">
        <f>+'Pay App 12'!Q168+N168+P168</f>
        <v>0</v>
      </c>
    </row>
    <row r="169" spans="1:17" ht="21" customHeight="1" x14ac:dyDescent="0.25">
      <c r="A169" s="154" t="s">
        <v>353</v>
      </c>
      <c r="B169" s="154"/>
      <c r="C169" s="154" t="s">
        <v>344</v>
      </c>
      <c r="D169" s="155"/>
      <c r="E169" s="101">
        <f>+'Pay App 12'!E169</f>
        <v>0</v>
      </c>
      <c r="F169" s="73"/>
      <c r="G169" s="102">
        <f>+'Pay App 12'!G169+'Pay App 13'!F169</f>
        <v>0</v>
      </c>
      <c r="H169" s="194">
        <f>+'Pay App 12'!K169</f>
        <v>0</v>
      </c>
      <c r="I169" s="195"/>
      <c r="J169" s="104"/>
      <c r="K169" s="55">
        <f t="shared" si="6"/>
        <v>0</v>
      </c>
      <c r="L169" s="56">
        <f t="shared" si="4"/>
        <v>0</v>
      </c>
      <c r="M169" s="54">
        <f t="shared" si="5"/>
        <v>0</v>
      </c>
      <c r="N169" s="54">
        <f t="shared" si="7"/>
        <v>0</v>
      </c>
      <c r="O169" s="101">
        <f>+'Pay App 12'!O169+'Pay App 12'!P169</f>
        <v>0</v>
      </c>
      <c r="P169" s="73"/>
      <c r="Q169" s="69">
        <f>+'Pay App 12'!Q169+N169+P169</f>
        <v>0</v>
      </c>
    </row>
    <row r="170" spans="1:17" ht="21" customHeight="1" x14ac:dyDescent="0.25">
      <c r="A170" s="154" t="s">
        <v>354</v>
      </c>
      <c r="B170" s="154"/>
      <c r="C170" s="154" t="s">
        <v>345</v>
      </c>
      <c r="D170" s="155"/>
      <c r="E170" s="101">
        <f>+'Pay App 12'!E170</f>
        <v>0</v>
      </c>
      <c r="F170" s="73"/>
      <c r="G170" s="102">
        <f>+'Pay App 12'!G170+'Pay App 13'!F170</f>
        <v>0</v>
      </c>
      <c r="H170" s="194">
        <f>+'Pay App 12'!K170</f>
        <v>0</v>
      </c>
      <c r="I170" s="195"/>
      <c r="J170" s="104"/>
      <c r="K170" s="55">
        <f t="shared" si="6"/>
        <v>0</v>
      </c>
      <c r="L170" s="56">
        <f t="shared" si="4"/>
        <v>0</v>
      </c>
      <c r="M170" s="54">
        <f t="shared" si="5"/>
        <v>0</v>
      </c>
      <c r="N170" s="54">
        <f t="shared" si="7"/>
        <v>0</v>
      </c>
      <c r="O170" s="101">
        <f>+'Pay App 12'!O170+'Pay App 12'!P170</f>
        <v>0</v>
      </c>
      <c r="P170" s="73"/>
      <c r="Q170" s="69">
        <f>+'Pay App 12'!Q170+N170+P170</f>
        <v>0</v>
      </c>
    </row>
    <row r="171" spans="1:17" ht="21" customHeight="1" x14ac:dyDescent="0.25">
      <c r="A171" s="154" t="s">
        <v>355</v>
      </c>
      <c r="B171" s="154"/>
      <c r="C171" s="154" t="s">
        <v>346</v>
      </c>
      <c r="D171" s="155"/>
      <c r="E171" s="101">
        <f>+'Pay App 12'!E171</f>
        <v>0</v>
      </c>
      <c r="F171" s="73"/>
      <c r="G171" s="102">
        <f>+'Pay App 12'!G171+'Pay App 13'!F171</f>
        <v>0</v>
      </c>
      <c r="H171" s="194">
        <f>+'Pay App 12'!K171</f>
        <v>0</v>
      </c>
      <c r="I171" s="195"/>
      <c r="J171" s="104"/>
      <c r="K171" s="55">
        <f t="shared" si="6"/>
        <v>0</v>
      </c>
      <c r="L171" s="56">
        <f t="shared" si="4"/>
        <v>0</v>
      </c>
      <c r="M171" s="54">
        <f t="shared" si="5"/>
        <v>0</v>
      </c>
      <c r="N171" s="54">
        <f t="shared" si="7"/>
        <v>0</v>
      </c>
      <c r="O171" s="101">
        <f>+'Pay App 12'!O171+'Pay App 12'!P171</f>
        <v>0</v>
      </c>
      <c r="P171" s="73"/>
      <c r="Q171" s="69">
        <f>+'Pay App 12'!Q171+N171+P171</f>
        <v>0</v>
      </c>
    </row>
    <row r="172" spans="1:17" ht="21" customHeight="1" x14ac:dyDescent="0.25">
      <c r="A172" s="154" t="s">
        <v>356</v>
      </c>
      <c r="B172" s="154"/>
      <c r="C172" s="154" t="s">
        <v>347</v>
      </c>
      <c r="D172" s="155"/>
      <c r="E172" s="101">
        <f>+'Pay App 12'!E172</f>
        <v>0</v>
      </c>
      <c r="F172" s="73"/>
      <c r="G172" s="102">
        <f>+'Pay App 12'!G172+'Pay App 13'!F172</f>
        <v>0</v>
      </c>
      <c r="H172" s="194">
        <f>+'Pay App 12'!K172</f>
        <v>0</v>
      </c>
      <c r="I172" s="195"/>
      <c r="J172" s="104"/>
      <c r="K172" s="55">
        <f t="shared" si="6"/>
        <v>0</v>
      </c>
      <c r="L172" s="56">
        <f t="shared" si="4"/>
        <v>0</v>
      </c>
      <c r="M172" s="54">
        <f t="shared" si="5"/>
        <v>0</v>
      </c>
      <c r="N172" s="54">
        <f t="shared" si="7"/>
        <v>0</v>
      </c>
      <c r="O172" s="101">
        <f>+'Pay App 12'!O172+'Pay App 12'!P172</f>
        <v>0</v>
      </c>
      <c r="P172" s="73"/>
      <c r="Q172" s="69">
        <f>+'Pay App 12'!Q172+N172+P172</f>
        <v>0</v>
      </c>
    </row>
    <row r="173" spans="1:17" ht="21" customHeight="1" x14ac:dyDescent="0.25">
      <c r="A173" s="154" t="s">
        <v>357</v>
      </c>
      <c r="B173" s="154"/>
      <c r="C173" s="154" t="s">
        <v>348</v>
      </c>
      <c r="D173" s="155"/>
      <c r="E173" s="101">
        <f>+'Pay App 12'!E173</f>
        <v>0</v>
      </c>
      <c r="F173" s="73"/>
      <c r="G173" s="102">
        <f>+'Pay App 12'!G173+'Pay App 13'!F173</f>
        <v>0</v>
      </c>
      <c r="H173" s="194">
        <f>+'Pay App 12'!K173</f>
        <v>0</v>
      </c>
      <c r="I173" s="195"/>
      <c r="J173" s="104"/>
      <c r="K173" s="55">
        <f t="shared" si="6"/>
        <v>0</v>
      </c>
      <c r="L173" s="56">
        <f t="shared" si="4"/>
        <v>0</v>
      </c>
      <c r="M173" s="54">
        <f t="shared" si="5"/>
        <v>0</v>
      </c>
      <c r="N173" s="54">
        <f t="shared" si="7"/>
        <v>0</v>
      </c>
      <c r="O173" s="101">
        <f>+'Pay App 12'!O173+'Pay App 12'!P173</f>
        <v>0</v>
      </c>
      <c r="P173" s="73"/>
      <c r="Q173" s="69">
        <f>+'Pay App 12'!Q173+N173+P173</f>
        <v>0</v>
      </c>
    </row>
    <row r="174" spans="1:17" ht="21" customHeight="1" x14ac:dyDescent="0.25">
      <c r="A174" s="154" t="s">
        <v>358</v>
      </c>
      <c r="B174" s="154"/>
      <c r="C174" s="154" t="s">
        <v>349</v>
      </c>
      <c r="D174" s="155"/>
      <c r="E174" s="101">
        <f>+'Pay App 12'!E174</f>
        <v>0</v>
      </c>
      <c r="F174" s="73"/>
      <c r="G174" s="102">
        <f>+'Pay App 12'!G174+'Pay App 13'!F174</f>
        <v>0</v>
      </c>
      <c r="H174" s="194">
        <f>+'Pay App 12'!K174</f>
        <v>0</v>
      </c>
      <c r="I174" s="195"/>
      <c r="J174" s="104"/>
      <c r="K174" s="55">
        <f t="shared" si="6"/>
        <v>0</v>
      </c>
      <c r="L174" s="56">
        <f t="shared" si="4"/>
        <v>0</v>
      </c>
      <c r="M174" s="54">
        <f t="shared" si="5"/>
        <v>0</v>
      </c>
      <c r="N174" s="54">
        <f t="shared" si="7"/>
        <v>0</v>
      </c>
      <c r="O174" s="101">
        <f>+'Pay App 12'!O174+'Pay App 12'!P174</f>
        <v>0</v>
      </c>
      <c r="P174" s="73"/>
      <c r="Q174" s="69">
        <f>+'Pay App 12'!Q174+N174+P174</f>
        <v>0</v>
      </c>
    </row>
    <row r="175" spans="1:17" ht="21" customHeight="1" x14ac:dyDescent="0.25">
      <c r="A175" s="154" t="s">
        <v>359</v>
      </c>
      <c r="B175" s="154"/>
      <c r="C175" s="154" t="s">
        <v>350</v>
      </c>
      <c r="D175" s="155"/>
      <c r="E175" s="101">
        <f>+'Pay App 12'!E175</f>
        <v>0</v>
      </c>
      <c r="F175" s="73"/>
      <c r="G175" s="102">
        <f>+'Pay App 12'!G175+'Pay App 13'!F175</f>
        <v>0</v>
      </c>
      <c r="H175" s="194">
        <f>+'Pay App 12'!K175</f>
        <v>0</v>
      </c>
      <c r="I175" s="195"/>
      <c r="J175" s="104"/>
      <c r="K175" s="55">
        <f t="shared" si="6"/>
        <v>0</v>
      </c>
      <c r="L175" s="56">
        <f t="shared" si="4"/>
        <v>0</v>
      </c>
      <c r="M175" s="54">
        <f t="shared" si="5"/>
        <v>0</v>
      </c>
      <c r="N175" s="54">
        <f t="shared" si="7"/>
        <v>0</v>
      </c>
      <c r="O175" s="101">
        <f>+'Pay App 12'!O175+'Pay App 12'!P175</f>
        <v>0</v>
      </c>
      <c r="P175" s="73"/>
      <c r="Q175" s="69">
        <f>+'Pay App 12'!Q175+N175+P175</f>
        <v>0</v>
      </c>
    </row>
    <row r="176" spans="1:17" ht="21" customHeight="1" x14ac:dyDescent="0.25">
      <c r="A176" s="156" t="s">
        <v>186</v>
      </c>
      <c r="B176" s="156"/>
      <c r="C176" s="156" t="s">
        <v>187</v>
      </c>
      <c r="D176" s="157"/>
      <c r="E176" s="101">
        <f>+'Pay App 12'!E176</f>
        <v>0</v>
      </c>
      <c r="F176" s="73"/>
      <c r="G176" s="102">
        <f>+'Pay App 12'!G176+'Pay App 13'!F176</f>
        <v>0</v>
      </c>
      <c r="H176" s="194">
        <f>+'Pay App 12'!K176</f>
        <v>0</v>
      </c>
      <c r="I176" s="195"/>
      <c r="J176" s="104"/>
      <c r="K176" s="55">
        <f t="shared" si="6"/>
        <v>0</v>
      </c>
      <c r="L176" s="56">
        <f t="shared" si="4"/>
        <v>0</v>
      </c>
      <c r="M176" s="54">
        <f t="shared" si="5"/>
        <v>0</v>
      </c>
      <c r="N176" s="54">
        <f t="shared" si="7"/>
        <v>0</v>
      </c>
      <c r="O176" s="101">
        <f>+'Pay App 12'!O176+'Pay App 12'!P176</f>
        <v>0</v>
      </c>
      <c r="P176" s="73"/>
      <c r="Q176" s="69">
        <f>+'Pay App 12'!Q176+N176+P176</f>
        <v>0</v>
      </c>
    </row>
    <row r="177" spans="1:17" ht="21" customHeight="1" x14ac:dyDescent="0.25">
      <c r="A177" s="154" t="s">
        <v>361</v>
      </c>
      <c r="B177" s="154"/>
      <c r="C177" s="154" t="s">
        <v>360</v>
      </c>
      <c r="D177" s="155"/>
      <c r="E177" s="101">
        <f>+'Pay App 12'!E177</f>
        <v>0</v>
      </c>
      <c r="F177" s="73"/>
      <c r="G177" s="102">
        <f>+'Pay App 12'!G177+'Pay App 13'!F177</f>
        <v>0</v>
      </c>
      <c r="H177" s="194">
        <f>+'Pay App 12'!K177</f>
        <v>0</v>
      </c>
      <c r="I177" s="195"/>
      <c r="J177" s="104"/>
      <c r="K177" s="55">
        <f t="shared" si="6"/>
        <v>0</v>
      </c>
      <c r="L177" s="56">
        <f t="shared" si="4"/>
        <v>0</v>
      </c>
      <c r="M177" s="54">
        <f t="shared" si="5"/>
        <v>0</v>
      </c>
      <c r="N177" s="54">
        <f t="shared" si="7"/>
        <v>0</v>
      </c>
      <c r="O177" s="101">
        <f>+'Pay App 12'!O177+'Pay App 12'!P177</f>
        <v>0</v>
      </c>
      <c r="P177" s="73"/>
      <c r="Q177" s="69">
        <f>+'Pay App 12'!Q177+N177+P177</f>
        <v>0</v>
      </c>
    </row>
    <row r="178" spans="1:17" ht="21" customHeight="1" x14ac:dyDescent="0.25">
      <c r="A178" s="154" t="s">
        <v>130</v>
      </c>
      <c r="B178" s="154"/>
      <c r="C178" s="153" t="s">
        <v>131</v>
      </c>
      <c r="D178" s="158"/>
      <c r="E178" s="101">
        <f>+'Pay App 12'!E178</f>
        <v>0</v>
      </c>
      <c r="F178" s="73"/>
      <c r="G178" s="102">
        <f>+'Pay App 12'!G178+'Pay App 13'!F178</f>
        <v>0</v>
      </c>
      <c r="H178" s="194">
        <f>+'Pay App 12'!K178</f>
        <v>0</v>
      </c>
      <c r="I178" s="195"/>
      <c r="J178" s="104"/>
      <c r="K178" s="55">
        <f t="shared" si="6"/>
        <v>0</v>
      </c>
      <c r="L178" s="56">
        <f t="shared" si="4"/>
        <v>0</v>
      </c>
      <c r="M178" s="54">
        <f t="shared" si="5"/>
        <v>0</v>
      </c>
      <c r="N178" s="54">
        <f t="shared" si="7"/>
        <v>0</v>
      </c>
      <c r="O178" s="101">
        <f>+'Pay App 12'!O178+'Pay App 12'!P178</f>
        <v>0</v>
      </c>
      <c r="P178" s="73"/>
      <c r="Q178" s="69">
        <f>+'Pay App 12'!Q178+N178+P178</f>
        <v>0</v>
      </c>
    </row>
    <row r="179" spans="1:17" ht="21" customHeight="1" x14ac:dyDescent="0.25">
      <c r="A179" s="154" t="s">
        <v>362</v>
      </c>
      <c r="B179" s="154"/>
      <c r="C179" s="154" t="s">
        <v>366</v>
      </c>
      <c r="D179" s="155"/>
      <c r="E179" s="101">
        <f>+'Pay App 12'!E179</f>
        <v>0</v>
      </c>
      <c r="F179" s="73"/>
      <c r="G179" s="102">
        <f>+'Pay App 12'!G179+'Pay App 13'!F179</f>
        <v>0</v>
      </c>
      <c r="H179" s="194">
        <f>+'Pay App 12'!K179</f>
        <v>0</v>
      </c>
      <c r="I179" s="195"/>
      <c r="J179" s="104"/>
      <c r="K179" s="55">
        <f t="shared" si="6"/>
        <v>0</v>
      </c>
      <c r="L179" s="56">
        <f t="shared" si="4"/>
        <v>0</v>
      </c>
      <c r="M179" s="54">
        <f t="shared" si="5"/>
        <v>0</v>
      </c>
      <c r="N179" s="54">
        <f t="shared" si="7"/>
        <v>0</v>
      </c>
      <c r="O179" s="101">
        <f>+'Pay App 12'!O179+'Pay App 12'!P179</f>
        <v>0</v>
      </c>
      <c r="P179" s="73"/>
      <c r="Q179" s="69">
        <f>+'Pay App 12'!Q179+N179+P179</f>
        <v>0</v>
      </c>
    </row>
    <row r="180" spans="1:17" ht="21" customHeight="1" x14ac:dyDescent="0.25">
      <c r="A180" s="154" t="s">
        <v>363</v>
      </c>
      <c r="B180" s="154"/>
      <c r="C180" s="154" t="s">
        <v>367</v>
      </c>
      <c r="D180" s="155"/>
      <c r="E180" s="101">
        <f>+'Pay App 12'!E180</f>
        <v>0</v>
      </c>
      <c r="F180" s="73"/>
      <c r="G180" s="102">
        <f>+'Pay App 12'!G180+'Pay App 13'!F180</f>
        <v>0</v>
      </c>
      <c r="H180" s="194">
        <f>+'Pay App 12'!K180</f>
        <v>0</v>
      </c>
      <c r="I180" s="195"/>
      <c r="J180" s="104"/>
      <c r="K180" s="55">
        <f t="shared" si="6"/>
        <v>0</v>
      </c>
      <c r="L180" s="56">
        <f t="shared" si="4"/>
        <v>0</v>
      </c>
      <c r="M180" s="54">
        <f t="shared" si="5"/>
        <v>0</v>
      </c>
      <c r="N180" s="54">
        <f t="shared" si="7"/>
        <v>0</v>
      </c>
      <c r="O180" s="101">
        <f>+'Pay App 12'!O180+'Pay App 12'!P180</f>
        <v>0</v>
      </c>
      <c r="P180" s="73"/>
      <c r="Q180" s="69">
        <f>+'Pay App 12'!Q180+N180+P180</f>
        <v>0</v>
      </c>
    </row>
    <row r="181" spans="1:17" ht="21" customHeight="1" x14ac:dyDescent="0.25">
      <c r="A181" s="154" t="s">
        <v>364</v>
      </c>
      <c r="B181" s="154"/>
      <c r="C181" s="154" t="s">
        <v>368</v>
      </c>
      <c r="D181" s="155"/>
      <c r="E181" s="101">
        <f>+'Pay App 12'!E181</f>
        <v>0</v>
      </c>
      <c r="F181" s="73"/>
      <c r="G181" s="102">
        <f>+'Pay App 12'!G181+'Pay App 13'!F181</f>
        <v>0</v>
      </c>
      <c r="H181" s="194">
        <f>+'Pay App 12'!K181</f>
        <v>0</v>
      </c>
      <c r="I181" s="195"/>
      <c r="J181" s="104"/>
      <c r="K181" s="55">
        <f t="shared" si="6"/>
        <v>0</v>
      </c>
      <c r="L181" s="56">
        <f t="shared" si="4"/>
        <v>0</v>
      </c>
      <c r="M181" s="54">
        <f t="shared" si="5"/>
        <v>0</v>
      </c>
      <c r="N181" s="54">
        <f t="shared" si="7"/>
        <v>0</v>
      </c>
      <c r="O181" s="101">
        <f>+'Pay App 12'!O181+'Pay App 12'!P181</f>
        <v>0</v>
      </c>
      <c r="P181" s="73"/>
      <c r="Q181" s="69">
        <f>+'Pay App 12'!Q181+N181+P181</f>
        <v>0</v>
      </c>
    </row>
    <row r="182" spans="1:17" ht="21" customHeight="1" x14ac:dyDescent="0.25">
      <c r="A182" s="154" t="s">
        <v>365</v>
      </c>
      <c r="B182" s="154"/>
      <c r="C182" s="154" t="s">
        <v>369</v>
      </c>
      <c r="D182" s="155"/>
      <c r="E182" s="101">
        <f>+'Pay App 12'!E182</f>
        <v>0</v>
      </c>
      <c r="F182" s="73"/>
      <c r="G182" s="102">
        <f>+'Pay App 12'!G182+'Pay App 13'!F182</f>
        <v>0</v>
      </c>
      <c r="H182" s="194">
        <f>+'Pay App 12'!K182</f>
        <v>0</v>
      </c>
      <c r="I182" s="195"/>
      <c r="J182" s="104"/>
      <c r="K182" s="55">
        <f t="shared" si="6"/>
        <v>0</v>
      </c>
      <c r="L182" s="56">
        <f t="shared" si="4"/>
        <v>0</v>
      </c>
      <c r="M182" s="54">
        <f t="shared" si="5"/>
        <v>0</v>
      </c>
      <c r="N182" s="54">
        <f t="shared" si="7"/>
        <v>0</v>
      </c>
      <c r="O182" s="101">
        <f>+'Pay App 12'!O182+'Pay App 12'!P182</f>
        <v>0</v>
      </c>
      <c r="P182" s="73"/>
      <c r="Q182" s="69">
        <f>+'Pay App 12'!Q182+N182+P182</f>
        <v>0</v>
      </c>
    </row>
    <row r="183" spans="1:17" ht="21" customHeight="1" x14ac:dyDescent="0.25">
      <c r="A183" s="156" t="s">
        <v>188</v>
      </c>
      <c r="B183" s="156"/>
      <c r="C183" s="156" t="s">
        <v>189</v>
      </c>
      <c r="D183" s="157"/>
      <c r="E183" s="101">
        <f>+'Pay App 12'!E183</f>
        <v>0</v>
      </c>
      <c r="F183" s="73"/>
      <c r="G183" s="102">
        <f>+'Pay App 12'!G183+'Pay App 13'!F183</f>
        <v>0</v>
      </c>
      <c r="H183" s="194">
        <f>+'Pay App 12'!K183</f>
        <v>0</v>
      </c>
      <c r="I183" s="195"/>
      <c r="J183" s="104"/>
      <c r="K183" s="55">
        <f t="shared" si="6"/>
        <v>0</v>
      </c>
      <c r="L183" s="56">
        <f t="shared" si="4"/>
        <v>0</v>
      </c>
      <c r="M183" s="54">
        <f t="shared" si="5"/>
        <v>0</v>
      </c>
      <c r="N183" s="54">
        <f t="shared" si="7"/>
        <v>0</v>
      </c>
      <c r="O183" s="101">
        <f>+'Pay App 12'!O183+'Pay App 12'!P183</f>
        <v>0</v>
      </c>
      <c r="P183" s="73"/>
      <c r="Q183" s="69">
        <f>+'Pay App 12'!Q183+N183+P183</f>
        <v>0</v>
      </c>
    </row>
    <row r="184" spans="1:17" ht="21" customHeight="1" x14ac:dyDescent="0.25">
      <c r="A184" s="156" t="s">
        <v>190</v>
      </c>
      <c r="B184" s="156"/>
      <c r="C184" s="156" t="s">
        <v>191</v>
      </c>
      <c r="D184" s="157"/>
      <c r="E184" s="101">
        <f>+'Pay App 12'!E184</f>
        <v>0</v>
      </c>
      <c r="F184" s="73"/>
      <c r="G184" s="102">
        <f>+'Pay App 12'!G184+'Pay App 13'!F184</f>
        <v>0</v>
      </c>
      <c r="H184" s="194">
        <f>+'Pay App 12'!K184</f>
        <v>0</v>
      </c>
      <c r="I184" s="195"/>
      <c r="J184" s="104"/>
      <c r="K184" s="55">
        <f t="shared" si="6"/>
        <v>0</v>
      </c>
      <c r="L184" s="56">
        <f t="shared" si="4"/>
        <v>0</v>
      </c>
      <c r="M184" s="54">
        <f t="shared" si="5"/>
        <v>0</v>
      </c>
      <c r="N184" s="54">
        <f t="shared" si="7"/>
        <v>0</v>
      </c>
      <c r="O184" s="101">
        <f>+'Pay App 12'!O184+'Pay App 12'!P184</f>
        <v>0</v>
      </c>
      <c r="P184" s="73"/>
      <c r="Q184" s="69">
        <f>+'Pay App 12'!Q184+N184+P184</f>
        <v>0</v>
      </c>
    </row>
    <row r="185" spans="1:17" ht="21" customHeight="1" x14ac:dyDescent="0.25">
      <c r="A185" s="154" t="s">
        <v>371</v>
      </c>
      <c r="B185" s="154"/>
      <c r="C185" s="154" t="s">
        <v>370</v>
      </c>
      <c r="D185" s="155"/>
      <c r="E185" s="101">
        <f>+'Pay App 12'!E185</f>
        <v>0</v>
      </c>
      <c r="F185" s="73"/>
      <c r="G185" s="102">
        <f>+'Pay App 12'!G185+'Pay App 13'!F185</f>
        <v>0</v>
      </c>
      <c r="H185" s="194">
        <f>+'Pay App 12'!K185</f>
        <v>0</v>
      </c>
      <c r="I185" s="195"/>
      <c r="J185" s="104"/>
      <c r="K185" s="55">
        <f t="shared" si="6"/>
        <v>0</v>
      </c>
      <c r="L185" s="56">
        <f t="shared" si="4"/>
        <v>0</v>
      </c>
      <c r="M185" s="54">
        <f t="shared" si="5"/>
        <v>0</v>
      </c>
      <c r="N185" s="54">
        <f t="shared" si="7"/>
        <v>0</v>
      </c>
      <c r="O185" s="101">
        <f>+'Pay App 12'!O185+'Pay App 12'!P185</f>
        <v>0</v>
      </c>
      <c r="P185" s="73"/>
      <c r="Q185" s="69">
        <f>+'Pay App 12'!Q185+N185+P185</f>
        <v>0</v>
      </c>
    </row>
    <row r="186" spans="1:17" ht="21" customHeight="1" x14ac:dyDescent="0.25">
      <c r="A186" s="154" t="s">
        <v>372</v>
      </c>
      <c r="B186" s="154"/>
      <c r="C186" s="154" t="s">
        <v>373</v>
      </c>
      <c r="D186" s="155"/>
      <c r="E186" s="101">
        <f>+'Pay App 12'!E186</f>
        <v>0</v>
      </c>
      <c r="F186" s="73"/>
      <c r="G186" s="102">
        <f>+'Pay App 12'!G186+'Pay App 13'!F186</f>
        <v>0</v>
      </c>
      <c r="H186" s="194">
        <f>+'Pay App 12'!K186</f>
        <v>0</v>
      </c>
      <c r="I186" s="195"/>
      <c r="J186" s="104"/>
      <c r="K186" s="55">
        <f t="shared" si="6"/>
        <v>0</v>
      </c>
      <c r="L186" s="56">
        <f t="shared" si="4"/>
        <v>0</v>
      </c>
      <c r="M186" s="54">
        <f t="shared" si="5"/>
        <v>0</v>
      </c>
      <c r="N186" s="54">
        <f t="shared" si="7"/>
        <v>0</v>
      </c>
      <c r="O186" s="101">
        <f>+'Pay App 12'!O186+'Pay App 12'!P186</f>
        <v>0</v>
      </c>
      <c r="P186" s="73"/>
      <c r="Q186" s="69">
        <f>+'Pay App 12'!Q186+N186+P186</f>
        <v>0</v>
      </c>
    </row>
    <row r="187" spans="1:17" ht="21" customHeight="1" x14ac:dyDescent="0.25">
      <c r="A187" s="154" t="s">
        <v>374</v>
      </c>
      <c r="B187" s="154"/>
      <c r="C187" s="154" t="s">
        <v>375</v>
      </c>
      <c r="D187" s="155"/>
      <c r="E187" s="101">
        <f>+'Pay App 12'!E187</f>
        <v>0</v>
      </c>
      <c r="F187" s="73"/>
      <c r="G187" s="102">
        <f>+'Pay App 12'!G187+'Pay App 13'!F187</f>
        <v>0</v>
      </c>
      <c r="H187" s="194">
        <f>+'Pay App 12'!K187</f>
        <v>0</v>
      </c>
      <c r="I187" s="195"/>
      <c r="J187" s="104"/>
      <c r="K187" s="55">
        <f t="shared" si="6"/>
        <v>0</v>
      </c>
      <c r="L187" s="56">
        <f t="shared" si="4"/>
        <v>0</v>
      </c>
      <c r="M187" s="54">
        <f t="shared" si="5"/>
        <v>0</v>
      </c>
      <c r="N187" s="54">
        <f t="shared" si="7"/>
        <v>0</v>
      </c>
      <c r="O187" s="101">
        <f>+'Pay App 12'!O187+'Pay App 12'!P187</f>
        <v>0</v>
      </c>
      <c r="P187" s="73"/>
      <c r="Q187" s="69">
        <f>+'Pay App 12'!Q187+N187+P187</f>
        <v>0</v>
      </c>
    </row>
    <row r="188" spans="1:17" ht="21" customHeight="1" x14ac:dyDescent="0.25">
      <c r="A188" s="156" t="s">
        <v>192</v>
      </c>
      <c r="B188" s="156"/>
      <c r="C188" s="156" t="s">
        <v>193</v>
      </c>
      <c r="D188" s="157"/>
      <c r="E188" s="101">
        <f>+'Pay App 12'!E188</f>
        <v>0</v>
      </c>
      <c r="F188" s="73"/>
      <c r="G188" s="102">
        <f>+'Pay App 12'!G188+'Pay App 13'!F188</f>
        <v>0</v>
      </c>
      <c r="H188" s="194">
        <f>+'Pay App 12'!K188</f>
        <v>0</v>
      </c>
      <c r="I188" s="195"/>
      <c r="J188" s="104"/>
      <c r="K188" s="55">
        <f t="shared" si="6"/>
        <v>0</v>
      </c>
      <c r="L188" s="56">
        <f t="shared" si="4"/>
        <v>0</v>
      </c>
      <c r="M188" s="54">
        <f t="shared" si="5"/>
        <v>0</v>
      </c>
      <c r="N188" s="54">
        <f t="shared" si="7"/>
        <v>0</v>
      </c>
      <c r="O188" s="101">
        <f>+'Pay App 12'!O188+'Pay App 12'!P188</f>
        <v>0</v>
      </c>
      <c r="P188" s="73"/>
      <c r="Q188" s="69">
        <f>+'Pay App 12'!Q188+N188+P188</f>
        <v>0</v>
      </c>
    </row>
    <row r="189" spans="1:17" ht="21" customHeight="1" x14ac:dyDescent="0.25">
      <c r="A189" s="153" t="s">
        <v>132</v>
      </c>
      <c r="B189" s="153"/>
      <c r="C189" s="153" t="s">
        <v>133</v>
      </c>
      <c r="D189" s="158"/>
      <c r="E189" s="101">
        <f>+'Pay App 12'!E189</f>
        <v>0</v>
      </c>
      <c r="F189" s="73"/>
      <c r="G189" s="102">
        <f>+'Pay App 12'!G189+'Pay App 13'!F189</f>
        <v>0</v>
      </c>
      <c r="H189" s="194">
        <f>+'Pay App 12'!K189</f>
        <v>0</v>
      </c>
      <c r="I189" s="195"/>
      <c r="J189" s="104"/>
      <c r="K189" s="55">
        <f t="shared" si="6"/>
        <v>0</v>
      </c>
      <c r="L189" s="56">
        <f t="shared" si="4"/>
        <v>0</v>
      </c>
      <c r="M189" s="54">
        <f t="shared" si="5"/>
        <v>0</v>
      </c>
      <c r="N189" s="54">
        <f t="shared" si="7"/>
        <v>0</v>
      </c>
      <c r="O189" s="101">
        <f>+'Pay App 12'!O189+'Pay App 12'!P189</f>
        <v>0</v>
      </c>
      <c r="P189" s="73"/>
      <c r="Q189" s="69">
        <f>+'Pay App 12'!Q189+N189+P189</f>
        <v>0</v>
      </c>
    </row>
    <row r="190" spans="1:17" ht="21" customHeight="1" x14ac:dyDescent="0.25">
      <c r="A190" s="153" t="s">
        <v>376</v>
      </c>
      <c r="B190" s="153"/>
      <c r="C190" s="154" t="s">
        <v>377</v>
      </c>
      <c r="D190" s="155"/>
      <c r="E190" s="101">
        <f>+'Pay App 12'!E190</f>
        <v>0</v>
      </c>
      <c r="F190" s="73"/>
      <c r="G190" s="102">
        <f>+'Pay App 12'!G190+'Pay App 13'!F190</f>
        <v>0</v>
      </c>
      <c r="H190" s="194">
        <f>+'Pay App 12'!K190</f>
        <v>0</v>
      </c>
      <c r="I190" s="195"/>
      <c r="J190" s="104"/>
      <c r="K190" s="55">
        <f t="shared" si="6"/>
        <v>0</v>
      </c>
      <c r="L190" s="56">
        <f t="shared" si="4"/>
        <v>0</v>
      </c>
      <c r="M190" s="54">
        <f t="shared" si="5"/>
        <v>0</v>
      </c>
      <c r="N190" s="54">
        <f t="shared" si="7"/>
        <v>0</v>
      </c>
      <c r="O190" s="101">
        <f>+'Pay App 12'!O190+'Pay App 12'!P190</f>
        <v>0</v>
      </c>
      <c r="P190" s="73"/>
      <c r="Q190" s="69">
        <f>+'Pay App 12'!Q190+N190+P190</f>
        <v>0</v>
      </c>
    </row>
    <row r="191" spans="1:17" ht="21" customHeight="1" x14ac:dyDescent="0.25">
      <c r="A191" s="156" t="s">
        <v>194</v>
      </c>
      <c r="B191" s="156"/>
      <c r="C191" s="156" t="s">
        <v>195</v>
      </c>
      <c r="D191" s="157"/>
      <c r="E191" s="101">
        <f>+'Pay App 12'!E191</f>
        <v>0</v>
      </c>
      <c r="F191" s="73"/>
      <c r="G191" s="102">
        <f>+'Pay App 12'!G191+'Pay App 13'!F191</f>
        <v>0</v>
      </c>
      <c r="H191" s="194">
        <f>+'Pay App 12'!K191</f>
        <v>0</v>
      </c>
      <c r="I191" s="195"/>
      <c r="J191" s="104"/>
      <c r="K191" s="55">
        <f t="shared" si="6"/>
        <v>0</v>
      </c>
      <c r="L191" s="56">
        <f t="shared" si="4"/>
        <v>0</v>
      </c>
      <c r="M191" s="54">
        <f t="shared" si="5"/>
        <v>0</v>
      </c>
      <c r="N191" s="54">
        <f t="shared" si="7"/>
        <v>0</v>
      </c>
      <c r="O191" s="101">
        <f>+'Pay App 12'!O191+'Pay App 12'!P191</f>
        <v>0</v>
      </c>
      <c r="P191" s="73"/>
      <c r="Q191" s="69">
        <f>+'Pay App 12'!Q191+N191+P191</f>
        <v>0</v>
      </c>
    </row>
    <row r="192" spans="1:17" ht="21" customHeight="1" x14ac:dyDescent="0.25">
      <c r="A192" s="153" t="s">
        <v>134</v>
      </c>
      <c r="B192" s="153"/>
      <c r="C192" s="153" t="s">
        <v>135</v>
      </c>
      <c r="D192" s="158"/>
      <c r="E192" s="101">
        <f>+'Pay App 12'!E192</f>
        <v>0</v>
      </c>
      <c r="F192" s="73"/>
      <c r="G192" s="102">
        <f>+'Pay App 12'!G192+'Pay App 13'!F192</f>
        <v>0</v>
      </c>
      <c r="H192" s="194">
        <f>+'Pay App 12'!K192</f>
        <v>0</v>
      </c>
      <c r="I192" s="195"/>
      <c r="J192" s="104"/>
      <c r="K192" s="55">
        <f t="shared" si="6"/>
        <v>0</v>
      </c>
      <c r="L192" s="56">
        <f t="shared" si="4"/>
        <v>0</v>
      </c>
      <c r="M192" s="54">
        <f t="shared" si="5"/>
        <v>0</v>
      </c>
      <c r="N192" s="54">
        <f t="shared" si="7"/>
        <v>0</v>
      </c>
      <c r="O192" s="101">
        <f>+'Pay App 12'!O192+'Pay App 12'!P192</f>
        <v>0</v>
      </c>
      <c r="P192" s="73"/>
      <c r="Q192" s="69">
        <f>+'Pay App 12'!Q192+N192+P192</f>
        <v>0</v>
      </c>
    </row>
    <row r="193" spans="1:17" ht="21" customHeight="1" x14ac:dyDescent="0.25">
      <c r="A193" s="153" t="s">
        <v>376</v>
      </c>
      <c r="B193" s="153"/>
      <c r="C193" s="154" t="s">
        <v>378</v>
      </c>
      <c r="D193" s="155"/>
      <c r="E193" s="101">
        <f>+'Pay App 12'!E193</f>
        <v>0</v>
      </c>
      <c r="F193" s="73"/>
      <c r="G193" s="102">
        <f>+'Pay App 12'!G193+'Pay App 13'!F193</f>
        <v>0</v>
      </c>
      <c r="H193" s="194">
        <f>+'Pay App 12'!K193</f>
        <v>0</v>
      </c>
      <c r="I193" s="195"/>
      <c r="J193" s="104"/>
      <c r="K193" s="55">
        <f t="shared" si="6"/>
        <v>0</v>
      </c>
      <c r="L193" s="56">
        <f t="shared" si="4"/>
        <v>0</v>
      </c>
      <c r="M193" s="54">
        <f t="shared" si="5"/>
        <v>0</v>
      </c>
      <c r="N193" s="54">
        <f t="shared" si="7"/>
        <v>0</v>
      </c>
      <c r="O193" s="101">
        <f>+'Pay App 12'!O193+'Pay App 12'!P193</f>
        <v>0</v>
      </c>
      <c r="P193" s="73"/>
      <c r="Q193" s="69">
        <f>+'Pay App 12'!Q193+N193+P193</f>
        <v>0</v>
      </c>
    </row>
    <row r="194" spans="1:17" ht="21" customHeight="1" x14ac:dyDescent="0.25">
      <c r="A194" s="153" t="s">
        <v>136</v>
      </c>
      <c r="B194" s="153"/>
      <c r="C194" s="153" t="s">
        <v>137</v>
      </c>
      <c r="D194" s="158"/>
      <c r="E194" s="101">
        <f>+'Pay App 12'!E194</f>
        <v>0</v>
      </c>
      <c r="F194" s="73"/>
      <c r="G194" s="102">
        <f>+'Pay App 12'!G194+'Pay App 13'!F194</f>
        <v>0</v>
      </c>
      <c r="H194" s="194">
        <f>+'Pay App 12'!K194</f>
        <v>0</v>
      </c>
      <c r="I194" s="195"/>
      <c r="J194" s="104"/>
      <c r="K194" s="55">
        <f t="shared" si="6"/>
        <v>0</v>
      </c>
      <c r="L194" s="56">
        <f t="shared" si="4"/>
        <v>0</v>
      </c>
      <c r="M194" s="54">
        <f t="shared" si="5"/>
        <v>0</v>
      </c>
      <c r="N194" s="54">
        <f t="shared" si="7"/>
        <v>0</v>
      </c>
      <c r="O194" s="101">
        <f>+'Pay App 12'!O194+'Pay App 12'!P194</f>
        <v>0</v>
      </c>
      <c r="P194" s="73"/>
      <c r="Q194" s="69">
        <f>+'Pay App 12'!Q194+N194+P194</f>
        <v>0</v>
      </c>
    </row>
    <row r="195" spans="1:17" ht="21" customHeight="1" x14ac:dyDescent="0.25">
      <c r="A195" s="153" t="s">
        <v>138</v>
      </c>
      <c r="B195" s="153"/>
      <c r="C195" s="153" t="s">
        <v>139</v>
      </c>
      <c r="D195" s="158"/>
      <c r="E195" s="101">
        <f>+'Pay App 12'!E195</f>
        <v>0</v>
      </c>
      <c r="F195" s="73"/>
      <c r="G195" s="102">
        <f>+'Pay App 12'!G195+'Pay App 13'!F195</f>
        <v>0</v>
      </c>
      <c r="H195" s="194">
        <f>+'Pay App 12'!K195</f>
        <v>0</v>
      </c>
      <c r="I195" s="195"/>
      <c r="J195" s="104"/>
      <c r="K195" s="55">
        <f t="shared" si="6"/>
        <v>0</v>
      </c>
      <c r="L195" s="56">
        <f t="shared" si="4"/>
        <v>0</v>
      </c>
      <c r="M195" s="54">
        <f t="shared" si="5"/>
        <v>0</v>
      </c>
      <c r="N195" s="54">
        <f t="shared" si="7"/>
        <v>0</v>
      </c>
      <c r="O195" s="101">
        <f>+'Pay App 12'!O195+'Pay App 12'!P195</f>
        <v>0</v>
      </c>
      <c r="P195" s="73"/>
      <c r="Q195" s="69">
        <f>+'Pay App 12'!Q195+N195+P195</f>
        <v>0</v>
      </c>
    </row>
    <row r="196" spans="1:17" ht="21" customHeight="1" x14ac:dyDescent="0.25">
      <c r="A196" s="153" t="s">
        <v>379</v>
      </c>
      <c r="B196" s="153"/>
      <c r="C196" s="154" t="s">
        <v>348</v>
      </c>
      <c r="D196" s="155"/>
      <c r="E196" s="101">
        <f>+'Pay App 12'!E196</f>
        <v>0</v>
      </c>
      <c r="F196" s="73"/>
      <c r="G196" s="102">
        <f>+'Pay App 12'!G196+'Pay App 13'!F196</f>
        <v>0</v>
      </c>
      <c r="H196" s="194">
        <f>+'Pay App 12'!K196</f>
        <v>0</v>
      </c>
      <c r="I196" s="195"/>
      <c r="J196" s="104"/>
      <c r="K196" s="55">
        <f t="shared" si="6"/>
        <v>0</v>
      </c>
      <c r="L196" s="56">
        <f t="shared" si="4"/>
        <v>0</v>
      </c>
      <c r="M196" s="54">
        <f t="shared" si="5"/>
        <v>0</v>
      </c>
      <c r="N196" s="54">
        <f t="shared" si="7"/>
        <v>0</v>
      </c>
      <c r="O196" s="101">
        <f>+'Pay App 12'!O196+'Pay App 12'!P196</f>
        <v>0</v>
      </c>
      <c r="P196" s="73"/>
      <c r="Q196" s="69">
        <f>+'Pay App 12'!Q196+N196+P196</f>
        <v>0</v>
      </c>
    </row>
    <row r="197" spans="1:17" ht="21" customHeight="1" x14ac:dyDescent="0.25">
      <c r="A197" s="156" t="s">
        <v>196</v>
      </c>
      <c r="B197" s="156"/>
      <c r="C197" s="156" t="s">
        <v>197</v>
      </c>
      <c r="D197" s="157"/>
      <c r="E197" s="101">
        <f>+'Pay App 12'!E197</f>
        <v>0</v>
      </c>
      <c r="F197" s="73"/>
      <c r="G197" s="102">
        <f>+'Pay App 12'!G197+'Pay App 13'!F197</f>
        <v>0</v>
      </c>
      <c r="H197" s="194">
        <f>+'Pay App 12'!K197</f>
        <v>0</v>
      </c>
      <c r="I197" s="195"/>
      <c r="J197" s="104"/>
      <c r="K197" s="55">
        <f t="shared" si="6"/>
        <v>0</v>
      </c>
      <c r="L197" s="56">
        <f t="shared" si="4"/>
        <v>0</v>
      </c>
      <c r="M197" s="54">
        <f t="shared" si="5"/>
        <v>0</v>
      </c>
      <c r="N197" s="54">
        <f t="shared" si="7"/>
        <v>0</v>
      </c>
      <c r="O197" s="101">
        <f>+'Pay App 12'!O197+'Pay App 12'!P197</f>
        <v>0</v>
      </c>
      <c r="P197" s="73"/>
      <c r="Q197" s="69">
        <f>+'Pay App 12'!Q197+N197+P197</f>
        <v>0</v>
      </c>
    </row>
    <row r="198" spans="1:17" ht="21" customHeight="1" x14ac:dyDescent="0.25">
      <c r="A198" s="153" t="s">
        <v>140</v>
      </c>
      <c r="B198" s="153"/>
      <c r="C198" s="153" t="s">
        <v>141</v>
      </c>
      <c r="D198" s="158"/>
      <c r="E198" s="101">
        <f>+'Pay App 12'!E198</f>
        <v>0</v>
      </c>
      <c r="F198" s="73"/>
      <c r="G198" s="102">
        <f>+'Pay App 12'!G198+'Pay App 13'!F198</f>
        <v>0</v>
      </c>
      <c r="H198" s="194">
        <f>+'Pay App 12'!K198</f>
        <v>0</v>
      </c>
      <c r="I198" s="195"/>
      <c r="J198" s="104"/>
      <c r="K198" s="55">
        <f t="shared" si="6"/>
        <v>0</v>
      </c>
      <c r="L198" s="56">
        <f t="shared" si="4"/>
        <v>0</v>
      </c>
      <c r="M198" s="54">
        <f t="shared" si="5"/>
        <v>0</v>
      </c>
      <c r="N198" s="54">
        <f t="shared" si="7"/>
        <v>0</v>
      </c>
      <c r="O198" s="101">
        <f>+'Pay App 12'!O198+'Pay App 12'!P198</f>
        <v>0</v>
      </c>
      <c r="P198" s="73"/>
      <c r="Q198" s="69">
        <f>+'Pay App 12'!Q198+N198+P198</f>
        <v>0</v>
      </c>
    </row>
    <row r="199" spans="1:17" ht="21" customHeight="1" x14ac:dyDescent="0.25">
      <c r="A199" s="153" t="s">
        <v>142</v>
      </c>
      <c r="B199" s="153"/>
      <c r="C199" s="153" t="s">
        <v>143</v>
      </c>
      <c r="D199" s="158"/>
      <c r="E199" s="101">
        <f>+'Pay App 12'!E199</f>
        <v>0</v>
      </c>
      <c r="F199" s="73"/>
      <c r="G199" s="102">
        <f>+'Pay App 12'!G199+'Pay App 13'!F199</f>
        <v>0</v>
      </c>
      <c r="H199" s="194">
        <f>+'Pay App 12'!K199</f>
        <v>0</v>
      </c>
      <c r="I199" s="195"/>
      <c r="J199" s="104"/>
      <c r="K199" s="55">
        <f t="shared" si="6"/>
        <v>0</v>
      </c>
      <c r="L199" s="56">
        <f t="shared" si="4"/>
        <v>0</v>
      </c>
      <c r="M199" s="54">
        <f t="shared" si="5"/>
        <v>0</v>
      </c>
      <c r="N199" s="54">
        <f t="shared" si="7"/>
        <v>0</v>
      </c>
      <c r="O199" s="101">
        <f>+'Pay App 12'!O199+'Pay App 12'!P199</f>
        <v>0</v>
      </c>
      <c r="P199" s="73"/>
      <c r="Q199" s="69">
        <f>+'Pay App 12'!Q199+N199+P199</f>
        <v>0</v>
      </c>
    </row>
    <row r="200" spans="1:17" ht="21" customHeight="1" x14ac:dyDescent="0.25">
      <c r="A200" s="153" t="s">
        <v>380</v>
      </c>
      <c r="B200" s="153"/>
      <c r="C200" s="154" t="s">
        <v>381</v>
      </c>
      <c r="D200" s="155"/>
      <c r="E200" s="101">
        <f>+'Pay App 12'!E200</f>
        <v>0</v>
      </c>
      <c r="F200" s="73"/>
      <c r="G200" s="102">
        <f>+'Pay App 12'!G200+'Pay App 13'!F200</f>
        <v>0</v>
      </c>
      <c r="H200" s="194">
        <f>+'Pay App 12'!K200</f>
        <v>0</v>
      </c>
      <c r="I200" s="195"/>
      <c r="J200" s="104"/>
      <c r="K200" s="55">
        <f t="shared" si="6"/>
        <v>0</v>
      </c>
      <c r="L200" s="56">
        <f t="shared" si="4"/>
        <v>0</v>
      </c>
      <c r="M200" s="54">
        <f t="shared" si="5"/>
        <v>0</v>
      </c>
      <c r="N200" s="54">
        <f t="shared" si="7"/>
        <v>0</v>
      </c>
      <c r="O200" s="101">
        <f>+'Pay App 12'!O200+'Pay App 12'!P200</f>
        <v>0</v>
      </c>
      <c r="P200" s="73"/>
      <c r="Q200" s="69">
        <f>+'Pay App 12'!Q200+N200+P200</f>
        <v>0</v>
      </c>
    </row>
    <row r="201" spans="1:17" ht="21" customHeight="1" x14ac:dyDescent="0.25">
      <c r="A201" s="153" t="s">
        <v>382</v>
      </c>
      <c r="B201" s="153"/>
      <c r="C201" s="154" t="s">
        <v>383</v>
      </c>
      <c r="D201" s="155"/>
      <c r="E201" s="101">
        <f>+'Pay App 12'!E201</f>
        <v>0</v>
      </c>
      <c r="F201" s="73"/>
      <c r="G201" s="102">
        <f>+'Pay App 12'!G201+'Pay App 13'!F201</f>
        <v>0</v>
      </c>
      <c r="H201" s="194">
        <f>+'Pay App 12'!K201</f>
        <v>0</v>
      </c>
      <c r="I201" s="195"/>
      <c r="J201" s="104"/>
      <c r="K201" s="55">
        <f t="shared" si="6"/>
        <v>0</v>
      </c>
      <c r="L201" s="56">
        <f t="shared" si="4"/>
        <v>0</v>
      </c>
      <c r="M201" s="54">
        <f t="shared" si="5"/>
        <v>0</v>
      </c>
      <c r="N201" s="54">
        <f t="shared" si="7"/>
        <v>0</v>
      </c>
      <c r="O201" s="101">
        <f>+'Pay App 12'!O201+'Pay App 12'!P201</f>
        <v>0</v>
      </c>
      <c r="P201" s="73"/>
      <c r="Q201" s="69">
        <f>+'Pay App 12'!Q201+N201+P201</f>
        <v>0</v>
      </c>
    </row>
    <row r="202" spans="1:17" ht="21" customHeight="1" x14ac:dyDescent="0.25">
      <c r="A202" s="153" t="s">
        <v>144</v>
      </c>
      <c r="B202" s="153"/>
      <c r="C202" s="153" t="s">
        <v>145</v>
      </c>
      <c r="D202" s="158"/>
      <c r="E202" s="101">
        <f>+'Pay App 12'!E202</f>
        <v>0</v>
      </c>
      <c r="F202" s="73"/>
      <c r="G202" s="102">
        <f>+'Pay App 12'!G202+'Pay App 13'!F202</f>
        <v>0</v>
      </c>
      <c r="H202" s="194">
        <f>+'Pay App 12'!K202</f>
        <v>0</v>
      </c>
      <c r="I202" s="195"/>
      <c r="J202" s="104"/>
      <c r="K202" s="55">
        <f t="shared" si="6"/>
        <v>0</v>
      </c>
      <c r="L202" s="56">
        <f t="shared" si="4"/>
        <v>0</v>
      </c>
      <c r="M202" s="54">
        <f t="shared" si="5"/>
        <v>0</v>
      </c>
      <c r="N202" s="54">
        <f t="shared" si="7"/>
        <v>0</v>
      </c>
      <c r="O202" s="101">
        <f>+'Pay App 12'!O202+'Pay App 12'!P202</f>
        <v>0</v>
      </c>
      <c r="P202" s="73"/>
      <c r="Q202" s="69">
        <f>+'Pay App 12'!Q202+N202+P202</f>
        <v>0</v>
      </c>
    </row>
    <row r="203" spans="1:17" ht="21" customHeight="1" x14ac:dyDescent="0.25">
      <c r="A203" s="153" t="s">
        <v>384</v>
      </c>
      <c r="B203" s="153"/>
      <c r="C203" s="154" t="s">
        <v>385</v>
      </c>
      <c r="D203" s="155"/>
      <c r="E203" s="101">
        <f>+'Pay App 12'!E203</f>
        <v>0</v>
      </c>
      <c r="F203" s="73"/>
      <c r="G203" s="102">
        <f>+'Pay App 12'!G203+'Pay App 13'!F203</f>
        <v>0</v>
      </c>
      <c r="H203" s="194">
        <f>+'Pay App 12'!K203</f>
        <v>0</v>
      </c>
      <c r="I203" s="195"/>
      <c r="J203" s="104"/>
      <c r="K203" s="55">
        <f t="shared" si="6"/>
        <v>0</v>
      </c>
      <c r="L203" s="56">
        <f t="shared" si="4"/>
        <v>0</v>
      </c>
      <c r="M203" s="54">
        <f t="shared" si="5"/>
        <v>0</v>
      </c>
      <c r="N203" s="54">
        <f t="shared" si="7"/>
        <v>0</v>
      </c>
      <c r="O203" s="101">
        <f>+'Pay App 12'!O203+'Pay App 12'!P203</f>
        <v>0</v>
      </c>
      <c r="P203" s="73"/>
      <c r="Q203" s="69">
        <f>+'Pay App 12'!Q203+N203+P203</f>
        <v>0</v>
      </c>
    </row>
    <row r="204" spans="1:17" ht="21" customHeight="1" x14ac:dyDescent="0.25">
      <c r="A204" s="156" t="s">
        <v>198</v>
      </c>
      <c r="B204" s="156"/>
      <c r="C204" s="156" t="s">
        <v>199</v>
      </c>
      <c r="D204" s="157"/>
      <c r="E204" s="101">
        <f>+'Pay App 12'!E204</f>
        <v>0</v>
      </c>
      <c r="F204" s="73"/>
      <c r="G204" s="102">
        <f>+'Pay App 12'!G204+'Pay App 13'!F204</f>
        <v>0</v>
      </c>
      <c r="H204" s="194">
        <f>+'Pay App 12'!K204</f>
        <v>0</v>
      </c>
      <c r="I204" s="195"/>
      <c r="J204" s="104"/>
      <c r="K204" s="55">
        <f t="shared" si="6"/>
        <v>0</v>
      </c>
      <c r="L204" s="56">
        <f t="shared" si="4"/>
        <v>0</v>
      </c>
      <c r="M204" s="54">
        <f t="shared" si="5"/>
        <v>0</v>
      </c>
      <c r="N204" s="54">
        <f t="shared" si="7"/>
        <v>0</v>
      </c>
      <c r="O204" s="101">
        <f>+'Pay App 12'!O204+'Pay App 12'!P204</f>
        <v>0</v>
      </c>
      <c r="P204" s="73"/>
      <c r="Q204" s="69">
        <f>+'Pay App 12'!Q204+N204+P204</f>
        <v>0</v>
      </c>
    </row>
    <row r="205" spans="1:17" ht="21" customHeight="1" x14ac:dyDescent="0.25">
      <c r="A205" s="153" t="s">
        <v>146</v>
      </c>
      <c r="B205" s="153"/>
      <c r="C205" s="153" t="s">
        <v>147</v>
      </c>
      <c r="D205" s="158"/>
      <c r="E205" s="101">
        <f>+'Pay App 12'!E205</f>
        <v>0</v>
      </c>
      <c r="F205" s="73"/>
      <c r="G205" s="102">
        <f>+'Pay App 12'!G205+'Pay App 13'!F205</f>
        <v>0</v>
      </c>
      <c r="H205" s="194">
        <f>+'Pay App 12'!K205</f>
        <v>0</v>
      </c>
      <c r="I205" s="195"/>
      <c r="J205" s="104"/>
      <c r="K205" s="55">
        <f t="shared" si="6"/>
        <v>0</v>
      </c>
      <c r="L205" s="56">
        <f t="shared" si="4"/>
        <v>0</v>
      </c>
      <c r="M205" s="54">
        <f t="shared" si="5"/>
        <v>0</v>
      </c>
      <c r="N205" s="54">
        <f t="shared" si="7"/>
        <v>0</v>
      </c>
      <c r="O205" s="101">
        <f>+'Pay App 12'!O205+'Pay App 12'!P205</f>
        <v>0</v>
      </c>
      <c r="P205" s="73"/>
      <c r="Q205" s="69">
        <f>+'Pay App 12'!Q205+N205+P205</f>
        <v>0</v>
      </c>
    </row>
    <row r="206" spans="1:17" ht="21" customHeight="1" x14ac:dyDescent="0.25">
      <c r="A206" s="156" t="s">
        <v>200</v>
      </c>
      <c r="B206" s="156"/>
      <c r="C206" s="156" t="s">
        <v>201</v>
      </c>
      <c r="D206" s="157"/>
      <c r="E206" s="101">
        <f>+'Pay App 12'!E206</f>
        <v>0</v>
      </c>
      <c r="F206" s="73"/>
      <c r="G206" s="102">
        <f>+'Pay App 12'!G206+'Pay App 13'!F206</f>
        <v>0</v>
      </c>
      <c r="H206" s="194">
        <f>+'Pay App 12'!K206</f>
        <v>0</v>
      </c>
      <c r="I206" s="195"/>
      <c r="J206" s="104"/>
      <c r="K206" s="55">
        <f t="shared" si="6"/>
        <v>0</v>
      </c>
      <c r="L206" s="56">
        <f t="shared" si="4"/>
        <v>0</v>
      </c>
      <c r="M206" s="54">
        <f t="shared" si="5"/>
        <v>0</v>
      </c>
      <c r="N206" s="54">
        <f t="shared" si="7"/>
        <v>0</v>
      </c>
      <c r="O206" s="101">
        <f>+'Pay App 12'!O206+'Pay App 12'!P206</f>
        <v>0</v>
      </c>
      <c r="P206" s="73"/>
      <c r="Q206" s="69">
        <f>+'Pay App 12'!Q206+N206+P206</f>
        <v>0</v>
      </c>
    </row>
    <row r="207" spans="1:17" ht="21" customHeight="1" x14ac:dyDescent="0.25">
      <c r="A207" s="153" t="s">
        <v>148</v>
      </c>
      <c r="B207" s="153"/>
      <c r="C207" s="153" t="s">
        <v>149</v>
      </c>
      <c r="D207" s="158"/>
      <c r="E207" s="101">
        <f>+'Pay App 12'!E207</f>
        <v>0</v>
      </c>
      <c r="F207" s="73"/>
      <c r="G207" s="102">
        <f>+'Pay App 12'!G207+'Pay App 13'!F207</f>
        <v>0</v>
      </c>
      <c r="H207" s="194">
        <f>+'Pay App 12'!K207</f>
        <v>0</v>
      </c>
      <c r="I207" s="195"/>
      <c r="J207" s="104"/>
      <c r="K207" s="55">
        <f t="shared" si="6"/>
        <v>0</v>
      </c>
      <c r="L207" s="56">
        <f t="shared" si="4"/>
        <v>0</v>
      </c>
      <c r="M207" s="54">
        <f t="shared" si="5"/>
        <v>0</v>
      </c>
      <c r="N207" s="54">
        <f t="shared" si="7"/>
        <v>0</v>
      </c>
      <c r="O207" s="101">
        <f>+'Pay App 12'!O207+'Pay App 12'!P207</f>
        <v>0</v>
      </c>
      <c r="P207" s="73"/>
      <c r="Q207" s="69">
        <f>+'Pay App 12'!Q207+N207+P207</f>
        <v>0</v>
      </c>
    </row>
    <row r="208" spans="1:17" ht="21" customHeight="1" x14ac:dyDescent="0.25">
      <c r="A208" s="153" t="s">
        <v>386</v>
      </c>
      <c r="B208" s="153"/>
      <c r="C208" s="154" t="s">
        <v>387</v>
      </c>
      <c r="D208" s="155"/>
      <c r="E208" s="101">
        <f>+'Pay App 12'!E208</f>
        <v>0</v>
      </c>
      <c r="F208" s="73"/>
      <c r="G208" s="102">
        <f>+'Pay App 12'!G208+'Pay App 13'!F208</f>
        <v>0</v>
      </c>
      <c r="H208" s="194">
        <f>+'Pay App 12'!K208</f>
        <v>0</v>
      </c>
      <c r="I208" s="195"/>
      <c r="J208" s="104"/>
      <c r="K208" s="55">
        <f t="shared" si="6"/>
        <v>0</v>
      </c>
      <c r="L208" s="56">
        <f t="shared" si="4"/>
        <v>0</v>
      </c>
      <c r="M208" s="54">
        <f t="shared" si="5"/>
        <v>0</v>
      </c>
      <c r="N208" s="54">
        <f t="shared" si="7"/>
        <v>0</v>
      </c>
      <c r="O208" s="101">
        <f>+'Pay App 12'!O208+'Pay App 12'!P208</f>
        <v>0</v>
      </c>
      <c r="P208" s="73"/>
      <c r="Q208" s="69">
        <f>+'Pay App 12'!Q208+N208+P208</f>
        <v>0</v>
      </c>
    </row>
    <row r="209" spans="1:17" ht="21" customHeight="1" x14ac:dyDescent="0.25">
      <c r="A209" s="153" t="s">
        <v>150</v>
      </c>
      <c r="B209" s="153"/>
      <c r="C209" s="153" t="s">
        <v>151</v>
      </c>
      <c r="D209" s="158"/>
      <c r="E209" s="101">
        <f>+'Pay App 12'!E209</f>
        <v>0</v>
      </c>
      <c r="F209" s="73"/>
      <c r="G209" s="102">
        <f>+'Pay App 12'!G209+'Pay App 13'!F209</f>
        <v>0</v>
      </c>
      <c r="H209" s="194">
        <f>+'Pay App 12'!K209</f>
        <v>0</v>
      </c>
      <c r="I209" s="195"/>
      <c r="J209" s="104"/>
      <c r="K209" s="55">
        <f t="shared" si="6"/>
        <v>0</v>
      </c>
      <c r="L209" s="56">
        <f t="shared" si="4"/>
        <v>0</v>
      </c>
      <c r="M209" s="54">
        <f t="shared" si="5"/>
        <v>0</v>
      </c>
      <c r="N209" s="54">
        <f t="shared" si="7"/>
        <v>0</v>
      </c>
      <c r="O209" s="101">
        <f>+'Pay App 12'!O209+'Pay App 12'!P209</f>
        <v>0</v>
      </c>
      <c r="P209" s="73"/>
      <c r="Q209" s="69">
        <f>+'Pay App 12'!Q209+N209+P209</f>
        <v>0</v>
      </c>
    </row>
    <row r="210" spans="1:17" ht="21" customHeight="1" x14ac:dyDescent="0.25">
      <c r="A210" s="153" t="s">
        <v>388</v>
      </c>
      <c r="B210" s="153"/>
      <c r="C210" s="154" t="s">
        <v>389</v>
      </c>
      <c r="D210" s="155"/>
      <c r="E210" s="101">
        <f>+'Pay App 12'!E210</f>
        <v>0</v>
      </c>
      <c r="F210" s="73"/>
      <c r="G210" s="102">
        <f>+'Pay App 12'!G210+'Pay App 13'!F210</f>
        <v>0</v>
      </c>
      <c r="H210" s="194">
        <f>+'Pay App 12'!K210</f>
        <v>0</v>
      </c>
      <c r="I210" s="195"/>
      <c r="J210" s="104"/>
      <c r="K210" s="55">
        <f t="shared" si="6"/>
        <v>0</v>
      </c>
      <c r="L210" s="56">
        <f t="shared" ref="L210:L239" si="8">IF(ISERROR(K210/G210),0,K210/G210)</f>
        <v>0</v>
      </c>
      <c r="M210" s="54">
        <f t="shared" ref="M210:M238" si="9">+G210-K210</f>
        <v>0</v>
      </c>
      <c r="N210" s="54">
        <f t="shared" si="7"/>
        <v>0</v>
      </c>
      <c r="O210" s="101">
        <f>+'Pay App 12'!O210+'Pay App 12'!P210</f>
        <v>0</v>
      </c>
      <c r="P210" s="73"/>
      <c r="Q210" s="69">
        <f>+'Pay App 12'!Q210+N210+P210</f>
        <v>0</v>
      </c>
    </row>
    <row r="211" spans="1:17" ht="21" customHeight="1" x14ac:dyDescent="0.25">
      <c r="A211" s="156" t="s">
        <v>202</v>
      </c>
      <c r="B211" s="156"/>
      <c r="C211" s="156" t="s">
        <v>203</v>
      </c>
      <c r="D211" s="157"/>
      <c r="E211" s="101">
        <f>+'Pay App 12'!E211</f>
        <v>0</v>
      </c>
      <c r="F211" s="73"/>
      <c r="G211" s="102">
        <f>+'Pay App 12'!G211+'Pay App 13'!F211</f>
        <v>0</v>
      </c>
      <c r="H211" s="194">
        <f>+'Pay App 12'!K211</f>
        <v>0</v>
      </c>
      <c r="I211" s="195"/>
      <c r="J211" s="104"/>
      <c r="K211" s="55">
        <f t="shared" ref="K211:K238" si="10">+H211+J211</f>
        <v>0</v>
      </c>
      <c r="L211" s="56">
        <f t="shared" si="8"/>
        <v>0</v>
      </c>
      <c r="M211" s="54">
        <f t="shared" si="9"/>
        <v>0</v>
      </c>
      <c r="N211" s="54">
        <f t="shared" ref="N211:N238" si="11">SUM(+J211*0.05)</f>
        <v>0</v>
      </c>
      <c r="O211" s="101">
        <f>+'Pay App 12'!O211+'Pay App 12'!P211</f>
        <v>0</v>
      </c>
      <c r="P211" s="73"/>
      <c r="Q211" s="69">
        <f>+'Pay App 12'!Q211+N211+P211</f>
        <v>0</v>
      </c>
    </row>
    <row r="212" spans="1:17" ht="21" customHeight="1" x14ac:dyDescent="0.25">
      <c r="A212" s="153" t="s">
        <v>390</v>
      </c>
      <c r="B212" s="153"/>
      <c r="C212" s="154" t="s">
        <v>391</v>
      </c>
      <c r="D212" s="155"/>
      <c r="E212" s="101">
        <f>+'Pay App 12'!E212</f>
        <v>0</v>
      </c>
      <c r="F212" s="73"/>
      <c r="G212" s="102">
        <f>+'Pay App 12'!G212+'Pay App 13'!F212</f>
        <v>0</v>
      </c>
      <c r="H212" s="194">
        <f>+'Pay App 12'!K212</f>
        <v>0</v>
      </c>
      <c r="I212" s="195"/>
      <c r="J212" s="104"/>
      <c r="K212" s="55">
        <f t="shared" si="10"/>
        <v>0</v>
      </c>
      <c r="L212" s="56">
        <f t="shared" si="8"/>
        <v>0</v>
      </c>
      <c r="M212" s="54">
        <f t="shared" si="9"/>
        <v>0</v>
      </c>
      <c r="N212" s="54">
        <f t="shared" si="11"/>
        <v>0</v>
      </c>
      <c r="O212" s="101">
        <f>+'Pay App 12'!O212+'Pay App 12'!P212</f>
        <v>0</v>
      </c>
      <c r="P212" s="73"/>
      <c r="Q212" s="69">
        <f>+'Pay App 12'!Q212+N212+P212</f>
        <v>0</v>
      </c>
    </row>
    <row r="213" spans="1:17" ht="21" customHeight="1" x14ac:dyDescent="0.25">
      <c r="A213" s="153" t="s">
        <v>152</v>
      </c>
      <c r="B213" s="153"/>
      <c r="C213" s="153" t="s">
        <v>153</v>
      </c>
      <c r="D213" s="158"/>
      <c r="E213" s="101">
        <f>+'Pay App 12'!E213</f>
        <v>0</v>
      </c>
      <c r="F213" s="73"/>
      <c r="G213" s="102">
        <f>+'Pay App 12'!G213+'Pay App 13'!F213</f>
        <v>0</v>
      </c>
      <c r="H213" s="194">
        <f>+'Pay App 12'!K213</f>
        <v>0</v>
      </c>
      <c r="I213" s="195"/>
      <c r="J213" s="104"/>
      <c r="K213" s="55">
        <f t="shared" si="10"/>
        <v>0</v>
      </c>
      <c r="L213" s="56">
        <f t="shared" si="8"/>
        <v>0</v>
      </c>
      <c r="M213" s="54">
        <f t="shared" si="9"/>
        <v>0</v>
      </c>
      <c r="N213" s="54">
        <f t="shared" si="11"/>
        <v>0</v>
      </c>
      <c r="O213" s="101">
        <f>+'Pay App 12'!O213+'Pay App 12'!P213</f>
        <v>0</v>
      </c>
      <c r="P213" s="73"/>
      <c r="Q213" s="69">
        <f>+'Pay App 12'!Q213+N213+P213</f>
        <v>0</v>
      </c>
    </row>
    <row r="214" spans="1:17" ht="21" customHeight="1" x14ac:dyDescent="0.25">
      <c r="A214" s="153" t="s">
        <v>154</v>
      </c>
      <c r="B214" s="153"/>
      <c r="C214" s="153" t="s">
        <v>155</v>
      </c>
      <c r="D214" s="158"/>
      <c r="E214" s="101">
        <f>+'Pay App 12'!E214</f>
        <v>0</v>
      </c>
      <c r="F214" s="73"/>
      <c r="G214" s="102">
        <f>+'Pay App 12'!G214+'Pay App 13'!F214</f>
        <v>0</v>
      </c>
      <c r="H214" s="194">
        <f>+'Pay App 12'!K214</f>
        <v>0</v>
      </c>
      <c r="I214" s="195"/>
      <c r="J214" s="104"/>
      <c r="K214" s="55">
        <f t="shared" si="10"/>
        <v>0</v>
      </c>
      <c r="L214" s="56">
        <f t="shared" si="8"/>
        <v>0</v>
      </c>
      <c r="M214" s="54">
        <f t="shared" si="9"/>
        <v>0</v>
      </c>
      <c r="N214" s="54">
        <f t="shared" si="11"/>
        <v>0</v>
      </c>
      <c r="O214" s="101">
        <f>+'Pay App 12'!O214+'Pay App 12'!P214</f>
        <v>0</v>
      </c>
      <c r="P214" s="73"/>
      <c r="Q214" s="69">
        <f>+'Pay App 12'!Q214+N214+P214</f>
        <v>0</v>
      </c>
    </row>
    <row r="215" spans="1:17" ht="21" customHeight="1" x14ac:dyDescent="0.25">
      <c r="A215" s="153" t="s">
        <v>156</v>
      </c>
      <c r="B215" s="153"/>
      <c r="C215" s="153" t="s">
        <v>157</v>
      </c>
      <c r="D215" s="158"/>
      <c r="E215" s="101">
        <f>+'Pay App 12'!E215</f>
        <v>0</v>
      </c>
      <c r="F215" s="73"/>
      <c r="G215" s="102">
        <f>+'Pay App 12'!G215+'Pay App 13'!F215</f>
        <v>0</v>
      </c>
      <c r="H215" s="194">
        <f>+'Pay App 12'!K215</f>
        <v>0</v>
      </c>
      <c r="I215" s="195"/>
      <c r="J215" s="104"/>
      <c r="K215" s="55">
        <f t="shared" si="10"/>
        <v>0</v>
      </c>
      <c r="L215" s="56">
        <f t="shared" si="8"/>
        <v>0</v>
      </c>
      <c r="M215" s="54">
        <f t="shared" si="9"/>
        <v>0</v>
      </c>
      <c r="N215" s="54">
        <f t="shared" si="11"/>
        <v>0</v>
      </c>
      <c r="O215" s="101">
        <f>+'Pay App 12'!O215+'Pay App 12'!P215</f>
        <v>0</v>
      </c>
      <c r="P215" s="73"/>
      <c r="Q215" s="69">
        <f>+'Pay App 12'!Q215+N215+P215</f>
        <v>0</v>
      </c>
    </row>
    <row r="216" spans="1:17" ht="21" customHeight="1" x14ac:dyDescent="0.25">
      <c r="A216" s="153" t="s">
        <v>393</v>
      </c>
      <c r="B216" s="153"/>
      <c r="C216" s="154" t="s">
        <v>392</v>
      </c>
      <c r="D216" s="155"/>
      <c r="E216" s="101">
        <f>+'Pay App 12'!E216</f>
        <v>0</v>
      </c>
      <c r="F216" s="73"/>
      <c r="G216" s="102">
        <f>+'Pay App 12'!G216+'Pay App 13'!F216</f>
        <v>0</v>
      </c>
      <c r="H216" s="194">
        <f>+'Pay App 12'!K216</f>
        <v>0</v>
      </c>
      <c r="I216" s="195"/>
      <c r="J216" s="104"/>
      <c r="K216" s="55">
        <f t="shared" si="10"/>
        <v>0</v>
      </c>
      <c r="L216" s="56">
        <f t="shared" si="8"/>
        <v>0</v>
      </c>
      <c r="M216" s="54">
        <f t="shared" si="9"/>
        <v>0</v>
      </c>
      <c r="N216" s="54">
        <f t="shared" si="11"/>
        <v>0</v>
      </c>
      <c r="O216" s="101">
        <f>+'Pay App 12'!O216+'Pay App 12'!P216</f>
        <v>0</v>
      </c>
      <c r="P216" s="73"/>
      <c r="Q216" s="69">
        <f>+'Pay App 12'!Q216+N216+P216</f>
        <v>0</v>
      </c>
    </row>
    <row r="217" spans="1:17" ht="21" customHeight="1" x14ac:dyDescent="0.25">
      <c r="A217" s="156" t="s">
        <v>204</v>
      </c>
      <c r="B217" s="156"/>
      <c r="C217" s="156" t="s">
        <v>205</v>
      </c>
      <c r="D217" s="157"/>
      <c r="E217" s="101">
        <f>+'Pay App 12'!E217</f>
        <v>0</v>
      </c>
      <c r="F217" s="73"/>
      <c r="G217" s="102">
        <f>+'Pay App 12'!G217+'Pay App 13'!F217</f>
        <v>0</v>
      </c>
      <c r="H217" s="194">
        <f>+'Pay App 12'!K217</f>
        <v>0</v>
      </c>
      <c r="I217" s="195"/>
      <c r="J217" s="104"/>
      <c r="K217" s="55">
        <f t="shared" si="10"/>
        <v>0</v>
      </c>
      <c r="L217" s="56">
        <f t="shared" si="8"/>
        <v>0</v>
      </c>
      <c r="M217" s="54">
        <f t="shared" si="9"/>
        <v>0</v>
      </c>
      <c r="N217" s="54">
        <f t="shared" si="11"/>
        <v>0</v>
      </c>
      <c r="O217" s="101">
        <f>+'Pay App 12'!O217+'Pay App 12'!P217</f>
        <v>0</v>
      </c>
      <c r="P217" s="73"/>
      <c r="Q217" s="69">
        <f>+'Pay App 12'!Q217+N217+P217</f>
        <v>0</v>
      </c>
    </row>
    <row r="218" spans="1:17" ht="21" customHeight="1" x14ac:dyDescent="0.25">
      <c r="A218" s="153" t="s">
        <v>158</v>
      </c>
      <c r="B218" s="153"/>
      <c r="C218" s="153" t="s">
        <v>159</v>
      </c>
      <c r="D218" s="158"/>
      <c r="E218" s="101">
        <f>+'Pay App 12'!E218</f>
        <v>0</v>
      </c>
      <c r="F218" s="73"/>
      <c r="G218" s="102">
        <f>+'Pay App 12'!G218+'Pay App 13'!F218</f>
        <v>0</v>
      </c>
      <c r="H218" s="194">
        <f>+'Pay App 12'!K218</f>
        <v>0</v>
      </c>
      <c r="I218" s="195"/>
      <c r="J218" s="104"/>
      <c r="K218" s="55">
        <f t="shared" si="10"/>
        <v>0</v>
      </c>
      <c r="L218" s="56">
        <f t="shared" si="8"/>
        <v>0</v>
      </c>
      <c r="M218" s="54">
        <f t="shared" si="9"/>
        <v>0</v>
      </c>
      <c r="N218" s="54">
        <f t="shared" si="11"/>
        <v>0</v>
      </c>
      <c r="O218" s="101">
        <f>+'Pay App 12'!O218+'Pay App 12'!P218</f>
        <v>0</v>
      </c>
      <c r="P218" s="73"/>
      <c r="Q218" s="69">
        <f>+'Pay App 12'!Q218+N218+P218</f>
        <v>0</v>
      </c>
    </row>
    <row r="219" spans="1:17" ht="21" customHeight="1" x14ac:dyDescent="0.25">
      <c r="A219" s="156" t="s">
        <v>206</v>
      </c>
      <c r="B219" s="156"/>
      <c r="C219" s="156" t="s">
        <v>207</v>
      </c>
      <c r="D219" s="157"/>
      <c r="E219" s="101">
        <f>+'Pay App 12'!E219</f>
        <v>0</v>
      </c>
      <c r="F219" s="73"/>
      <c r="G219" s="102">
        <f>+'Pay App 12'!G219+'Pay App 13'!F219</f>
        <v>0</v>
      </c>
      <c r="H219" s="194">
        <f>+'Pay App 12'!K219</f>
        <v>0</v>
      </c>
      <c r="I219" s="195"/>
      <c r="J219" s="104"/>
      <c r="K219" s="55">
        <f t="shared" si="10"/>
        <v>0</v>
      </c>
      <c r="L219" s="56">
        <f t="shared" si="8"/>
        <v>0</v>
      </c>
      <c r="M219" s="54">
        <f t="shared" si="9"/>
        <v>0</v>
      </c>
      <c r="N219" s="54">
        <f t="shared" si="11"/>
        <v>0</v>
      </c>
      <c r="O219" s="101">
        <f>+'Pay App 12'!O219+'Pay App 12'!P219</f>
        <v>0</v>
      </c>
      <c r="P219" s="73"/>
      <c r="Q219" s="69">
        <f>+'Pay App 12'!Q219+N219+P219</f>
        <v>0</v>
      </c>
    </row>
    <row r="220" spans="1:17" ht="21" customHeight="1" x14ac:dyDescent="0.25">
      <c r="A220" s="153" t="s">
        <v>160</v>
      </c>
      <c r="B220" s="153"/>
      <c r="C220" s="153" t="s">
        <v>161</v>
      </c>
      <c r="D220" s="158"/>
      <c r="E220" s="101">
        <f>+'Pay App 12'!E220</f>
        <v>0</v>
      </c>
      <c r="F220" s="73"/>
      <c r="G220" s="102">
        <f>+'Pay App 12'!G220+'Pay App 13'!F220</f>
        <v>0</v>
      </c>
      <c r="H220" s="194">
        <f>+'Pay App 12'!K220</f>
        <v>0</v>
      </c>
      <c r="I220" s="195"/>
      <c r="J220" s="104"/>
      <c r="K220" s="55">
        <f t="shared" si="10"/>
        <v>0</v>
      </c>
      <c r="L220" s="56">
        <f t="shared" si="8"/>
        <v>0</v>
      </c>
      <c r="M220" s="54">
        <f t="shared" si="9"/>
        <v>0</v>
      </c>
      <c r="N220" s="54">
        <f t="shared" si="11"/>
        <v>0</v>
      </c>
      <c r="O220" s="101">
        <f>+'Pay App 12'!O220+'Pay App 12'!P220</f>
        <v>0</v>
      </c>
      <c r="P220" s="73"/>
      <c r="Q220" s="69">
        <f>+'Pay App 12'!Q220+N220+P220</f>
        <v>0</v>
      </c>
    </row>
    <row r="221" spans="1:17" ht="21" customHeight="1" x14ac:dyDescent="0.25">
      <c r="A221" s="153" t="s">
        <v>162</v>
      </c>
      <c r="B221" s="153"/>
      <c r="C221" s="153" t="s">
        <v>163</v>
      </c>
      <c r="D221" s="158"/>
      <c r="E221" s="101">
        <f>+'Pay App 12'!E221</f>
        <v>0</v>
      </c>
      <c r="F221" s="73"/>
      <c r="G221" s="102">
        <f>+'Pay App 12'!G221+'Pay App 13'!F221</f>
        <v>0</v>
      </c>
      <c r="H221" s="194">
        <f>+'Pay App 12'!K221</f>
        <v>0</v>
      </c>
      <c r="I221" s="195"/>
      <c r="J221" s="104"/>
      <c r="K221" s="55">
        <f t="shared" si="10"/>
        <v>0</v>
      </c>
      <c r="L221" s="56">
        <f t="shared" si="8"/>
        <v>0</v>
      </c>
      <c r="M221" s="54">
        <f t="shared" si="9"/>
        <v>0</v>
      </c>
      <c r="N221" s="54">
        <f t="shared" si="11"/>
        <v>0</v>
      </c>
      <c r="O221" s="101">
        <f>+'Pay App 12'!O221+'Pay App 12'!P221</f>
        <v>0</v>
      </c>
      <c r="P221" s="73"/>
      <c r="Q221" s="69">
        <f>+'Pay App 12'!Q221+N221+P221</f>
        <v>0</v>
      </c>
    </row>
    <row r="222" spans="1:17" ht="21" customHeight="1" x14ac:dyDescent="0.25">
      <c r="A222" s="153" t="s">
        <v>394</v>
      </c>
      <c r="B222" s="153"/>
      <c r="C222" s="153" t="s">
        <v>395</v>
      </c>
      <c r="D222" s="158"/>
      <c r="E222" s="101">
        <f>+'Pay App 12'!E222</f>
        <v>0</v>
      </c>
      <c r="F222" s="73"/>
      <c r="G222" s="102">
        <f>+'Pay App 12'!G222+'Pay App 13'!F222</f>
        <v>0</v>
      </c>
      <c r="H222" s="194">
        <f>+'Pay App 12'!K222</f>
        <v>0</v>
      </c>
      <c r="I222" s="195"/>
      <c r="J222" s="104"/>
      <c r="K222" s="55">
        <f t="shared" si="10"/>
        <v>0</v>
      </c>
      <c r="L222" s="56">
        <f t="shared" si="8"/>
        <v>0</v>
      </c>
      <c r="M222" s="54">
        <f t="shared" si="9"/>
        <v>0</v>
      </c>
      <c r="N222" s="54">
        <f t="shared" si="11"/>
        <v>0</v>
      </c>
      <c r="O222" s="101">
        <f>+'Pay App 12'!O222+'Pay App 12'!P222</f>
        <v>0</v>
      </c>
      <c r="P222" s="73"/>
      <c r="Q222" s="69">
        <f>+'Pay App 12'!Q222+N222+P222</f>
        <v>0</v>
      </c>
    </row>
    <row r="223" spans="1:17" ht="21" customHeight="1" x14ac:dyDescent="0.25">
      <c r="A223" s="153" t="s">
        <v>396</v>
      </c>
      <c r="B223" s="153"/>
      <c r="C223" s="153" t="s">
        <v>397</v>
      </c>
      <c r="D223" s="158"/>
      <c r="E223" s="101">
        <f>+'Pay App 12'!E223</f>
        <v>0</v>
      </c>
      <c r="F223" s="73"/>
      <c r="G223" s="102">
        <f>+'Pay App 12'!G223+'Pay App 13'!F223</f>
        <v>0</v>
      </c>
      <c r="H223" s="194">
        <f>+'Pay App 12'!K223</f>
        <v>0</v>
      </c>
      <c r="I223" s="195"/>
      <c r="J223" s="104"/>
      <c r="K223" s="55">
        <f t="shared" si="10"/>
        <v>0</v>
      </c>
      <c r="L223" s="56">
        <f t="shared" si="8"/>
        <v>0</v>
      </c>
      <c r="M223" s="54">
        <f t="shared" si="9"/>
        <v>0</v>
      </c>
      <c r="N223" s="54">
        <f t="shared" si="11"/>
        <v>0</v>
      </c>
      <c r="O223" s="101">
        <f>+'Pay App 12'!O223+'Pay App 12'!P223</f>
        <v>0</v>
      </c>
      <c r="P223" s="73"/>
      <c r="Q223" s="69">
        <f>+'Pay App 12'!Q223+N223+P223</f>
        <v>0</v>
      </c>
    </row>
    <row r="224" spans="1:17" ht="21" customHeight="1" x14ac:dyDescent="0.25">
      <c r="A224" s="156" t="s">
        <v>398</v>
      </c>
      <c r="B224" s="156"/>
      <c r="C224" s="156" t="s">
        <v>399</v>
      </c>
      <c r="D224" s="157"/>
      <c r="E224" s="101">
        <f>+'Pay App 12'!E224</f>
        <v>0</v>
      </c>
      <c r="F224" s="73"/>
      <c r="G224" s="102">
        <f>+'Pay App 12'!G224+'Pay App 13'!F224</f>
        <v>0</v>
      </c>
      <c r="H224" s="194">
        <f>+'Pay App 12'!K224</f>
        <v>0</v>
      </c>
      <c r="I224" s="195"/>
      <c r="J224" s="104"/>
      <c r="K224" s="55">
        <f t="shared" si="10"/>
        <v>0</v>
      </c>
      <c r="L224" s="56">
        <f t="shared" si="8"/>
        <v>0</v>
      </c>
      <c r="M224" s="54">
        <f t="shared" si="9"/>
        <v>0</v>
      </c>
      <c r="N224" s="54">
        <f t="shared" si="11"/>
        <v>0</v>
      </c>
      <c r="O224" s="101">
        <f>+'Pay App 12'!O224+'Pay App 12'!P224</f>
        <v>0</v>
      </c>
      <c r="P224" s="73"/>
      <c r="Q224" s="69">
        <f>+'Pay App 12'!Q224+N224+P224</f>
        <v>0</v>
      </c>
    </row>
    <row r="225" spans="1:17" ht="21" customHeight="1" x14ac:dyDescent="0.25">
      <c r="A225" s="153" t="s">
        <v>164</v>
      </c>
      <c r="B225" s="153"/>
      <c r="C225" s="153" t="s">
        <v>165</v>
      </c>
      <c r="D225" s="158"/>
      <c r="E225" s="101">
        <f>+'Pay App 12'!E225</f>
        <v>0</v>
      </c>
      <c r="F225" s="73"/>
      <c r="G225" s="102">
        <f>+'Pay App 12'!G225+'Pay App 13'!F225</f>
        <v>0</v>
      </c>
      <c r="H225" s="194">
        <f>+'Pay App 12'!K225</f>
        <v>0</v>
      </c>
      <c r="I225" s="195"/>
      <c r="J225" s="104"/>
      <c r="K225" s="55">
        <f t="shared" si="10"/>
        <v>0</v>
      </c>
      <c r="L225" s="56">
        <f t="shared" si="8"/>
        <v>0</v>
      </c>
      <c r="M225" s="54">
        <f t="shared" si="9"/>
        <v>0</v>
      </c>
      <c r="N225" s="54">
        <f t="shared" si="11"/>
        <v>0</v>
      </c>
      <c r="O225" s="101">
        <f>+'Pay App 12'!O225+'Pay App 12'!P225</f>
        <v>0</v>
      </c>
      <c r="P225" s="73"/>
      <c r="Q225" s="69">
        <f>+'Pay App 12'!Q225+N225+P225</f>
        <v>0</v>
      </c>
    </row>
    <row r="226" spans="1:17" ht="21" customHeight="1" x14ac:dyDescent="0.25">
      <c r="A226" s="153" t="s">
        <v>166</v>
      </c>
      <c r="B226" s="153"/>
      <c r="C226" s="153" t="s">
        <v>167</v>
      </c>
      <c r="D226" s="158"/>
      <c r="E226" s="101">
        <f>+'Pay App 12'!E226</f>
        <v>0</v>
      </c>
      <c r="F226" s="73"/>
      <c r="G226" s="102">
        <f>+'Pay App 12'!G226+'Pay App 13'!F226</f>
        <v>0</v>
      </c>
      <c r="H226" s="194">
        <f>+'Pay App 12'!K226</f>
        <v>0</v>
      </c>
      <c r="I226" s="195"/>
      <c r="J226" s="104"/>
      <c r="K226" s="55">
        <f t="shared" si="10"/>
        <v>0</v>
      </c>
      <c r="L226" s="56">
        <f t="shared" si="8"/>
        <v>0</v>
      </c>
      <c r="M226" s="54">
        <f t="shared" si="9"/>
        <v>0</v>
      </c>
      <c r="N226" s="54">
        <f t="shared" si="11"/>
        <v>0</v>
      </c>
      <c r="O226" s="101">
        <f>+'Pay App 12'!O226+'Pay App 12'!P226</f>
        <v>0</v>
      </c>
      <c r="P226" s="73"/>
      <c r="Q226" s="69">
        <f>+'Pay App 12'!Q226+N226+P226</f>
        <v>0</v>
      </c>
    </row>
    <row r="227" spans="1:17" ht="21" customHeight="1" x14ac:dyDescent="0.25">
      <c r="A227" s="153" t="s">
        <v>400</v>
      </c>
      <c r="B227" s="153"/>
      <c r="C227" s="153" t="s">
        <v>401</v>
      </c>
      <c r="D227" s="158"/>
      <c r="E227" s="101">
        <f>+'Pay App 12'!E227</f>
        <v>0</v>
      </c>
      <c r="F227" s="73"/>
      <c r="G227" s="102">
        <f>+'Pay App 12'!G227+'Pay App 13'!F227</f>
        <v>0</v>
      </c>
      <c r="H227" s="194">
        <f>+'Pay App 12'!K227</f>
        <v>0</v>
      </c>
      <c r="I227" s="195"/>
      <c r="J227" s="104"/>
      <c r="K227" s="55">
        <f t="shared" si="10"/>
        <v>0</v>
      </c>
      <c r="L227" s="56">
        <f t="shared" si="8"/>
        <v>0</v>
      </c>
      <c r="M227" s="54">
        <f t="shared" si="9"/>
        <v>0</v>
      </c>
      <c r="N227" s="54">
        <f t="shared" si="11"/>
        <v>0</v>
      </c>
      <c r="O227" s="101">
        <f>+'Pay App 12'!O227+'Pay App 12'!P227</f>
        <v>0</v>
      </c>
      <c r="P227" s="73"/>
      <c r="Q227" s="69">
        <f>+'Pay App 12'!Q227+N227+P227</f>
        <v>0</v>
      </c>
    </row>
    <row r="228" spans="1:17" ht="21" customHeight="1" x14ac:dyDescent="0.25">
      <c r="A228" s="153" t="s">
        <v>168</v>
      </c>
      <c r="B228" s="153"/>
      <c r="C228" s="153" t="s">
        <v>169</v>
      </c>
      <c r="D228" s="158"/>
      <c r="E228" s="101">
        <f>+'Pay App 12'!E228</f>
        <v>0</v>
      </c>
      <c r="F228" s="73"/>
      <c r="G228" s="102">
        <f>+'Pay App 12'!G228+'Pay App 13'!F228</f>
        <v>0</v>
      </c>
      <c r="H228" s="194">
        <f>+'Pay App 12'!K228</f>
        <v>0</v>
      </c>
      <c r="I228" s="195"/>
      <c r="J228" s="104"/>
      <c r="K228" s="55">
        <f t="shared" si="10"/>
        <v>0</v>
      </c>
      <c r="L228" s="56">
        <f t="shared" si="8"/>
        <v>0</v>
      </c>
      <c r="M228" s="54">
        <f t="shared" si="9"/>
        <v>0</v>
      </c>
      <c r="N228" s="54">
        <f t="shared" si="11"/>
        <v>0</v>
      </c>
      <c r="O228" s="101">
        <f>+'Pay App 12'!O228+'Pay App 12'!P228</f>
        <v>0</v>
      </c>
      <c r="P228" s="73"/>
      <c r="Q228" s="69">
        <f>+'Pay App 12'!Q228+N228+P228</f>
        <v>0</v>
      </c>
    </row>
    <row r="229" spans="1:17" ht="21" customHeight="1" x14ac:dyDescent="0.25">
      <c r="A229" s="153" t="s">
        <v>170</v>
      </c>
      <c r="B229" s="153"/>
      <c r="C229" s="153" t="s">
        <v>171</v>
      </c>
      <c r="D229" s="158"/>
      <c r="E229" s="101">
        <f>+'Pay App 12'!E229</f>
        <v>0</v>
      </c>
      <c r="F229" s="73"/>
      <c r="G229" s="102">
        <f>+'Pay App 12'!G229+'Pay App 13'!F229</f>
        <v>0</v>
      </c>
      <c r="H229" s="194">
        <f>+'Pay App 12'!K229</f>
        <v>0</v>
      </c>
      <c r="I229" s="195"/>
      <c r="J229" s="104"/>
      <c r="K229" s="55">
        <f t="shared" si="10"/>
        <v>0</v>
      </c>
      <c r="L229" s="56">
        <f t="shared" si="8"/>
        <v>0</v>
      </c>
      <c r="M229" s="54">
        <f t="shared" si="9"/>
        <v>0</v>
      </c>
      <c r="N229" s="54">
        <f t="shared" si="11"/>
        <v>0</v>
      </c>
      <c r="O229" s="101">
        <f>+'Pay App 12'!O229+'Pay App 12'!P229</f>
        <v>0</v>
      </c>
      <c r="P229" s="73"/>
      <c r="Q229" s="69">
        <f>+'Pay App 12'!Q229+N229+P229</f>
        <v>0</v>
      </c>
    </row>
    <row r="230" spans="1:17" ht="21" customHeight="1" x14ac:dyDescent="0.25">
      <c r="A230" s="156" t="s">
        <v>208</v>
      </c>
      <c r="B230" s="156"/>
      <c r="C230" s="156" t="s">
        <v>172</v>
      </c>
      <c r="D230" s="157"/>
      <c r="E230" s="101">
        <f>+'Pay App 12'!E230</f>
        <v>0</v>
      </c>
      <c r="F230" s="73"/>
      <c r="G230" s="102">
        <f>+'Pay App 12'!G230+'Pay App 13'!F230</f>
        <v>0</v>
      </c>
      <c r="H230" s="194">
        <f>+'Pay App 12'!K230</f>
        <v>0</v>
      </c>
      <c r="I230" s="195"/>
      <c r="J230" s="104"/>
      <c r="K230" s="55">
        <f t="shared" si="10"/>
        <v>0</v>
      </c>
      <c r="L230" s="56">
        <f t="shared" si="8"/>
        <v>0</v>
      </c>
      <c r="M230" s="54">
        <f t="shared" si="9"/>
        <v>0</v>
      </c>
      <c r="N230" s="54">
        <f t="shared" si="11"/>
        <v>0</v>
      </c>
      <c r="O230" s="101">
        <f>+'Pay App 12'!O230+'Pay App 12'!P230</f>
        <v>0</v>
      </c>
      <c r="P230" s="73"/>
      <c r="Q230" s="69">
        <f>+'Pay App 12'!Q230+N230+P230</f>
        <v>0</v>
      </c>
    </row>
    <row r="231" spans="1:17" ht="21" customHeight="1" x14ac:dyDescent="0.25">
      <c r="A231" s="153" t="s">
        <v>173</v>
      </c>
      <c r="B231" s="153"/>
      <c r="C231" s="153" t="s">
        <v>174</v>
      </c>
      <c r="D231" s="158"/>
      <c r="E231" s="101">
        <f>+'Pay App 12'!E231</f>
        <v>0</v>
      </c>
      <c r="F231" s="73"/>
      <c r="G231" s="102">
        <f>+'Pay App 12'!G231+'Pay App 13'!F231</f>
        <v>0</v>
      </c>
      <c r="H231" s="194">
        <f>+'Pay App 12'!K231</f>
        <v>0</v>
      </c>
      <c r="I231" s="195"/>
      <c r="J231" s="104"/>
      <c r="K231" s="55">
        <f t="shared" si="10"/>
        <v>0</v>
      </c>
      <c r="L231" s="56">
        <f t="shared" si="8"/>
        <v>0</v>
      </c>
      <c r="M231" s="54">
        <f t="shared" si="9"/>
        <v>0</v>
      </c>
      <c r="N231" s="54">
        <f t="shared" si="11"/>
        <v>0</v>
      </c>
      <c r="O231" s="101">
        <f>+'Pay App 12'!O231+'Pay App 12'!P231</f>
        <v>0</v>
      </c>
      <c r="P231" s="73"/>
      <c r="Q231" s="69">
        <f>+'Pay App 12'!Q231+N231+P231</f>
        <v>0</v>
      </c>
    </row>
    <row r="232" spans="1:17" ht="21" customHeight="1" x14ac:dyDescent="0.25">
      <c r="A232" s="153" t="s">
        <v>175</v>
      </c>
      <c r="B232" s="153"/>
      <c r="C232" s="153" t="s">
        <v>176</v>
      </c>
      <c r="D232" s="158"/>
      <c r="E232" s="101">
        <f>+'Pay App 12'!E232</f>
        <v>0</v>
      </c>
      <c r="F232" s="73"/>
      <c r="G232" s="102">
        <f>+'Pay App 12'!G232+'Pay App 13'!F232</f>
        <v>0</v>
      </c>
      <c r="H232" s="194">
        <f>+'Pay App 12'!K232</f>
        <v>0</v>
      </c>
      <c r="I232" s="195"/>
      <c r="J232" s="104"/>
      <c r="K232" s="55">
        <f t="shared" si="10"/>
        <v>0</v>
      </c>
      <c r="L232" s="56">
        <f t="shared" si="8"/>
        <v>0</v>
      </c>
      <c r="M232" s="54">
        <f t="shared" si="9"/>
        <v>0</v>
      </c>
      <c r="N232" s="54">
        <f t="shared" si="11"/>
        <v>0</v>
      </c>
      <c r="O232" s="101">
        <f>+'Pay App 12'!O232+'Pay App 12'!P232</f>
        <v>0</v>
      </c>
      <c r="P232" s="73"/>
      <c r="Q232" s="69">
        <f>+'Pay App 12'!Q232+N232+P232</f>
        <v>0</v>
      </c>
    </row>
    <row r="233" spans="1:17" ht="21" customHeight="1" x14ac:dyDescent="0.25">
      <c r="A233" s="153" t="s">
        <v>177</v>
      </c>
      <c r="B233" s="153"/>
      <c r="C233" s="153" t="s">
        <v>178</v>
      </c>
      <c r="D233" s="158"/>
      <c r="E233" s="101">
        <f>+'Pay App 12'!E233</f>
        <v>0</v>
      </c>
      <c r="F233" s="73"/>
      <c r="G233" s="102">
        <f>+'Pay App 12'!G233+'Pay App 13'!F233</f>
        <v>0</v>
      </c>
      <c r="H233" s="194">
        <f>+'Pay App 12'!K233</f>
        <v>0</v>
      </c>
      <c r="I233" s="195"/>
      <c r="J233" s="104"/>
      <c r="K233" s="55">
        <f t="shared" si="10"/>
        <v>0</v>
      </c>
      <c r="L233" s="56">
        <f t="shared" si="8"/>
        <v>0</v>
      </c>
      <c r="M233" s="54">
        <f t="shared" si="9"/>
        <v>0</v>
      </c>
      <c r="N233" s="54">
        <f t="shared" si="11"/>
        <v>0</v>
      </c>
      <c r="O233" s="101">
        <f>+'Pay App 12'!O233+'Pay App 12'!P233</f>
        <v>0</v>
      </c>
      <c r="P233" s="73"/>
      <c r="Q233" s="69">
        <f>+'Pay App 12'!Q233+N233+P233</f>
        <v>0</v>
      </c>
    </row>
    <row r="234" spans="1:17" ht="21" customHeight="1" x14ac:dyDescent="0.25">
      <c r="A234" s="153" t="s">
        <v>402</v>
      </c>
      <c r="B234" s="153"/>
      <c r="C234" s="153" t="s">
        <v>403</v>
      </c>
      <c r="D234" s="158"/>
      <c r="E234" s="101">
        <f>+'Pay App 12'!E234</f>
        <v>0</v>
      </c>
      <c r="F234" s="73"/>
      <c r="G234" s="102">
        <f>+'Pay App 12'!G234+'Pay App 13'!F234</f>
        <v>0</v>
      </c>
      <c r="H234" s="194">
        <f>+'Pay App 12'!K234</f>
        <v>0</v>
      </c>
      <c r="I234" s="195"/>
      <c r="J234" s="104"/>
      <c r="K234" s="55">
        <f t="shared" si="10"/>
        <v>0</v>
      </c>
      <c r="L234" s="56">
        <f t="shared" si="8"/>
        <v>0</v>
      </c>
      <c r="M234" s="54">
        <f t="shared" si="9"/>
        <v>0</v>
      </c>
      <c r="N234" s="54">
        <f t="shared" si="11"/>
        <v>0</v>
      </c>
      <c r="O234" s="101">
        <f>+'Pay App 12'!O234+'Pay App 12'!P234</f>
        <v>0</v>
      </c>
      <c r="P234" s="73"/>
      <c r="Q234" s="69">
        <f>+'Pay App 12'!Q234+N234+P234</f>
        <v>0</v>
      </c>
    </row>
    <row r="235" spans="1:17" ht="21" customHeight="1" x14ac:dyDescent="0.25">
      <c r="A235" s="153" t="s">
        <v>179</v>
      </c>
      <c r="B235" s="153"/>
      <c r="C235" s="153" t="s">
        <v>180</v>
      </c>
      <c r="D235" s="158"/>
      <c r="E235" s="101">
        <f>+'Pay App 12'!E235</f>
        <v>0</v>
      </c>
      <c r="F235" s="73"/>
      <c r="G235" s="102">
        <f>+'Pay App 12'!G235+'Pay App 13'!F235</f>
        <v>0</v>
      </c>
      <c r="H235" s="194">
        <f>+'Pay App 12'!K235</f>
        <v>0</v>
      </c>
      <c r="I235" s="195"/>
      <c r="J235" s="104"/>
      <c r="K235" s="55">
        <f t="shared" si="10"/>
        <v>0</v>
      </c>
      <c r="L235" s="56">
        <f t="shared" si="8"/>
        <v>0</v>
      </c>
      <c r="M235" s="54">
        <f t="shared" si="9"/>
        <v>0</v>
      </c>
      <c r="N235" s="54">
        <f t="shared" si="11"/>
        <v>0</v>
      </c>
      <c r="O235" s="101">
        <f>+'Pay App 12'!O235+'Pay App 12'!P235</f>
        <v>0</v>
      </c>
      <c r="P235" s="73"/>
      <c r="Q235" s="69">
        <f>+'Pay App 12'!Q235+N235+P235</f>
        <v>0</v>
      </c>
    </row>
    <row r="236" spans="1:17" ht="21" customHeight="1" x14ac:dyDescent="0.25">
      <c r="A236" s="153" t="s">
        <v>181</v>
      </c>
      <c r="B236" s="153"/>
      <c r="C236" s="153" t="s">
        <v>182</v>
      </c>
      <c r="D236" s="158"/>
      <c r="E236" s="101">
        <f>+'Pay App 12'!E236</f>
        <v>0</v>
      </c>
      <c r="F236" s="73"/>
      <c r="G236" s="102">
        <f>+'Pay App 12'!G236+'Pay App 13'!F236</f>
        <v>0</v>
      </c>
      <c r="H236" s="194">
        <f>+'Pay App 12'!K236</f>
        <v>0</v>
      </c>
      <c r="I236" s="195"/>
      <c r="J236" s="104"/>
      <c r="K236" s="55">
        <f t="shared" si="10"/>
        <v>0</v>
      </c>
      <c r="L236" s="56">
        <f t="shared" si="8"/>
        <v>0</v>
      </c>
      <c r="M236" s="54">
        <f t="shared" si="9"/>
        <v>0</v>
      </c>
      <c r="N236" s="54">
        <f t="shared" si="11"/>
        <v>0</v>
      </c>
      <c r="O236" s="101">
        <f>+'Pay App 12'!O236+'Pay App 12'!P236</f>
        <v>0</v>
      </c>
      <c r="P236" s="73"/>
      <c r="Q236" s="69">
        <f>+'Pay App 12'!Q236+N236+P236</f>
        <v>0</v>
      </c>
    </row>
    <row r="237" spans="1:17" ht="21" customHeight="1" x14ac:dyDescent="0.25">
      <c r="A237" s="153" t="s">
        <v>183</v>
      </c>
      <c r="B237" s="153"/>
      <c r="C237" s="153" t="s">
        <v>184</v>
      </c>
      <c r="D237" s="158"/>
      <c r="E237" s="101">
        <f>+'Pay App 12'!E237</f>
        <v>0</v>
      </c>
      <c r="F237" s="73"/>
      <c r="G237" s="102">
        <f>+'Pay App 12'!G237+'Pay App 13'!F237</f>
        <v>0</v>
      </c>
      <c r="H237" s="194">
        <f>+'Pay App 12'!K237</f>
        <v>0</v>
      </c>
      <c r="I237" s="195"/>
      <c r="J237" s="104"/>
      <c r="K237" s="55">
        <f t="shared" si="10"/>
        <v>0</v>
      </c>
      <c r="L237" s="56">
        <f t="shared" si="8"/>
        <v>0</v>
      </c>
      <c r="M237" s="54">
        <f t="shared" si="9"/>
        <v>0</v>
      </c>
      <c r="N237" s="54">
        <f t="shared" si="11"/>
        <v>0</v>
      </c>
      <c r="O237" s="101">
        <f>+'Pay App 12'!O237+'Pay App 12'!P237</f>
        <v>0</v>
      </c>
      <c r="P237" s="73"/>
      <c r="Q237" s="69">
        <f>+'Pay App 12'!Q237+N237+P237</f>
        <v>0</v>
      </c>
    </row>
    <row r="238" spans="1:17" ht="21" customHeight="1" x14ac:dyDescent="0.25">
      <c r="A238" s="156" t="s">
        <v>404</v>
      </c>
      <c r="B238" s="156"/>
      <c r="C238" s="156" t="s">
        <v>405</v>
      </c>
      <c r="D238" s="157"/>
      <c r="E238" s="101">
        <f>+'Pay App 12'!E238</f>
        <v>0</v>
      </c>
      <c r="F238" s="73"/>
      <c r="G238" s="54">
        <f>+'Pay App 12'!G238+'Pay App 13'!F238</f>
        <v>0</v>
      </c>
      <c r="H238" s="194">
        <f>+'Pay App 12'!K238</f>
        <v>0</v>
      </c>
      <c r="I238" s="195"/>
      <c r="J238" s="104"/>
      <c r="K238" s="55">
        <f t="shared" si="10"/>
        <v>0</v>
      </c>
      <c r="L238" s="120">
        <f t="shared" si="8"/>
        <v>0</v>
      </c>
      <c r="M238" s="54">
        <f t="shared" si="9"/>
        <v>0</v>
      </c>
      <c r="N238" s="54">
        <f t="shared" si="11"/>
        <v>0</v>
      </c>
      <c r="O238" s="101">
        <f>+'Pay App 12'!O238+'Pay App 12'!P238</f>
        <v>0</v>
      </c>
      <c r="P238" s="73"/>
      <c r="Q238" s="69">
        <f>+'Pay App 12'!Q238+N238+P238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SPSF7s9bp7UP3eFlPLG3rcM8TQ906eHE/m57aR+bpwMFuDHNDOQjZLvBNtt0T250dujpL+zffTm70ZsYmuLH6g==" saltValue="/AlkjQddSMD8/YFGIVhxiw==" spinCount="100000" sheet="1" selectLockedCells="1"/>
  <protectedRanges>
    <protectedRange sqref="A116 C116" name="Range2"/>
    <protectedRange sqref="A188 A218 C188 C218" name="Range2_1"/>
  </protectedRanges>
  <mergeCells count="516">
    <mergeCell ref="A239:B239"/>
    <mergeCell ref="C239:D239"/>
    <mergeCell ref="H239:I239"/>
    <mergeCell ref="A237:B237"/>
    <mergeCell ref="C237:D237"/>
    <mergeCell ref="H237:I237"/>
    <mergeCell ref="A238:B238"/>
    <mergeCell ref="C238:D238"/>
    <mergeCell ref="H238:I238"/>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03:B203"/>
    <mergeCell ref="C203:D203"/>
    <mergeCell ref="H203:I203"/>
    <mergeCell ref="A204:B204"/>
    <mergeCell ref="C204:D204"/>
    <mergeCell ref="H204:I204"/>
    <mergeCell ref="A201:B201"/>
    <mergeCell ref="C201:D201"/>
    <mergeCell ref="H201:I201"/>
    <mergeCell ref="A202:B202"/>
    <mergeCell ref="C202:D202"/>
    <mergeCell ref="H202:I202"/>
    <mergeCell ref="A199:B199"/>
    <mergeCell ref="C199:D199"/>
    <mergeCell ref="H199:I199"/>
    <mergeCell ref="A200:B200"/>
    <mergeCell ref="C200:D200"/>
    <mergeCell ref="H200:I200"/>
    <mergeCell ref="A197:B197"/>
    <mergeCell ref="C197:D197"/>
    <mergeCell ref="H197:I197"/>
    <mergeCell ref="A198:B198"/>
    <mergeCell ref="C198:D198"/>
    <mergeCell ref="H198:I198"/>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02:B102"/>
    <mergeCell ref="C102:D102"/>
    <mergeCell ref="H102:I102"/>
    <mergeCell ref="A103:B103"/>
    <mergeCell ref="C103:D103"/>
    <mergeCell ref="H103:I103"/>
    <mergeCell ref="A100:B100"/>
    <mergeCell ref="C100:D100"/>
    <mergeCell ref="H100:I100"/>
    <mergeCell ref="A101:B101"/>
    <mergeCell ref="C101:D101"/>
    <mergeCell ref="H101:I101"/>
    <mergeCell ref="A98:B98"/>
    <mergeCell ref="C98:D98"/>
    <mergeCell ref="H98:I98"/>
    <mergeCell ref="A99:B99"/>
    <mergeCell ref="C99:D99"/>
    <mergeCell ref="H99:I99"/>
    <mergeCell ref="A96:B96"/>
    <mergeCell ref="C96:D96"/>
    <mergeCell ref="H96:I96"/>
    <mergeCell ref="A97:B97"/>
    <mergeCell ref="C97:D97"/>
    <mergeCell ref="H97:I97"/>
    <mergeCell ref="A94:B94"/>
    <mergeCell ref="C94:D94"/>
    <mergeCell ref="H94:I94"/>
    <mergeCell ref="A95:B95"/>
    <mergeCell ref="C95:D95"/>
    <mergeCell ref="H95:I95"/>
    <mergeCell ref="A92:B92"/>
    <mergeCell ref="C92:D92"/>
    <mergeCell ref="H92:I92"/>
    <mergeCell ref="A93:B93"/>
    <mergeCell ref="C93:D93"/>
    <mergeCell ref="H93:I93"/>
    <mergeCell ref="A90:B90"/>
    <mergeCell ref="C90:D90"/>
    <mergeCell ref="H90:I90"/>
    <mergeCell ref="A91:B91"/>
    <mergeCell ref="C91:D91"/>
    <mergeCell ref="H91:I91"/>
    <mergeCell ref="A88:B88"/>
    <mergeCell ref="C88:D88"/>
    <mergeCell ref="H88:I88"/>
    <mergeCell ref="A89:B89"/>
    <mergeCell ref="C89:D89"/>
    <mergeCell ref="H89:I89"/>
    <mergeCell ref="A86:B86"/>
    <mergeCell ref="C86:D86"/>
    <mergeCell ref="H86:I86"/>
    <mergeCell ref="A87:B87"/>
    <mergeCell ref="C87:D87"/>
    <mergeCell ref="H87:I87"/>
    <mergeCell ref="A84:B84"/>
    <mergeCell ref="C84:D84"/>
    <mergeCell ref="H84:I84"/>
    <mergeCell ref="A85:B85"/>
    <mergeCell ref="C85:D85"/>
    <mergeCell ref="H85:I8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27:B27"/>
    <mergeCell ref="A28:B28"/>
    <mergeCell ref="A29:B29"/>
    <mergeCell ref="H29:J29"/>
    <mergeCell ref="L29:N29"/>
    <mergeCell ref="H16:Q16"/>
    <mergeCell ref="H18:Q19"/>
    <mergeCell ref="A19:B19"/>
    <mergeCell ref="A21:B21"/>
    <mergeCell ref="H21:Q22"/>
    <mergeCell ref="A22:B22"/>
    <mergeCell ref="A7:B7"/>
    <mergeCell ref="I7:J7"/>
    <mergeCell ref="H8:Q11"/>
    <mergeCell ref="A12:B12"/>
    <mergeCell ref="H12:Q15"/>
    <mergeCell ref="A14:B14"/>
    <mergeCell ref="A24:B24"/>
    <mergeCell ref="H24:Q25"/>
    <mergeCell ref="A25:B25"/>
  </mergeCells>
  <dataValidations disablePrompts="1" count="2">
    <dataValidation type="decimal" operator="lessThanOrEqual" allowBlank="1" showInputMessage="1" showErrorMessage="1" errorTitle="Release retention" error="In order to release retention, the number entered into this cell must be negative." sqref="O80:O238">
      <formula1>0</formula1>
    </dataValidation>
    <dataValidation allowBlank="1" showInputMessage="1" sqref="P80:P238"/>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14</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27"/>
      <c r="I17" s="127"/>
      <c r="J17" s="127"/>
      <c r="K17" s="127"/>
      <c r="L17" s="127"/>
      <c r="M17" s="127"/>
      <c r="N17" s="127"/>
      <c r="O17" s="127"/>
      <c r="P17" s="127"/>
      <c r="Q17" s="127"/>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26"/>
      <c r="I20" s="126"/>
      <c r="J20" s="126"/>
      <c r="K20" s="126"/>
      <c r="L20" s="126"/>
      <c r="M20" s="126"/>
      <c r="N20" s="126"/>
      <c r="O20" s="126"/>
      <c r="P20" s="126"/>
      <c r="Q20" s="126"/>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26"/>
      <c r="I23" s="126"/>
      <c r="J23" s="126"/>
      <c r="K23" s="126"/>
      <c r="L23" s="126"/>
      <c r="M23" s="126"/>
      <c r="N23" s="126"/>
      <c r="O23" s="126"/>
      <c r="P23" s="126"/>
      <c r="Q23" s="126"/>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13'!F36+'Pay App 14'!F239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26"/>
      <c r="I42" s="126"/>
      <c r="J42" s="126"/>
      <c r="K42" s="126"/>
      <c r="L42" s="126"/>
      <c r="M42" s="126"/>
      <c r="N42" s="126"/>
      <c r="O42" s="126"/>
      <c r="P42" s="126"/>
      <c r="Q42" s="126"/>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13'!F51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13'!F55+'Pay App 13'!F57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13'!B62+'Pay App 14'!N239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14.1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28">
        <f>+'Project Summary Sheet'!C17</f>
        <v>0</v>
      </c>
      <c r="O74" s="128"/>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25" t="s">
        <v>63</v>
      </c>
      <c r="F78" s="125" t="s">
        <v>64</v>
      </c>
      <c r="G78" s="125" t="s">
        <v>65</v>
      </c>
      <c r="H78" s="169" t="s">
        <v>66</v>
      </c>
      <c r="I78" s="169"/>
      <c r="J78" s="125" t="s">
        <v>67</v>
      </c>
      <c r="K78" s="125" t="s">
        <v>248</v>
      </c>
      <c r="L78" s="125" t="s">
        <v>68</v>
      </c>
      <c r="M78" s="42" t="s">
        <v>69</v>
      </c>
      <c r="N78" s="125" t="s">
        <v>70</v>
      </c>
      <c r="O78" s="112" t="s">
        <v>71</v>
      </c>
      <c r="P78" s="125" t="s">
        <v>72</v>
      </c>
      <c r="Q78" s="125" t="s">
        <v>425</v>
      </c>
    </row>
    <row r="79" spans="1:20" ht="65.25" customHeight="1" x14ac:dyDescent="0.25">
      <c r="A79" s="170" t="s">
        <v>73</v>
      </c>
      <c r="B79" s="170"/>
      <c r="C79" s="170" t="s">
        <v>74</v>
      </c>
      <c r="D79" s="170"/>
      <c r="E79" s="124" t="s">
        <v>14</v>
      </c>
      <c r="F79" s="124" t="s">
        <v>235</v>
      </c>
      <c r="G79" s="124" t="s">
        <v>234</v>
      </c>
      <c r="H79" s="170" t="s">
        <v>236</v>
      </c>
      <c r="I79" s="170"/>
      <c r="J79" s="124" t="s">
        <v>245</v>
      </c>
      <c r="K79" s="45" t="s">
        <v>246</v>
      </c>
      <c r="L79" s="124" t="s">
        <v>247</v>
      </c>
      <c r="M79" s="45" t="s">
        <v>237</v>
      </c>
      <c r="N79" s="124" t="s">
        <v>238</v>
      </c>
      <c r="O79" s="113" t="s">
        <v>424</v>
      </c>
      <c r="P79" s="124" t="s">
        <v>423</v>
      </c>
      <c r="Q79" s="124" t="s">
        <v>239</v>
      </c>
    </row>
    <row r="80" spans="1:20" ht="21" customHeight="1" x14ac:dyDescent="0.25">
      <c r="A80" s="171" t="s">
        <v>77</v>
      </c>
      <c r="B80" s="171"/>
      <c r="C80" s="186" t="s">
        <v>75</v>
      </c>
      <c r="D80" s="187"/>
      <c r="E80" s="100">
        <f>+'Pay App 13'!E80</f>
        <v>0</v>
      </c>
      <c r="F80" s="72"/>
      <c r="G80" s="52">
        <f>+'Pay App 13'!G80+F80</f>
        <v>0</v>
      </c>
      <c r="H80" s="196">
        <f>+'Pay App 13'!K80</f>
        <v>0</v>
      </c>
      <c r="I80" s="197"/>
      <c r="J80" s="103"/>
      <c r="K80" s="53">
        <f>+H80+J80</f>
        <v>0</v>
      </c>
      <c r="L80" s="70">
        <f>IF(ISERROR(K80/G80),0,K80/G80)</f>
        <v>0</v>
      </c>
      <c r="M80" s="52">
        <f>+G80-K80</f>
        <v>0</v>
      </c>
      <c r="N80" s="52">
        <f>SUM(+J80*0.05)</f>
        <v>0</v>
      </c>
      <c r="O80" s="100">
        <f>+'Pay App 13'!O80+'Pay App 13'!P80</f>
        <v>0</v>
      </c>
      <c r="P80" s="72"/>
      <c r="Q80" s="71">
        <f>+'Pay App 13'!Q80+N80+P80</f>
        <v>0</v>
      </c>
    </row>
    <row r="81" spans="1:17" ht="21" customHeight="1" x14ac:dyDescent="0.25">
      <c r="A81" s="154" t="s">
        <v>78</v>
      </c>
      <c r="B81" s="154"/>
      <c r="C81" s="154" t="s">
        <v>79</v>
      </c>
      <c r="D81" s="155"/>
      <c r="E81" s="101">
        <f>+'Pay App 13'!E81</f>
        <v>0</v>
      </c>
      <c r="F81" s="73"/>
      <c r="G81" s="102">
        <f>+'Pay App 13'!G81+'Pay App 14'!F81</f>
        <v>0</v>
      </c>
      <c r="H81" s="194">
        <f>+'Pay App 13'!K81</f>
        <v>0</v>
      </c>
      <c r="I81" s="195"/>
      <c r="J81" s="104"/>
      <c r="K81" s="55">
        <f>+H81+J81</f>
        <v>0</v>
      </c>
      <c r="L81" s="56">
        <f t="shared" ref="L81:L145" si="0">IF(ISERROR(K81/G81),0,K81/G81)</f>
        <v>0</v>
      </c>
      <c r="M81" s="54">
        <f t="shared" ref="M81:M145" si="1">+G81-K81</f>
        <v>0</v>
      </c>
      <c r="N81" s="54">
        <f>SUM(+J81*0.05)</f>
        <v>0</v>
      </c>
      <c r="O81" s="101">
        <f>+'Pay App 13'!O81+'Pay App 13'!P81</f>
        <v>0</v>
      </c>
      <c r="P81" s="73"/>
      <c r="Q81" s="69">
        <f>+'Pay App 13'!Q81+N81+P81</f>
        <v>0</v>
      </c>
    </row>
    <row r="82" spans="1:17" ht="21" customHeight="1" x14ac:dyDescent="0.25">
      <c r="A82" s="154" t="s">
        <v>80</v>
      </c>
      <c r="B82" s="154"/>
      <c r="C82" s="123" t="s">
        <v>76</v>
      </c>
      <c r="D82" s="58"/>
      <c r="E82" s="101">
        <f>+'Pay App 13'!E82</f>
        <v>0</v>
      </c>
      <c r="F82" s="73"/>
      <c r="G82" s="102">
        <f>+'Pay App 13'!G82+'Pay App 14'!F82</f>
        <v>0</v>
      </c>
      <c r="H82" s="194">
        <f>+'Pay App 13'!K82</f>
        <v>0</v>
      </c>
      <c r="I82" s="195"/>
      <c r="J82" s="104"/>
      <c r="K82" s="55">
        <f t="shared" ref="K82:K146" si="2">+H82+J82</f>
        <v>0</v>
      </c>
      <c r="L82" s="56">
        <f t="shared" si="0"/>
        <v>0</v>
      </c>
      <c r="M82" s="54">
        <f t="shared" si="1"/>
        <v>0</v>
      </c>
      <c r="N82" s="54">
        <f t="shared" ref="N82:N146" si="3">SUM(+J82*0.05)</f>
        <v>0</v>
      </c>
      <c r="O82" s="101">
        <f>+'Pay App 13'!O82+'Pay App 13'!P82</f>
        <v>0</v>
      </c>
      <c r="P82" s="73"/>
      <c r="Q82" s="69">
        <f>+'Pay App 13'!Q82+N82+P82</f>
        <v>0</v>
      </c>
    </row>
    <row r="83" spans="1:17" ht="21" customHeight="1" x14ac:dyDescent="0.25">
      <c r="A83" s="154" t="s">
        <v>408</v>
      </c>
      <c r="B83" s="154"/>
      <c r="C83" s="154" t="s">
        <v>409</v>
      </c>
      <c r="D83" s="155"/>
      <c r="E83" s="101">
        <f>+'Pay App 13'!E83</f>
        <v>0</v>
      </c>
      <c r="F83" s="73"/>
      <c r="G83" s="102">
        <f>+'Pay App 13'!G83+'Pay App 14'!F83</f>
        <v>0</v>
      </c>
      <c r="H83" s="194">
        <f>+'Pay App 13'!K83</f>
        <v>0</v>
      </c>
      <c r="I83" s="195"/>
      <c r="J83" s="104"/>
      <c r="K83" s="55">
        <f t="shared" si="2"/>
        <v>0</v>
      </c>
      <c r="L83" s="56">
        <f t="shared" si="0"/>
        <v>0</v>
      </c>
      <c r="M83" s="54">
        <f t="shared" si="1"/>
        <v>0</v>
      </c>
      <c r="N83" s="54">
        <f t="shared" si="3"/>
        <v>0</v>
      </c>
      <c r="O83" s="101">
        <f>+'Pay App 13'!O83+'Pay App 13'!P83</f>
        <v>0</v>
      </c>
      <c r="P83" s="73"/>
      <c r="Q83" s="69">
        <f>+'Pay App 13'!Q83+N83+P83</f>
        <v>0</v>
      </c>
    </row>
    <row r="84" spans="1:17" ht="21" customHeight="1" x14ac:dyDescent="0.25">
      <c r="A84" s="154" t="s">
        <v>410</v>
      </c>
      <c r="B84" s="154"/>
      <c r="C84" s="154" t="s">
        <v>81</v>
      </c>
      <c r="D84" s="155"/>
      <c r="E84" s="101">
        <f>+'Pay App 13'!E84</f>
        <v>0</v>
      </c>
      <c r="F84" s="73"/>
      <c r="G84" s="102">
        <f>+'Pay App 13'!G84+'Pay App 14'!F84</f>
        <v>0</v>
      </c>
      <c r="H84" s="194">
        <f>+'Pay App 13'!K84</f>
        <v>0</v>
      </c>
      <c r="I84" s="195"/>
      <c r="J84" s="104"/>
      <c r="K84" s="55">
        <f t="shared" si="2"/>
        <v>0</v>
      </c>
      <c r="L84" s="56">
        <f t="shared" si="0"/>
        <v>0</v>
      </c>
      <c r="M84" s="54">
        <f t="shared" si="1"/>
        <v>0</v>
      </c>
      <c r="N84" s="54">
        <f t="shared" si="3"/>
        <v>0</v>
      </c>
      <c r="O84" s="101">
        <f>+'Pay App 13'!O84+'Pay App 13'!P84</f>
        <v>0</v>
      </c>
      <c r="P84" s="73"/>
      <c r="Q84" s="69">
        <f>+'Pay App 13'!Q84+N84+P84</f>
        <v>0</v>
      </c>
    </row>
    <row r="85" spans="1:17" ht="21" customHeight="1" x14ac:dyDescent="0.25">
      <c r="A85" s="154" t="s">
        <v>411</v>
      </c>
      <c r="B85" s="154"/>
      <c r="C85" s="154" t="s">
        <v>412</v>
      </c>
      <c r="D85" s="155"/>
      <c r="E85" s="101">
        <f>+'Pay App 13'!E85</f>
        <v>0</v>
      </c>
      <c r="F85" s="73"/>
      <c r="G85" s="102">
        <f>+'Pay App 13'!G85+'Pay App 14'!F85</f>
        <v>0</v>
      </c>
      <c r="H85" s="194">
        <f>+'Pay App 13'!K85</f>
        <v>0</v>
      </c>
      <c r="I85" s="195"/>
      <c r="J85" s="104"/>
      <c r="K85" s="55">
        <f t="shared" si="2"/>
        <v>0</v>
      </c>
      <c r="L85" s="56">
        <f t="shared" si="0"/>
        <v>0</v>
      </c>
      <c r="M85" s="54">
        <f t="shared" si="1"/>
        <v>0</v>
      </c>
      <c r="N85" s="54">
        <f t="shared" si="3"/>
        <v>0</v>
      </c>
      <c r="O85" s="101">
        <f>+'Pay App 13'!O85+'Pay App 13'!P85</f>
        <v>0</v>
      </c>
      <c r="P85" s="73"/>
      <c r="Q85" s="69">
        <f>+'Pay App 13'!Q85+N85+P85</f>
        <v>0</v>
      </c>
    </row>
    <row r="86" spans="1:17" ht="21" customHeight="1" x14ac:dyDescent="0.25">
      <c r="A86" s="154" t="s">
        <v>406</v>
      </c>
      <c r="B86" s="154"/>
      <c r="C86" s="154" t="s">
        <v>407</v>
      </c>
      <c r="D86" s="155"/>
      <c r="E86" s="101">
        <f>+'Pay App 13'!E86</f>
        <v>0</v>
      </c>
      <c r="F86" s="73"/>
      <c r="G86" s="102">
        <f>+'Pay App 13'!G86+'Pay App 14'!F86</f>
        <v>0</v>
      </c>
      <c r="H86" s="194">
        <f>+'Pay App 13'!K86</f>
        <v>0</v>
      </c>
      <c r="I86" s="195"/>
      <c r="J86" s="104"/>
      <c r="K86" s="55">
        <f t="shared" si="2"/>
        <v>0</v>
      </c>
      <c r="L86" s="56">
        <f t="shared" si="0"/>
        <v>0</v>
      </c>
      <c r="M86" s="54">
        <f t="shared" si="1"/>
        <v>0</v>
      </c>
      <c r="N86" s="54">
        <f t="shared" si="3"/>
        <v>0</v>
      </c>
      <c r="O86" s="101">
        <f>+'Pay App 13'!O86+'Pay App 13'!P86</f>
        <v>0</v>
      </c>
      <c r="P86" s="73"/>
      <c r="Q86" s="69">
        <f>+'Pay App 13'!Q86+N86+P86</f>
        <v>0</v>
      </c>
    </row>
    <row r="87" spans="1:17" ht="21" customHeight="1" x14ac:dyDescent="0.25">
      <c r="A87" s="154" t="s">
        <v>562</v>
      </c>
      <c r="B87" s="154"/>
      <c r="C87" s="154" t="s">
        <v>563</v>
      </c>
      <c r="D87" s="155"/>
      <c r="E87" s="101">
        <f>+'Pay App 13'!E87</f>
        <v>0</v>
      </c>
      <c r="F87" s="73"/>
      <c r="G87" s="102">
        <f>+'Pay App 13'!G87+'Pay App 14'!F87</f>
        <v>0</v>
      </c>
      <c r="H87" s="194">
        <f>+'Pay App 13'!K87</f>
        <v>0</v>
      </c>
      <c r="I87" s="195"/>
      <c r="J87" s="104"/>
      <c r="K87" s="55">
        <f t="shared" si="2"/>
        <v>0</v>
      </c>
      <c r="L87" s="56">
        <f t="shared" si="0"/>
        <v>0</v>
      </c>
      <c r="M87" s="54">
        <f t="shared" si="1"/>
        <v>0</v>
      </c>
      <c r="N87" s="54">
        <f t="shared" si="3"/>
        <v>0</v>
      </c>
      <c r="O87" s="101">
        <f>+'Pay App 13'!O87+'Pay App 13'!P87</f>
        <v>0</v>
      </c>
      <c r="P87" s="73"/>
      <c r="Q87" s="69">
        <f>+'Pay App 13'!Q87+N87+P87</f>
        <v>0</v>
      </c>
    </row>
    <row r="88" spans="1:17" ht="21" customHeight="1" x14ac:dyDescent="0.25">
      <c r="A88" s="159" t="s">
        <v>228</v>
      </c>
      <c r="B88" s="159"/>
      <c r="C88" s="186" t="s">
        <v>269</v>
      </c>
      <c r="D88" s="187"/>
      <c r="E88" s="101">
        <f>+'Pay App 13'!E88</f>
        <v>0</v>
      </c>
      <c r="F88" s="73"/>
      <c r="G88" s="102">
        <f>+'Pay App 13'!G88+'Pay App 14'!F88</f>
        <v>0</v>
      </c>
      <c r="H88" s="194">
        <f>+'Pay App 13'!K88</f>
        <v>0</v>
      </c>
      <c r="I88" s="195"/>
      <c r="J88" s="104"/>
      <c r="K88" s="55">
        <f t="shared" si="2"/>
        <v>0</v>
      </c>
      <c r="L88" s="56">
        <f t="shared" si="0"/>
        <v>0</v>
      </c>
      <c r="M88" s="54">
        <f t="shared" si="1"/>
        <v>0</v>
      </c>
      <c r="N88" s="54">
        <f t="shared" si="3"/>
        <v>0</v>
      </c>
      <c r="O88" s="101">
        <f>+'Pay App 13'!O88+'Pay App 13'!P88</f>
        <v>0</v>
      </c>
      <c r="P88" s="73"/>
      <c r="Q88" s="69">
        <f>+'Pay App 13'!Q88+N88+P88</f>
        <v>0</v>
      </c>
    </row>
    <row r="89" spans="1:17" ht="21" customHeight="1" x14ac:dyDescent="0.25">
      <c r="A89" s="154" t="s">
        <v>82</v>
      </c>
      <c r="B89" s="154"/>
      <c r="C89" s="154" t="s">
        <v>256</v>
      </c>
      <c r="D89" s="155"/>
      <c r="E89" s="101">
        <f>+'Pay App 13'!E89</f>
        <v>0</v>
      </c>
      <c r="F89" s="73"/>
      <c r="G89" s="102">
        <f>+'Pay App 13'!G89+'Pay App 14'!F89</f>
        <v>0</v>
      </c>
      <c r="H89" s="194">
        <f>+'Pay App 13'!K89</f>
        <v>0</v>
      </c>
      <c r="I89" s="195"/>
      <c r="J89" s="104"/>
      <c r="K89" s="55">
        <f t="shared" si="2"/>
        <v>0</v>
      </c>
      <c r="L89" s="56">
        <f t="shared" si="0"/>
        <v>0</v>
      </c>
      <c r="M89" s="54">
        <f t="shared" si="1"/>
        <v>0</v>
      </c>
      <c r="N89" s="54">
        <f t="shared" si="3"/>
        <v>0</v>
      </c>
      <c r="O89" s="101">
        <f>+'Pay App 13'!O89+'Pay App 13'!P89</f>
        <v>0</v>
      </c>
      <c r="P89" s="73"/>
      <c r="Q89" s="69">
        <f>+'Pay App 13'!Q89+N89+P89</f>
        <v>0</v>
      </c>
    </row>
    <row r="90" spans="1:17" ht="21" customHeight="1" x14ac:dyDescent="0.25">
      <c r="A90" s="154" t="s">
        <v>257</v>
      </c>
      <c r="B90" s="154"/>
      <c r="C90" s="154" t="s">
        <v>258</v>
      </c>
      <c r="D90" s="155"/>
      <c r="E90" s="101">
        <f>+'Pay App 13'!E90</f>
        <v>0</v>
      </c>
      <c r="F90" s="73"/>
      <c r="G90" s="102">
        <f>+'Pay App 13'!G90+'Pay App 14'!F90</f>
        <v>0</v>
      </c>
      <c r="H90" s="194">
        <f>+'Pay App 13'!K90</f>
        <v>0</v>
      </c>
      <c r="I90" s="195"/>
      <c r="J90" s="104"/>
      <c r="K90" s="55">
        <f t="shared" si="2"/>
        <v>0</v>
      </c>
      <c r="L90" s="56">
        <f t="shared" si="0"/>
        <v>0</v>
      </c>
      <c r="M90" s="54">
        <f t="shared" si="1"/>
        <v>0</v>
      </c>
      <c r="N90" s="54">
        <f t="shared" si="3"/>
        <v>0</v>
      </c>
      <c r="O90" s="101">
        <f>+'Pay App 13'!O90+'Pay App 13'!P90</f>
        <v>0</v>
      </c>
      <c r="P90" s="73"/>
      <c r="Q90" s="69">
        <f>+'Pay App 13'!Q90+N90+P90</f>
        <v>0</v>
      </c>
    </row>
    <row r="91" spans="1:17" ht="21" customHeight="1" x14ac:dyDescent="0.25">
      <c r="A91" s="154" t="s">
        <v>259</v>
      </c>
      <c r="B91" s="154"/>
      <c r="C91" s="154" t="s">
        <v>260</v>
      </c>
      <c r="D91" s="155"/>
      <c r="E91" s="101">
        <f>+'Pay App 13'!E91</f>
        <v>0</v>
      </c>
      <c r="F91" s="73"/>
      <c r="G91" s="102">
        <f>+'Pay App 13'!G91+'Pay App 14'!F91</f>
        <v>0</v>
      </c>
      <c r="H91" s="194">
        <f>+'Pay App 13'!K91</f>
        <v>0</v>
      </c>
      <c r="I91" s="195"/>
      <c r="J91" s="104"/>
      <c r="K91" s="55">
        <f t="shared" si="2"/>
        <v>0</v>
      </c>
      <c r="L91" s="56">
        <f t="shared" si="0"/>
        <v>0</v>
      </c>
      <c r="M91" s="54">
        <f t="shared" si="1"/>
        <v>0</v>
      </c>
      <c r="N91" s="54">
        <f t="shared" si="3"/>
        <v>0</v>
      </c>
      <c r="O91" s="101">
        <f>+'Pay App 13'!O91+'Pay App 13'!P91</f>
        <v>0</v>
      </c>
      <c r="P91" s="73"/>
      <c r="Q91" s="69">
        <f>+'Pay App 13'!Q91+N91+P91</f>
        <v>0</v>
      </c>
    </row>
    <row r="92" spans="1:17" ht="21" customHeight="1" x14ac:dyDescent="0.25">
      <c r="A92" s="154" t="s">
        <v>261</v>
      </c>
      <c r="B92" s="154"/>
      <c r="C92" s="154" t="s">
        <v>262</v>
      </c>
      <c r="D92" s="155"/>
      <c r="E92" s="101">
        <f>+'Pay App 13'!E92</f>
        <v>0</v>
      </c>
      <c r="F92" s="73"/>
      <c r="G92" s="102">
        <f>+'Pay App 13'!G92+'Pay App 14'!F92</f>
        <v>0</v>
      </c>
      <c r="H92" s="194">
        <f>+'Pay App 13'!K92</f>
        <v>0</v>
      </c>
      <c r="I92" s="195"/>
      <c r="J92" s="104"/>
      <c r="K92" s="55">
        <f t="shared" si="2"/>
        <v>0</v>
      </c>
      <c r="L92" s="56">
        <f t="shared" si="0"/>
        <v>0</v>
      </c>
      <c r="M92" s="54">
        <f t="shared" si="1"/>
        <v>0</v>
      </c>
      <c r="N92" s="54">
        <f t="shared" si="3"/>
        <v>0</v>
      </c>
      <c r="O92" s="101">
        <f>+'Pay App 13'!O92+'Pay App 13'!P92</f>
        <v>0</v>
      </c>
      <c r="P92" s="73"/>
      <c r="Q92" s="69">
        <f>+'Pay App 13'!Q92+N92+P92</f>
        <v>0</v>
      </c>
    </row>
    <row r="93" spans="1:17" ht="21" customHeight="1" x14ac:dyDescent="0.25">
      <c r="A93" s="154" t="s">
        <v>263</v>
      </c>
      <c r="B93" s="154"/>
      <c r="C93" s="154" t="s">
        <v>264</v>
      </c>
      <c r="D93" s="155"/>
      <c r="E93" s="101">
        <f>+'Pay App 13'!E93</f>
        <v>0</v>
      </c>
      <c r="F93" s="73"/>
      <c r="G93" s="102">
        <f>+'Pay App 13'!G93+'Pay App 14'!F93</f>
        <v>0</v>
      </c>
      <c r="H93" s="194">
        <f>+'Pay App 13'!K93</f>
        <v>0</v>
      </c>
      <c r="I93" s="195"/>
      <c r="J93" s="104"/>
      <c r="K93" s="55">
        <f t="shared" si="2"/>
        <v>0</v>
      </c>
      <c r="L93" s="56">
        <f t="shared" si="0"/>
        <v>0</v>
      </c>
      <c r="M93" s="54">
        <f t="shared" si="1"/>
        <v>0</v>
      </c>
      <c r="N93" s="54">
        <f t="shared" si="3"/>
        <v>0</v>
      </c>
      <c r="O93" s="101">
        <f>+'Pay App 13'!O93+'Pay App 13'!P93</f>
        <v>0</v>
      </c>
      <c r="P93" s="73"/>
      <c r="Q93" s="69">
        <f>+'Pay App 13'!Q93+N93+P93</f>
        <v>0</v>
      </c>
    </row>
    <row r="94" spans="1:17" ht="21" customHeight="1" x14ac:dyDescent="0.25">
      <c r="A94" s="154" t="s">
        <v>265</v>
      </c>
      <c r="B94" s="154"/>
      <c r="C94" s="154" t="s">
        <v>266</v>
      </c>
      <c r="D94" s="155"/>
      <c r="E94" s="101">
        <f>+'Pay App 13'!E94</f>
        <v>0</v>
      </c>
      <c r="F94" s="73"/>
      <c r="G94" s="102">
        <f>+'Pay App 13'!G94+'Pay App 14'!F94</f>
        <v>0</v>
      </c>
      <c r="H94" s="194">
        <f>+'Pay App 13'!K94</f>
        <v>0</v>
      </c>
      <c r="I94" s="195"/>
      <c r="J94" s="104"/>
      <c r="K94" s="55">
        <f t="shared" si="2"/>
        <v>0</v>
      </c>
      <c r="L94" s="56">
        <f t="shared" si="0"/>
        <v>0</v>
      </c>
      <c r="M94" s="54">
        <f t="shared" si="1"/>
        <v>0</v>
      </c>
      <c r="N94" s="54">
        <f t="shared" si="3"/>
        <v>0</v>
      </c>
      <c r="O94" s="101">
        <f>+'Pay App 13'!O94+'Pay App 13'!P94</f>
        <v>0</v>
      </c>
      <c r="P94" s="73"/>
      <c r="Q94" s="69">
        <f>+'Pay App 13'!Q94+N94+P94</f>
        <v>0</v>
      </c>
    </row>
    <row r="95" spans="1:17" ht="21" customHeight="1" x14ac:dyDescent="0.25">
      <c r="A95" s="154" t="s">
        <v>83</v>
      </c>
      <c r="B95" s="154"/>
      <c r="C95" s="154" t="s">
        <v>267</v>
      </c>
      <c r="D95" s="155"/>
      <c r="E95" s="101">
        <f>+'Pay App 13'!E95</f>
        <v>0</v>
      </c>
      <c r="F95" s="73"/>
      <c r="G95" s="102">
        <f>+'Pay App 13'!G95+'Pay App 14'!F95</f>
        <v>0</v>
      </c>
      <c r="H95" s="194">
        <f>+'Pay App 13'!K95</f>
        <v>0</v>
      </c>
      <c r="I95" s="195"/>
      <c r="J95" s="104"/>
      <c r="K95" s="55">
        <f t="shared" si="2"/>
        <v>0</v>
      </c>
      <c r="L95" s="56">
        <f t="shared" si="0"/>
        <v>0</v>
      </c>
      <c r="M95" s="54">
        <f t="shared" si="1"/>
        <v>0</v>
      </c>
      <c r="N95" s="54">
        <f t="shared" si="3"/>
        <v>0</v>
      </c>
      <c r="O95" s="101">
        <f>+'Pay App 13'!O95+'Pay App 13'!P95</f>
        <v>0</v>
      </c>
      <c r="P95" s="73"/>
      <c r="Q95" s="69">
        <f>+'Pay App 13'!Q95+N95+P95</f>
        <v>0</v>
      </c>
    </row>
    <row r="96" spans="1:17" ht="21" customHeight="1" x14ac:dyDescent="0.25">
      <c r="A96" s="154" t="s">
        <v>84</v>
      </c>
      <c r="B96" s="154"/>
      <c r="C96" s="154" t="s">
        <v>268</v>
      </c>
      <c r="D96" s="155"/>
      <c r="E96" s="101">
        <f>+'Pay App 13'!E96</f>
        <v>0</v>
      </c>
      <c r="F96" s="73"/>
      <c r="G96" s="102">
        <f>+'Pay App 13'!G96+'Pay App 14'!F96</f>
        <v>0</v>
      </c>
      <c r="H96" s="194">
        <f>+'Pay App 13'!K96</f>
        <v>0</v>
      </c>
      <c r="I96" s="195"/>
      <c r="J96" s="104"/>
      <c r="K96" s="55">
        <f t="shared" si="2"/>
        <v>0</v>
      </c>
      <c r="L96" s="56">
        <f t="shared" si="0"/>
        <v>0</v>
      </c>
      <c r="M96" s="54">
        <f t="shared" si="1"/>
        <v>0</v>
      </c>
      <c r="N96" s="54">
        <f t="shared" si="3"/>
        <v>0</v>
      </c>
      <c r="O96" s="101">
        <f>+'Pay App 13'!O96+'Pay App 13'!P96</f>
        <v>0</v>
      </c>
      <c r="P96" s="73"/>
      <c r="Q96" s="69">
        <f>+'Pay App 13'!Q96+N96+P96</f>
        <v>0</v>
      </c>
    </row>
    <row r="97" spans="1:17" ht="21" customHeight="1" x14ac:dyDescent="0.25">
      <c r="A97" s="154" t="s">
        <v>270</v>
      </c>
      <c r="B97" s="154"/>
      <c r="C97" s="154" t="s">
        <v>271</v>
      </c>
      <c r="D97" s="155"/>
      <c r="E97" s="101">
        <f>+'Pay App 13'!E97</f>
        <v>0</v>
      </c>
      <c r="F97" s="73"/>
      <c r="G97" s="102">
        <f>+'Pay App 13'!G97+'Pay App 14'!F97</f>
        <v>0</v>
      </c>
      <c r="H97" s="194">
        <f>+'Pay App 13'!K97</f>
        <v>0</v>
      </c>
      <c r="I97" s="195"/>
      <c r="J97" s="104"/>
      <c r="K97" s="55">
        <f t="shared" si="2"/>
        <v>0</v>
      </c>
      <c r="L97" s="56">
        <f t="shared" si="0"/>
        <v>0</v>
      </c>
      <c r="M97" s="54">
        <f t="shared" si="1"/>
        <v>0</v>
      </c>
      <c r="N97" s="54">
        <f t="shared" si="3"/>
        <v>0</v>
      </c>
      <c r="O97" s="101">
        <f>+'Pay App 13'!O97+'Pay App 13'!P97</f>
        <v>0</v>
      </c>
      <c r="P97" s="73"/>
      <c r="Q97" s="69">
        <f>+'Pay App 13'!Q97+N97+P97</f>
        <v>0</v>
      </c>
    </row>
    <row r="98" spans="1:17" ht="21" customHeight="1" x14ac:dyDescent="0.25">
      <c r="A98" s="154" t="s">
        <v>272</v>
      </c>
      <c r="B98" s="154"/>
      <c r="C98" s="154" t="s">
        <v>273</v>
      </c>
      <c r="D98" s="155"/>
      <c r="E98" s="101">
        <f>+'Pay App 13'!E98</f>
        <v>0</v>
      </c>
      <c r="F98" s="73"/>
      <c r="G98" s="102">
        <f>+'Pay App 13'!G98+'Pay App 14'!F98</f>
        <v>0</v>
      </c>
      <c r="H98" s="194">
        <f>+'Pay App 13'!K98</f>
        <v>0</v>
      </c>
      <c r="I98" s="195"/>
      <c r="J98" s="104"/>
      <c r="K98" s="55">
        <f t="shared" si="2"/>
        <v>0</v>
      </c>
      <c r="L98" s="56">
        <f t="shared" si="0"/>
        <v>0</v>
      </c>
      <c r="M98" s="54">
        <f t="shared" si="1"/>
        <v>0</v>
      </c>
      <c r="N98" s="54">
        <f t="shared" si="3"/>
        <v>0</v>
      </c>
      <c r="O98" s="101">
        <f>+'Pay App 13'!O98+'Pay App 13'!P98</f>
        <v>0</v>
      </c>
      <c r="P98" s="73"/>
      <c r="Q98" s="69">
        <f>+'Pay App 13'!Q98+N98+P98</f>
        <v>0</v>
      </c>
    </row>
    <row r="99" spans="1:17" ht="21" customHeight="1" x14ac:dyDescent="0.25">
      <c r="A99" s="154" t="s">
        <v>274</v>
      </c>
      <c r="B99" s="154"/>
      <c r="C99" s="154" t="s">
        <v>275</v>
      </c>
      <c r="D99" s="155"/>
      <c r="E99" s="101">
        <f>+'Pay App 13'!E99</f>
        <v>0</v>
      </c>
      <c r="F99" s="73"/>
      <c r="G99" s="102">
        <f>+'Pay App 13'!G99+'Pay App 14'!F99</f>
        <v>0</v>
      </c>
      <c r="H99" s="194">
        <f>+'Pay App 13'!K99</f>
        <v>0</v>
      </c>
      <c r="I99" s="195"/>
      <c r="J99" s="104"/>
      <c r="K99" s="55">
        <f t="shared" si="2"/>
        <v>0</v>
      </c>
      <c r="L99" s="56">
        <f t="shared" si="0"/>
        <v>0</v>
      </c>
      <c r="M99" s="54">
        <f t="shared" si="1"/>
        <v>0</v>
      </c>
      <c r="N99" s="54">
        <f t="shared" si="3"/>
        <v>0</v>
      </c>
      <c r="O99" s="101">
        <f>+'Pay App 13'!O99+'Pay App 13'!P99</f>
        <v>0</v>
      </c>
      <c r="P99" s="73"/>
      <c r="Q99" s="69">
        <f>+'Pay App 13'!Q99+N99+P99</f>
        <v>0</v>
      </c>
    </row>
    <row r="100" spans="1:17" ht="21" customHeight="1" x14ac:dyDescent="0.25">
      <c r="A100" s="154" t="s">
        <v>276</v>
      </c>
      <c r="B100" s="154"/>
      <c r="C100" s="154" t="s">
        <v>277</v>
      </c>
      <c r="D100" s="155"/>
      <c r="E100" s="101">
        <f>+'Pay App 13'!E100</f>
        <v>0</v>
      </c>
      <c r="F100" s="73"/>
      <c r="G100" s="102">
        <f>+'Pay App 13'!G100+'Pay App 14'!F100</f>
        <v>0</v>
      </c>
      <c r="H100" s="194">
        <f>+'Pay App 13'!K100</f>
        <v>0</v>
      </c>
      <c r="I100" s="195"/>
      <c r="J100" s="104"/>
      <c r="K100" s="55">
        <f t="shared" si="2"/>
        <v>0</v>
      </c>
      <c r="L100" s="56">
        <f t="shared" si="0"/>
        <v>0</v>
      </c>
      <c r="M100" s="54">
        <f t="shared" si="1"/>
        <v>0</v>
      </c>
      <c r="N100" s="54">
        <f t="shared" si="3"/>
        <v>0</v>
      </c>
      <c r="O100" s="101">
        <f>+'Pay App 13'!O100+'Pay App 13'!P100</f>
        <v>0</v>
      </c>
      <c r="P100" s="73"/>
      <c r="Q100" s="69">
        <f>+'Pay App 13'!Q100+N100+P100</f>
        <v>0</v>
      </c>
    </row>
    <row r="101" spans="1:17" ht="21" customHeight="1" x14ac:dyDescent="0.25">
      <c r="A101" s="154" t="s">
        <v>278</v>
      </c>
      <c r="B101" s="154"/>
      <c r="C101" s="154" t="s">
        <v>279</v>
      </c>
      <c r="D101" s="155"/>
      <c r="E101" s="101">
        <f>+'Pay App 13'!E101</f>
        <v>0</v>
      </c>
      <c r="F101" s="73"/>
      <c r="G101" s="102">
        <f>+'Pay App 13'!G101+'Pay App 14'!F101</f>
        <v>0</v>
      </c>
      <c r="H101" s="194">
        <f>+'Pay App 13'!K101</f>
        <v>0</v>
      </c>
      <c r="I101" s="195"/>
      <c r="J101" s="104"/>
      <c r="K101" s="55">
        <f t="shared" si="2"/>
        <v>0</v>
      </c>
      <c r="L101" s="56">
        <f t="shared" si="0"/>
        <v>0</v>
      </c>
      <c r="M101" s="54">
        <f t="shared" si="1"/>
        <v>0</v>
      </c>
      <c r="N101" s="54">
        <f t="shared" si="3"/>
        <v>0</v>
      </c>
      <c r="O101" s="101">
        <f>+'Pay App 13'!O101+'Pay App 13'!P101</f>
        <v>0</v>
      </c>
      <c r="P101" s="73"/>
      <c r="Q101" s="69">
        <f>+'Pay App 13'!Q101+N101+P101</f>
        <v>0</v>
      </c>
    </row>
    <row r="102" spans="1:17" ht="21" customHeight="1" x14ac:dyDescent="0.25">
      <c r="A102" s="154" t="s">
        <v>281</v>
      </c>
      <c r="B102" s="154"/>
      <c r="C102" s="154" t="s">
        <v>280</v>
      </c>
      <c r="D102" s="155"/>
      <c r="E102" s="101">
        <f>+'Pay App 13'!E102</f>
        <v>0</v>
      </c>
      <c r="F102" s="73"/>
      <c r="G102" s="102">
        <f>+'Pay App 13'!G102+'Pay App 14'!F102</f>
        <v>0</v>
      </c>
      <c r="H102" s="194">
        <f>+'Pay App 13'!K102</f>
        <v>0</v>
      </c>
      <c r="I102" s="195"/>
      <c r="J102" s="104"/>
      <c r="K102" s="55">
        <f t="shared" si="2"/>
        <v>0</v>
      </c>
      <c r="L102" s="56">
        <f t="shared" si="0"/>
        <v>0</v>
      </c>
      <c r="M102" s="54">
        <f t="shared" si="1"/>
        <v>0</v>
      </c>
      <c r="N102" s="54">
        <f t="shared" si="3"/>
        <v>0</v>
      </c>
      <c r="O102" s="101">
        <f>+'Pay App 13'!O102+'Pay App 13'!P102</f>
        <v>0</v>
      </c>
      <c r="P102" s="73"/>
      <c r="Q102" s="69">
        <f>+'Pay App 13'!Q102+N102+P102</f>
        <v>0</v>
      </c>
    </row>
    <row r="103" spans="1:17" ht="21" customHeight="1" x14ac:dyDescent="0.25">
      <c r="A103" s="154" t="s">
        <v>282</v>
      </c>
      <c r="B103" s="154"/>
      <c r="C103" s="154" t="s">
        <v>283</v>
      </c>
      <c r="D103" s="155"/>
      <c r="E103" s="101">
        <f>+'Pay App 13'!E103</f>
        <v>0</v>
      </c>
      <c r="F103" s="73"/>
      <c r="G103" s="102">
        <f>+'Pay App 13'!G103+'Pay App 14'!F103</f>
        <v>0</v>
      </c>
      <c r="H103" s="194">
        <f>+'Pay App 13'!K103</f>
        <v>0</v>
      </c>
      <c r="I103" s="195"/>
      <c r="J103" s="104"/>
      <c r="K103" s="55">
        <f t="shared" si="2"/>
        <v>0</v>
      </c>
      <c r="L103" s="56">
        <f t="shared" si="0"/>
        <v>0</v>
      </c>
      <c r="M103" s="54">
        <f t="shared" si="1"/>
        <v>0</v>
      </c>
      <c r="N103" s="54">
        <f t="shared" si="3"/>
        <v>0</v>
      </c>
      <c r="O103" s="101">
        <f>+'Pay App 13'!O103+'Pay App 13'!P103</f>
        <v>0</v>
      </c>
      <c r="P103" s="73"/>
      <c r="Q103" s="69">
        <f>+'Pay App 13'!Q103+N103+P103</f>
        <v>0</v>
      </c>
    </row>
    <row r="104" spans="1:17" ht="21" customHeight="1" x14ac:dyDescent="0.25">
      <c r="A104" s="154" t="s">
        <v>284</v>
      </c>
      <c r="B104" s="154"/>
      <c r="C104" s="154" t="s">
        <v>285</v>
      </c>
      <c r="D104" s="155"/>
      <c r="E104" s="101">
        <f>+'Pay App 13'!E104</f>
        <v>0</v>
      </c>
      <c r="F104" s="73"/>
      <c r="G104" s="102">
        <f>+'Pay App 13'!G104+'Pay App 14'!F104</f>
        <v>0</v>
      </c>
      <c r="H104" s="194">
        <f>+'Pay App 13'!K104</f>
        <v>0</v>
      </c>
      <c r="I104" s="195"/>
      <c r="J104" s="104"/>
      <c r="K104" s="55">
        <f t="shared" si="2"/>
        <v>0</v>
      </c>
      <c r="L104" s="56">
        <f t="shared" si="0"/>
        <v>0</v>
      </c>
      <c r="M104" s="54">
        <f t="shared" si="1"/>
        <v>0</v>
      </c>
      <c r="N104" s="54">
        <f t="shared" si="3"/>
        <v>0</v>
      </c>
      <c r="O104" s="101">
        <f>+'Pay App 13'!O104+'Pay App 13'!P104</f>
        <v>0</v>
      </c>
      <c r="P104" s="73"/>
      <c r="Q104" s="69">
        <f>+'Pay App 13'!Q104+N104+P104</f>
        <v>0</v>
      </c>
    </row>
    <row r="105" spans="1:17" ht="21" customHeight="1" x14ac:dyDescent="0.25">
      <c r="A105" s="154" t="s">
        <v>292</v>
      </c>
      <c r="B105" s="154"/>
      <c r="C105" s="154" t="s">
        <v>286</v>
      </c>
      <c r="D105" s="155"/>
      <c r="E105" s="101">
        <f>+'Pay App 13'!E105</f>
        <v>0</v>
      </c>
      <c r="F105" s="73"/>
      <c r="G105" s="102">
        <f>+'Pay App 13'!G105+'Pay App 14'!F105</f>
        <v>0</v>
      </c>
      <c r="H105" s="194">
        <f>+'Pay App 13'!K105</f>
        <v>0</v>
      </c>
      <c r="I105" s="195"/>
      <c r="J105" s="104"/>
      <c r="K105" s="55">
        <f t="shared" si="2"/>
        <v>0</v>
      </c>
      <c r="L105" s="56">
        <f t="shared" si="0"/>
        <v>0</v>
      </c>
      <c r="M105" s="54">
        <f t="shared" si="1"/>
        <v>0</v>
      </c>
      <c r="N105" s="54">
        <f t="shared" si="3"/>
        <v>0</v>
      </c>
      <c r="O105" s="101">
        <f>+'Pay App 13'!O105+'Pay App 13'!P105</f>
        <v>0</v>
      </c>
      <c r="P105" s="73"/>
      <c r="Q105" s="69">
        <f>+'Pay App 13'!Q105+N105+P105</f>
        <v>0</v>
      </c>
    </row>
    <row r="106" spans="1:17" ht="21" customHeight="1" x14ac:dyDescent="0.25">
      <c r="A106" s="154" t="s">
        <v>413</v>
      </c>
      <c r="B106" s="154"/>
      <c r="C106" s="154" t="s">
        <v>414</v>
      </c>
      <c r="D106" s="155"/>
      <c r="E106" s="101">
        <f>+'Pay App 13'!E106</f>
        <v>0</v>
      </c>
      <c r="F106" s="73"/>
      <c r="G106" s="102">
        <f>+'Pay App 13'!G106+'Pay App 14'!F106</f>
        <v>0</v>
      </c>
      <c r="H106" s="194">
        <f>+'Pay App 13'!K106</f>
        <v>0</v>
      </c>
      <c r="I106" s="195"/>
      <c r="J106" s="104"/>
      <c r="K106" s="55">
        <f t="shared" si="2"/>
        <v>0</v>
      </c>
      <c r="L106" s="56">
        <f t="shared" si="0"/>
        <v>0</v>
      </c>
      <c r="M106" s="54">
        <f t="shared" si="1"/>
        <v>0</v>
      </c>
      <c r="N106" s="54">
        <f t="shared" si="3"/>
        <v>0</v>
      </c>
      <c r="O106" s="101">
        <f>+'Pay App 13'!O106+'Pay App 13'!P106</f>
        <v>0</v>
      </c>
      <c r="P106" s="73"/>
      <c r="Q106" s="69">
        <f>+'Pay App 13'!Q106+N106+P106</f>
        <v>0</v>
      </c>
    </row>
    <row r="107" spans="1:17" ht="21" customHeight="1" x14ac:dyDescent="0.25">
      <c r="A107" s="154" t="s">
        <v>293</v>
      </c>
      <c r="B107" s="154"/>
      <c r="C107" s="154" t="s">
        <v>287</v>
      </c>
      <c r="D107" s="155"/>
      <c r="E107" s="101">
        <f>+'Pay App 13'!E107</f>
        <v>0</v>
      </c>
      <c r="F107" s="73"/>
      <c r="G107" s="102">
        <f>+'Pay App 13'!G107+'Pay App 14'!F107</f>
        <v>0</v>
      </c>
      <c r="H107" s="194">
        <f>+'Pay App 13'!K107</f>
        <v>0</v>
      </c>
      <c r="I107" s="195"/>
      <c r="J107" s="104"/>
      <c r="K107" s="55">
        <f t="shared" si="2"/>
        <v>0</v>
      </c>
      <c r="L107" s="56">
        <f t="shared" si="0"/>
        <v>0</v>
      </c>
      <c r="M107" s="54">
        <f t="shared" si="1"/>
        <v>0</v>
      </c>
      <c r="N107" s="54">
        <f t="shared" si="3"/>
        <v>0</v>
      </c>
      <c r="O107" s="101">
        <f>+'Pay App 13'!O107+'Pay App 13'!P107</f>
        <v>0</v>
      </c>
      <c r="P107" s="73"/>
      <c r="Q107" s="69">
        <f>+'Pay App 13'!Q107+N107+P107</f>
        <v>0</v>
      </c>
    </row>
    <row r="108" spans="1:17" ht="21" customHeight="1" x14ac:dyDescent="0.25">
      <c r="A108" s="154" t="s">
        <v>294</v>
      </c>
      <c r="B108" s="154"/>
      <c r="C108" s="154" t="s">
        <v>288</v>
      </c>
      <c r="D108" s="155"/>
      <c r="E108" s="101">
        <f>+'Pay App 13'!E108</f>
        <v>0</v>
      </c>
      <c r="F108" s="73"/>
      <c r="G108" s="102">
        <f>+'Pay App 13'!G108+'Pay App 14'!F108</f>
        <v>0</v>
      </c>
      <c r="H108" s="194">
        <f>+'Pay App 13'!K108</f>
        <v>0</v>
      </c>
      <c r="I108" s="195"/>
      <c r="J108" s="104"/>
      <c r="K108" s="55">
        <f t="shared" si="2"/>
        <v>0</v>
      </c>
      <c r="L108" s="56">
        <f t="shared" si="0"/>
        <v>0</v>
      </c>
      <c r="M108" s="54">
        <f t="shared" si="1"/>
        <v>0</v>
      </c>
      <c r="N108" s="54">
        <f t="shared" si="3"/>
        <v>0</v>
      </c>
      <c r="O108" s="101">
        <f>+'Pay App 13'!O108+'Pay App 13'!P108</f>
        <v>0</v>
      </c>
      <c r="P108" s="73"/>
      <c r="Q108" s="69">
        <f>+'Pay App 13'!Q108+N108+P108</f>
        <v>0</v>
      </c>
    </row>
    <row r="109" spans="1:17" ht="21" customHeight="1" x14ac:dyDescent="0.25">
      <c r="A109" s="154" t="s">
        <v>295</v>
      </c>
      <c r="B109" s="154"/>
      <c r="C109" s="154" t="s">
        <v>289</v>
      </c>
      <c r="D109" s="155"/>
      <c r="E109" s="101">
        <f>+'Pay App 13'!E109</f>
        <v>0</v>
      </c>
      <c r="F109" s="73"/>
      <c r="G109" s="102">
        <f>+'Pay App 13'!G109+'Pay App 14'!F109</f>
        <v>0</v>
      </c>
      <c r="H109" s="194">
        <f>+'Pay App 13'!K109</f>
        <v>0</v>
      </c>
      <c r="I109" s="195"/>
      <c r="J109" s="104"/>
      <c r="K109" s="55">
        <f t="shared" si="2"/>
        <v>0</v>
      </c>
      <c r="L109" s="56">
        <f t="shared" si="0"/>
        <v>0</v>
      </c>
      <c r="M109" s="54">
        <f t="shared" si="1"/>
        <v>0</v>
      </c>
      <c r="N109" s="54">
        <f t="shared" si="3"/>
        <v>0</v>
      </c>
      <c r="O109" s="101">
        <f>+'Pay App 13'!O109+'Pay App 13'!P109</f>
        <v>0</v>
      </c>
      <c r="P109" s="73"/>
      <c r="Q109" s="69">
        <f>+'Pay App 13'!Q109+N109+P109</f>
        <v>0</v>
      </c>
    </row>
    <row r="110" spans="1:17" ht="21" customHeight="1" x14ac:dyDescent="0.25">
      <c r="A110" s="154" t="s">
        <v>296</v>
      </c>
      <c r="B110" s="154"/>
      <c r="C110" s="154" t="s">
        <v>290</v>
      </c>
      <c r="D110" s="155"/>
      <c r="E110" s="101">
        <f>+'Pay App 13'!E110</f>
        <v>0</v>
      </c>
      <c r="F110" s="73"/>
      <c r="G110" s="102">
        <f>+'Pay App 13'!G110+'Pay App 14'!F110</f>
        <v>0</v>
      </c>
      <c r="H110" s="194">
        <f>+'Pay App 13'!K110</f>
        <v>0</v>
      </c>
      <c r="I110" s="195"/>
      <c r="J110" s="104"/>
      <c r="K110" s="55">
        <f t="shared" si="2"/>
        <v>0</v>
      </c>
      <c r="L110" s="56">
        <f t="shared" si="0"/>
        <v>0</v>
      </c>
      <c r="M110" s="54">
        <f t="shared" si="1"/>
        <v>0</v>
      </c>
      <c r="N110" s="54">
        <f t="shared" si="3"/>
        <v>0</v>
      </c>
      <c r="O110" s="101">
        <f>+'Pay App 13'!O110+'Pay App 13'!P110</f>
        <v>0</v>
      </c>
      <c r="P110" s="73"/>
      <c r="Q110" s="69">
        <f>+'Pay App 13'!Q110+N110+P110</f>
        <v>0</v>
      </c>
    </row>
    <row r="111" spans="1:17" ht="21" customHeight="1" x14ac:dyDescent="0.25">
      <c r="A111" s="154" t="s">
        <v>297</v>
      </c>
      <c r="B111" s="154"/>
      <c r="C111" s="154" t="s">
        <v>291</v>
      </c>
      <c r="D111" s="155"/>
      <c r="E111" s="101">
        <f>+'Pay App 13'!E111</f>
        <v>0</v>
      </c>
      <c r="F111" s="73"/>
      <c r="G111" s="102">
        <f>+'Pay App 13'!G111+'Pay App 14'!F111</f>
        <v>0</v>
      </c>
      <c r="H111" s="194">
        <f>+'Pay App 13'!K111</f>
        <v>0</v>
      </c>
      <c r="I111" s="195"/>
      <c r="J111" s="104"/>
      <c r="K111" s="55">
        <f t="shared" si="2"/>
        <v>0</v>
      </c>
      <c r="L111" s="56">
        <f t="shared" si="0"/>
        <v>0</v>
      </c>
      <c r="M111" s="54">
        <f t="shared" si="1"/>
        <v>0</v>
      </c>
      <c r="N111" s="54">
        <f t="shared" si="3"/>
        <v>0</v>
      </c>
      <c r="O111" s="101">
        <f>+'Pay App 13'!O111+'Pay App 13'!P111</f>
        <v>0</v>
      </c>
      <c r="P111" s="73"/>
      <c r="Q111" s="69">
        <f>+'Pay App 13'!Q111+N111+P111</f>
        <v>0</v>
      </c>
    </row>
    <row r="112" spans="1:17" ht="21" customHeight="1" x14ac:dyDescent="0.25">
      <c r="A112" s="159" t="s">
        <v>226</v>
      </c>
      <c r="B112" s="159"/>
      <c r="C112" s="159" t="s">
        <v>227</v>
      </c>
      <c r="D112" s="160"/>
      <c r="E112" s="101">
        <f>+'Pay App 13'!E112</f>
        <v>0</v>
      </c>
      <c r="F112" s="73"/>
      <c r="G112" s="102">
        <f>+'Pay App 13'!G112+'Pay App 14'!F112</f>
        <v>0</v>
      </c>
      <c r="H112" s="194">
        <f>+'Pay App 13'!K112</f>
        <v>0</v>
      </c>
      <c r="I112" s="195"/>
      <c r="J112" s="104"/>
      <c r="K112" s="55">
        <f t="shared" si="2"/>
        <v>0</v>
      </c>
      <c r="L112" s="56">
        <f t="shared" si="0"/>
        <v>0</v>
      </c>
      <c r="M112" s="54">
        <f t="shared" si="1"/>
        <v>0</v>
      </c>
      <c r="N112" s="54">
        <f t="shared" si="3"/>
        <v>0</v>
      </c>
      <c r="O112" s="101">
        <f>+'Pay App 13'!O112+'Pay App 13'!P112</f>
        <v>0</v>
      </c>
      <c r="P112" s="73"/>
      <c r="Q112" s="69">
        <f>+'Pay App 13'!Q112+N112+P112</f>
        <v>0</v>
      </c>
    </row>
    <row r="113" spans="1:17" ht="21" customHeight="1" x14ac:dyDescent="0.25">
      <c r="A113" s="154" t="s">
        <v>85</v>
      </c>
      <c r="B113" s="154"/>
      <c r="C113" s="154" t="s">
        <v>86</v>
      </c>
      <c r="D113" s="155"/>
      <c r="E113" s="101">
        <f>+'Pay App 13'!E113</f>
        <v>0</v>
      </c>
      <c r="F113" s="73"/>
      <c r="G113" s="102">
        <f>+'Pay App 13'!G113+'Pay App 14'!F113</f>
        <v>0</v>
      </c>
      <c r="H113" s="194">
        <f>+'Pay App 13'!K113</f>
        <v>0</v>
      </c>
      <c r="I113" s="195"/>
      <c r="J113" s="104"/>
      <c r="K113" s="55">
        <f t="shared" si="2"/>
        <v>0</v>
      </c>
      <c r="L113" s="56">
        <f t="shared" si="0"/>
        <v>0</v>
      </c>
      <c r="M113" s="54">
        <f t="shared" si="1"/>
        <v>0</v>
      </c>
      <c r="N113" s="54">
        <f t="shared" si="3"/>
        <v>0</v>
      </c>
      <c r="O113" s="101">
        <f>+'Pay App 13'!O113+'Pay App 13'!P113</f>
        <v>0</v>
      </c>
      <c r="P113" s="73"/>
      <c r="Q113" s="69">
        <f>+'Pay App 13'!Q113+N113+P113</f>
        <v>0</v>
      </c>
    </row>
    <row r="114" spans="1:17" ht="21" customHeight="1" x14ac:dyDescent="0.25">
      <c r="A114" s="154" t="s">
        <v>87</v>
      </c>
      <c r="B114" s="154"/>
      <c r="C114" s="154" t="s">
        <v>88</v>
      </c>
      <c r="D114" s="155"/>
      <c r="E114" s="101">
        <f>+'Pay App 13'!E114</f>
        <v>0</v>
      </c>
      <c r="F114" s="73"/>
      <c r="G114" s="102">
        <f>+'Pay App 13'!G114+'Pay App 14'!F114</f>
        <v>0</v>
      </c>
      <c r="H114" s="194">
        <f>+'Pay App 13'!K114</f>
        <v>0</v>
      </c>
      <c r="I114" s="195"/>
      <c r="J114" s="104"/>
      <c r="K114" s="55">
        <f t="shared" si="2"/>
        <v>0</v>
      </c>
      <c r="L114" s="56">
        <f t="shared" si="0"/>
        <v>0</v>
      </c>
      <c r="M114" s="54">
        <f t="shared" si="1"/>
        <v>0</v>
      </c>
      <c r="N114" s="54">
        <f t="shared" si="3"/>
        <v>0</v>
      </c>
      <c r="O114" s="101">
        <f>+'Pay App 13'!O114+'Pay App 13'!P114</f>
        <v>0</v>
      </c>
      <c r="P114" s="73"/>
      <c r="Q114" s="69">
        <f>+'Pay App 13'!Q114+N114+P114</f>
        <v>0</v>
      </c>
    </row>
    <row r="115" spans="1:17" ht="21" customHeight="1" x14ac:dyDescent="0.25">
      <c r="A115" s="154" t="s">
        <v>298</v>
      </c>
      <c r="B115" s="154"/>
      <c r="C115" s="154" t="s">
        <v>299</v>
      </c>
      <c r="D115" s="155"/>
      <c r="E115" s="101">
        <f>+'Pay App 13'!E115</f>
        <v>0</v>
      </c>
      <c r="F115" s="73"/>
      <c r="G115" s="102">
        <f>+'Pay App 13'!G115+'Pay App 14'!F115</f>
        <v>0</v>
      </c>
      <c r="H115" s="194">
        <f>+'Pay App 13'!K115</f>
        <v>0</v>
      </c>
      <c r="I115" s="195"/>
      <c r="J115" s="104"/>
      <c r="K115" s="55">
        <f t="shared" si="2"/>
        <v>0</v>
      </c>
      <c r="L115" s="56">
        <f t="shared" si="0"/>
        <v>0</v>
      </c>
      <c r="M115" s="54">
        <f t="shared" si="1"/>
        <v>0</v>
      </c>
      <c r="N115" s="54">
        <f t="shared" si="3"/>
        <v>0</v>
      </c>
      <c r="O115" s="101">
        <f>+'Pay App 13'!O115+'Pay App 13'!P115</f>
        <v>0</v>
      </c>
      <c r="P115" s="73"/>
      <c r="Q115" s="69">
        <f>+'Pay App 13'!Q115+N115+P115</f>
        <v>0</v>
      </c>
    </row>
    <row r="116" spans="1:17" ht="21" customHeight="1" x14ac:dyDescent="0.25">
      <c r="A116" s="159" t="s">
        <v>224</v>
      </c>
      <c r="B116" s="159"/>
      <c r="C116" s="157" t="s">
        <v>225</v>
      </c>
      <c r="D116" s="185"/>
      <c r="E116" s="101">
        <f>+'Pay App 13'!E116</f>
        <v>0</v>
      </c>
      <c r="F116" s="73"/>
      <c r="G116" s="102">
        <f>+'Pay App 13'!G116+'Pay App 14'!F116</f>
        <v>0</v>
      </c>
      <c r="H116" s="194">
        <f>+'Pay App 13'!K116</f>
        <v>0</v>
      </c>
      <c r="I116" s="195"/>
      <c r="J116" s="104"/>
      <c r="K116" s="55">
        <f t="shared" si="2"/>
        <v>0</v>
      </c>
      <c r="L116" s="56">
        <f t="shared" si="0"/>
        <v>0</v>
      </c>
      <c r="M116" s="54">
        <f t="shared" si="1"/>
        <v>0</v>
      </c>
      <c r="N116" s="54">
        <f t="shared" si="3"/>
        <v>0</v>
      </c>
      <c r="O116" s="101">
        <f>+'Pay App 13'!O116+'Pay App 13'!P116</f>
        <v>0</v>
      </c>
      <c r="P116" s="73"/>
      <c r="Q116" s="69">
        <f>+'Pay App 13'!Q116+N116+P116</f>
        <v>0</v>
      </c>
    </row>
    <row r="117" spans="1:17" ht="21" customHeight="1" x14ac:dyDescent="0.25">
      <c r="A117" s="154" t="s">
        <v>300</v>
      </c>
      <c r="B117" s="154"/>
      <c r="C117" s="154" t="s">
        <v>301</v>
      </c>
      <c r="D117" s="155"/>
      <c r="E117" s="101">
        <f>+'Pay App 13'!E117</f>
        <v>0</v>
      </c>
      <c r="F117" s="73"/>
      <c r="G117" s="102">
        <f>+'Pay App 13'!G117+'Pay App 14'!F117</f>
        <v>0</v>
      </c>
      <c r="H117" s="194">
        <f>+'Pay App 13'!K117</f>
        <v>0</v>
      </c>
      <c r="I117" s="195"/>
      <c r="J117" s="104"/>
      <c r="K117" s="55">
        <f t="shared" si="2"/>
        <v>0</v>
      </c>
      <c r="L117" s="56">
        <f t="shared" si="0"/>
        <v>0</v>
      </c>
      <c r="M117" s="54">
        <f t="shared" si="1"/>
        <v>0</v>
      </c>
      <c r="N117" s="54">
        <f t="shared" si="3"/>
        <v>0</v>
      </c>
      <c r="O117" s="101">
        <f>+'Pay App 13'!O117+'Pay App 13'!P117</f>
        <v>0</v>
      </c>
      <c r="P117" s="73"/>
      <c r="Q117" s="69">
        <f>+'Pay App 13'!Q117+N117+P117</f>
        <v>0</v>
      </c>
    </row>
    <row r="118" spans="1:17" ht="21" customHeight="1" x14ac:dyDescent="0.25">
      <c r="A118" s="154" t="s">
        <v>89</v>
      </c>
      <c r="B118" s="154"/>
      <c r="C118" s="123" t="s">
        <v>90</v>
      </c>
      <c r="D118" s="58"/>
      <c r="E118" s="101">
        <f>+'Pay App 13'!E118</f>
        <v>0</v>
      </c>
      <c r="F118" s="73"/>
      <c r="G118" s="102">
        <f>+'Pay App 13'!G118+'Pay App 14'!F118</f>
        <v>0</v>
      </c>
      <c r="H118" s="194">
        <f>+'Pay App 13'!K118</f>
        <v>0</v>
      </c>
      <c r="I118" s="195"/>
      <c r="J118" s="104"/>
      <c r="K118" s="55">
        <f t="shared" si="2"/>
        <v>0</v>
      </c>
      <c r="L118" s="56">
        <f t="shared" si="0"/>
        <v>0</v>
      </c>
      <c r="M118" s="54">
        <f t="shared" si="1"/>
        <v>0</v>
      </c>
      <c r="N118" s="54">
        <f t="shared" si="3"/>
        <v>0</v>
      </c>
      <c r="O118" s="101">
        <f>+'Pay App 13'!O118+'Pay App 13'!P118</f>
        <v>0</v>
      </c>
      <c r="P118" s="73"/>
      <c r="Q118" s="69">
        <f>+'Pay App 13'!Q118+N118+P118</f>
        <v>0</v>
      </c>
    </row>
    <row r="119" spans="1:17" ht="21" customHeight="1" x14ac:dyDescent="0.25">
      <c r="A119" s="154" t="s">
        <v>91</v>
      </c>
      <c r="B119" s="154"/>
      <c r="C119" s="155" t="s">
        <v>92</v>
      </c>
      <c r="D119" s="172"/>
      <c r="E119" s="101">
        <f>+'Pay App 13'!E119</f>
        <v>0</v>
      </c>
      <c r="F119" s="73"/>
      <c r="G119" s="102">
        <f>+'Pay App 13'!G119+'Pay App 14'!F119</f>
        <v>0</v>
      </c>
      <c r="H119" s="194">
        <f>+'Pay App 13'!K119</f>
        <v>0</v>
      </c>
      <c r="I119" s="195"/>
      <c r="J119" s="104"/>
      <c r="K119" s="55">
        <f t="shared" si="2"/>
        <v>0</v>
      </c>
      <c r="L119" s="56">
        <f t="shared" si="0"/>
        <v>0</v>
      </c>
      <c r="M119" s="54">
        <f t="shared" si="1"/>
        <v>0</v>
      </c>
      <c r="N119" s="54">
        <f t="shared" si="3"/>
        <v>0</v>
      </c>
      <c r="O119" s="101">
        <f>+'Pay App 13'!O119+'Pay App 13'!P119</f>
        <v>0</v>
      </c>
      <c r="P119" s="73"/>
      <c r="Q119" s="69">
        <f>+'Pay App 13'!Q119+N119+P119</f>
        <v>0</v>
      </c>
    </row>
    <row r="120" spans="1:17" ht="21" customHeight="1" x14ac:dyDescent="0.25">
      <c r="A120" s="154" t="s">
        <v>302</v>
      </c>
      <c r="B120" s="154"/>
      <c r="C120" s="154" t="s">
        <v>303</v>
      </c>
      <c r="D120" s="155"/>
      <c r="E120" s="101">
        <f>+'Pay App 13'!E120</f>
        <v>0</v>
      </c>
      <c r="F120" s="73"/>
      <c r="G120" s="102">
        <f>+'Pay App 13'!G120+'Pay App 14'!F120</f>
        <v>0</v>
      </c>
      <c r="H120" s="194">
        <f>+'Pay App 13'!K120</f>
        <v>0</v>
      </c>
      <c r="I120" s="195"/>
      <c r="J120" s="104"/>
      <c r="K120" s="55">
        <f t="shared" si="2"/>
        <v>0</v>
      </c>
      <c r="L120" s="56">
        <f t="shared" si="0"/>
        <v>0</v>
      </c>
      <c r="M120" s="54">
        <f t="shared" si="1"/>
        <v>0</v>
      </c>
      <c r="N120" s="54">
        <f t="shared" si="3"/>
        <v>0</v>
      </c>
      <c r="O120" s="101">
        <f>+'Pay App 13'!O120+'Pay App 13'!P120</f>
        <v>0</v>
      </c>
      <c r="P120" s="73"/>
      <c r="Q120" s="69">
        <f>+'Pay App 13'!Q120+N120+P120</f>
        <v>0</v>
      </c>
    </row>
    <row r="121" spans="1:17" ht="21" customHeight="1" x14ac:dyDescent="0.25">
      <c r="A121" s="154" t="s">
        <v>304</v>
      </c>
      <c r="B121" s="154"/>
      <c r="C121" s="154" t="s">
        <v>305</v>
      </c>
      <c r="D121" s="155"/>
      <c r="E121" s="101">
        <f>+'Pay App 13'!E121</f>
        <v>0</v>
      </c>
      <c r="F121" s="73"/>
      <c r="G121" s="102">
        <f>+'Pay App 13'!G121+'Pay App 14'!F121</f>
        <v>0</v>
      </c>
      <c r="H121" s="194">
        <f>+'Pay App 13'!K121</f>
        <v>0</v>
      </c>
      <c r="I121" s="195"/>
      <c r="J121" s="104"/>
      <c r="K121" s="55">
        <f t="shared" si="2"/>
        <v>0</v>
      </c>
      <c r="L121" s="56">
        <f t="shared" si="0"/>
        <v>0</v>
      </c>
      <c r="M121" s="54">
        <f t="shared" si="1"/>
        <v>0</v>
      </c>
      <c r="N121" s="54">
        <f t="shared" si="3"/>
        <v>0</v>
      </c>
      <c r="O121" s="101">
        <f>+'Pay App 13'!O121+'Pay App 13'!P121</f>
        <v>0</v>
      </c>
      <c r="P121" s="73"/>
      <c r="Q121" s="69">
        <f>+'Pay App 13'!Q121+N121+P121</f>
        <v>0</v>
      </c>
    </row>
    <row r="122" spans="1:17" ht="21" customHeight="1" x14ac:dyDescent="0.25">
      <c r="A122" s="159" t="s">
        <v>93</v>
      </c>
      <c r="B122" s="159"/>
      <c r="C122" s="160" t="s">
        <v>221</v>
      </c>
      <c r="D122" s="163"/>
      <c r="E122" s="101">
        <f>+'Pay App 13'!E122</f>
        <v>0</v>
      </c>
      <c r="F122" s="73"/>
      <c r="G122" s="102">
        <f>+'Pay App 13'!G122+'Pay App 14'!F122</f>
        <v>0</v>
      </c>
      <c r="H122" s="194">
        <f>+'Pay App 13'!K122</f>
        <v>0</v>
      </c>
      <c r="I122" s="195"/>
      <c r="J122" s="104"/>
      <c r="K122" s="55">
        <f t="shared" si="2"/>
        <v>0</v>
      </c>
      <c r="L122" s="56">
        <f t="shared" si="0"/>
        <v>0</v>
      </c>
      <c r="M122" s="54">
        <f t="shared" si="1"/>
        <v>0</v>
      </c>
      <c r="N122" s="54">
        <f t="shared" si="3"/>
        <v>0</v>
      </c>
      <c r="O122" s="101">
        <f>+'Pay App 13'!O122+'Pay App 13'!P122</f>
        <v>0</v>
      </c>
      <c r="P122" s="73"/>
      <c r="Q122" s="69">
        <f>+'Pay App 13'!Q122+N122+P122</f>
        <v>0</v>
      </c>
    </row>
    <row r="123" spans="1:17" ht="21" customHeight="1" x14ac:dyDescent="0.25">
      <c r="A123" s="154" t="s">
        <v>306</v>
      </c>
      <c r="B123" s="154"/>
      <c r="C123" s="154" t="s">
        <v>307</v>
      </c>
      <c r="D123" s="155"/>
      <c r="E123" s="101">
        <f>+'Pay App 13'!E123</f>
        <v>0</v>
      </c>
      <c r="F123" s="73"/>
      <c r="G123" s="102">
        <f>+'Pay App 13'!G123+'Pay App 14'!F123</f>
        <v>0</v>
      </c>
      <c r="H123" s="194">
        <f>+'Pay App 13'!K123</f>
        <v>0</v>
      </c>
      <c r="I123" s="195"/>
      <c r="J123" s="104"/>
      <c r="K123" s="55">
        <f t="shared" si="2"/>
        <v>0</v>
      </c>
      <c r="L123" s="56">
        <f t="shared" si="0"/>
        <v>0</v>
      </c>
      <c r="M123" s="54">
        <f t="shared" si="1"/>
        <v>0</v>
      </c>
      <c r="N123" s="54">
        <f t="shared" si="3"/>
        <v>0</v>
      </c>
      <c r="O123" s="101">
        <f>+'Pay App 13'!O123+'Pay App 13'!P123</f>
        <v>0</v>
      </c>
      <c r="P123" s="73"/>
      <c r="Q123" s="69">
        <f>+'Pay App 13'!Q123+N123+P123</f>
        <v>0</v>
      </c>
    </row>
    <row r="124" spans="1:17" ht="21" customHeight="1" x14ac:dyDescent="0.25">
      <c r="A124" s="154" t="s">
        <v>306</v>
      </c>
      <c r="B124" s="154"/>
      <c r="C124" s="154" t="s">
        <v>308</v>
      </c>
      <c r="D124" s="155"/>
      <c r="E124" s="101">
        <f>+'Pay App 13'!E124</f>
        <v>0</v>
      </c>
      <c r="F124" s="73"/>
      <c r="G124" s="102">
        <f>+'Pay App 13'!G124+'Pay App 14'!F124</f>
        <v>0</v>
      </c>
      <c r="H124" s="194">
        <f>+'Pay App 13'!K124</f>
        <v>0</v>
      </c>
      <c r="I124" s="195"/>
      <c r="J124" s="104"/>
      <c r="K124" s="55">
        <f t="shared" si="2"/>
        <v>0</v>
      </c>
      <c r="L124" s="56">
        <f t="shared" si="0"/>
        <v>0</v>
      </c>
      <c r="M124" s="54">
        <f t="shared" si="1"/>
        <v>0</v>
      </c>
      <c r="N124" s="54">
        <f t="shared" si="3"/>
        <v>0</v>
      </c>
      <c r="O124" s="101">
        <f>+'Pay App 13'!O124+'Pay App 13'!P124</f>
        <v>0</v>
      </c>
      <c r="P124" s="73"/>
      <c r="Q124" s="69">
        <f>+'Pay App 13'!Q124+N124+P124</f>
        <v>0</v>
      </c>
    </row>
    <row r="125" spans="1:17" ht="21" customHeight="1" x14ac:dyDescent="0.25">
      <c r="A125" s="154" t="s">
        <v>306</v>
      </c>
      <c r="B125" s="154"/>
      <c r="C125" s="154" t="s">
        <v>309</v>
      </c>
      <c r="D125" s="155"/>
      <c r="E125" s="101">
        <f>+'Pay App 13'!E125</f>
        <v>0</v>
      </c>
      <c r="F125" s="73"/>
      <c r="G125" s="102">
        <f>+'Pay App 13'!G125+'Pay App 14'!F125</f>
        <v>0</v>
      </c>
      <c r="H125" s="194">
        <f>+'Pay App 13'!K125</f>
        <v>0</v>
      </c>
      <c r="I125" s="195"/>
      <c r="J125" s="104"/>
      <c r="K125" s="55">
        <f t="shared" si="2"/>
        <v>0</v>
      </c>
      <c r="L125" s="56">
        <f t="shared" si="0"/>
        <v>0</v>
      </c>
      <c r="M125" s="54">
        <f t="shared" si="1"/>
        <v>0</v>
      </c>
      <c r="N125" s="54">
        <f t="shared" si="3"/>
        <v>0</v>
      </c>
      <c r="O125" s="101">
        <f>+'Pay App 13'!O125+'Pay App 13'!P125</f>
        <v>0</v>
      </c>
      <c r="P125" s="73"/>
      <c r="Q125" s="69">
        <f>+'Pay App 13'!Q125+N125+P125</f>
        <v>0</v>
      </c>
    </row>
    <row r="126" spans="1:17" ht="21" customHeight="1" x14ac:dyDescent="0.25">
      <c r="A126" s="159" t="s">
        <v>222</v>
      </c>
      <c r="B126" s="159"/>
      <c r="C126" s="159" t="s">
        <v>223</v>
      </c>
      <c r="D126" s="160"/>
      <c r="E126" s="101">
        <f>+'Pay App 13'!E126</f>
        <v>0</v>
      </c>
      <c r="F126" s="73"/>
      <c r="G126" s="102">
        <f>+'Pay App 13'!G126+'Pay App 14'!F126</f>
        <v>0</v>
      </c>
      <c r="H126" s="194">
        <f>+'Pay App 13'!K126</f>
        <v>0</v>
      </c>
      <c r="I126" s="195"/>
      <c r="J126" s="104"/>
      <c r="K126" s="55">
        <f t="shared" si="2"/>
        <v>0</v>
      </c>
      <c r="L126" s="56">
        <f t="shared" si="0"/>
        <v>0</v>
      </c>
      <c r="M126" s="54">
        <f t="shared" si="1"/>
        <v>0</v>
      </c>
      <c r="N126" s="54">
        <f t="shared" si="3"/>
        <v>0</v>
      </c>
      <c r="O126" s="101">
        <f>+'Pay App 13'!O126+'Pay App 13'!P126</f>
        <v>0</v>
      </c>
      <c r="P126" s="73"/>
      <c r="Q126" s="69">
        <f>+'Pay App 13'!Q126+N126+P126</f>
        <v>0</v>
      </c>
    </row>
    <row r="127" spans="1:17" ht="21" customHeight="1" x14ac:dyDescent="0.25">
      <c r="A127" s="154" t="s">
        <v>94</v>
      </c>
      <c r="B127" s="154"/>
      <c r="C127" s="154" t="s">
        <v>95</v>
      </c>
      <c r="D127" s="155"/>
      <c r="E127" s="101">
        <f>+'Pay App 13'!E127</f>
        <v>0</v>
      </c>
      <c r="F127" s="73"/>
      <c r="G127" s="102">
        <f>+'Pay App 13'!G127+'Pay App 14'!F127</f>
        <v>0</v>
      </c>
      <c r="H127" s="194">
        <f>+'Pay App 13'!K127</f>
        <v>0</v>
      </c>
      <c r="I127" s="195"/>
      <c r="J127" s="104"/>
      <c r="K127" s="55">
        <f t="shared" si="2"/>
        <v>0</v>
      </c>
      <c r="L127" s="56">
        <f t="shared" si="0"/>
        <v>0</v>
      </c>
      <c r="M127" s="54">
        <f t="shared" si="1"/>
        <v>0</v>
      </c>
      <c r="N127" s="54">
        <f t="shared" si="3"/>
        <v>0</v>
      </c>
      <c r="O127" s="101">
        <f>+'Pay App 13'!O127+'Pay App 13'!P127</f>
        <v>0</v>
      </c>
      <c r="P127" s="73"/>
      <c r="Q127" s="69">
        <f>+'Pay App 13'!Q127+N127+P127</f>
        <v>0</v>
      </c>
    </row>
    <row r="128" spans="1:17" ht="21" customHeight="1" x14ac:dyDescent="0.25">
      <c r="A128" s="154" t="s">
        <v>310</v>
      </c>
      <c r="B128" s="154"/>
      <c r="C128" s="154" t="s">
        <v>311</v>
      </c>
      <c r="D128" s="155"/>
      <c r="E128" s="101">
        <f>+'Pay App 13'!E128</f>
        <v>0</v>
      </c>
      <c r="F128" s="73"/>
      <c r="G128" s="102">
        <f>+'Pay App 13'!G128+'Pay App 14'!F128</f>
        <v>0</v>
      </c>
      <c r="H128" s="194">
        <f>+'Pay App 13'!K128</f>
        <v>0</v>
      </c>
      <c r="I128" s="195"/>
      <c r="J128" s="104"/>
      <c r="K128" s="55">
        <f t="shared" si="2"/>
        <v>0</v>
      </c>
      <c r="L128" s="56">
        <f t="shared" si="0"/>
        <v>0</v>
      </c>
      <c r="M128" s="54">
        <f t="shared" si="1"/>
        <v>0</v>
      </c>
      <c r="N128" s="54">
        <f t="shared" si="3"/>
        <v>0</v>
      </c>
      <c r="O128" s="101">
        <f>+'Pay App 13'!O128+'Pay App 13'!P128</f>
        <v>0</v>
      </c>
      <c r="P128" s="73"/>
      <c r="Q128" s="69">
        <f>+'Pay App 13'!Q128+N128+P128</f>
        <v>0</v>
      </c>
    </row>
    <row r="129" spans="1:17" ht="21" customHeight="1" x14ac:dyDescent="0.25">
      <c r="A129" s="154" t="s">
        <v>312</v>
      </c>
      <c r="B129" s="154"/>
      <c r="C129" s="154" t="s">
        <v>313</v>
      </c>
      <c r="D129" s="155"/>
      <c r="E129" s="101">
        <f>+'Pay App 13'!E129</f>
        <v>0</v>
      </c>
      <c r="F129" s="73"/>
      <c r="G129" s="102">
        <f>+'Pay App 13'!G129+'Pay App 14'!F129</f>
        <v>0</v>
      </c>
      <c r="H129" s="194">
        <f>+'Pay App 13'!K129</f>
        <v>0</v>
      </c>
      <c r="I129" s="195"/>
      <c r="J129" s="104"/>
      <c r="K129" s="55">
        <f t="shared" si="2"/>
        <v>0</v>
      </c>
      <c r="L129" s="56">
        <f t="shared" si="0"/>
        <v>0</v>
      </c>
      <c r="M129" s="54">
        <f t="shared" si="1"/>
        <v>0</v>
      </c>
      <c r="N129" s="54">
        <f t="shared" si="3"/>
        <v>0</v>
      </c>
      <c r="O129" s="101">
        <f>+'Pay App 13'!O129+'Pay App 13'!P129</f>
        <v>0</v>
      </c>
      <c r="P129" s="73"/>
      <c r="Q129" s="69">
        <f>+'Pay App 13'!Q129+N129+P129</f>
        <v>0</v>
      </c>
    </row>
    <row r="130" spans="1:17" ht="21" customHeight="1" x14ac:dyDescent="0.25">
      <c r="A130" s="154" t="s">
        <v>96</v>
      </c>
      <c r="B130" s="154"/>
      <c r="C130" s="154" t="s">
        <v>97</v>
      </c>
      <c r="D130" s="155"/>
      <c r="E130" s="101">
        <f>+'Pay App 13'!E130</f>
        <v>0</v>
      </c>
      <c r="F130" s="73"/>
      <c r="G130" s="102">
        <f>+'Pay App 13'!G130+'Pay App 14'!F130</f>
        <v>0</v>
      </c>
      <c r="H130" s="194">
        <f>+'Pay App 13'!K130</f>
        <v>0</v>
      </c>
      <c r="I130" s="195"/>
      <c r="J130" s="104"/>
      <c r="K130" s="55">
        <f t="shared" si="2"/>
        <v>0</v>
      </c>
      <c r="L130" s="56">
        <f t="shared" si="0"/>
        <v>0</v>
      </c>
      <c r="M130" s="54">
        <f t="shared" si="1"/>
        <v>0</v>
      </c>
      <c r="N130" s="54">
        <f t="shared" si="3"/>
        <v>0</v>
      </c>
      <c r="O130" s="101">
        <f>+'Pay App 13'!O130+'Pay App 13'!P130</f>
        <v>0</v>
      </c>
      <c r="P130" s="73"/>
      <c r="Q130" s="69">
        <f>+'Pay App 13'!Q130+N130+P130</f>
        <v>0</v>
      </c>
    </row>
    <row r="131" spans="1:17" ht="21" customHeight="1" x14ac:dyDescent="0.25">
      <c r="A131" s="154" t="s">
        <v>314</v>
      </c>
      <c r="B131" s="154"/>
      <c r="C131" s="154" t="s">
        <v>315</v>
      </c>
      <c r="D131" s="155"/>
      <c r="E131" s="101">
        <f>+'Pay App 13'!E131</f>
        <v>0</v>
      </c>
      <c r="F131" s="73"/>
      <c r="G131" s="102">
        <f>+'Pay App 13'!G131+'Pay App 14'!F131</f>
        <v>0</v>
      </c>
      <c r="H131" s="194">
        <f>+'Pay App 13'!K131</f>
        <v>0</v>
      </c>
      <c r="I131" s="195"/>
      <c r="J131" s="104"/>
      <c r="K131" s="55">
        <f t="shared" si="2"/>
        <v>0</v>
      </c>
      <c r="L131" s="56">
        <f t="shared" si="0"/>
        <v>0</v>
      </c>
      <c r="M131" s="54">
        <f t="shared" si="1"/>
        <v>0</v>
      </c>
      <c r="N131" s="54">
        <f t="shared" si="3"/>
        <v>0</v>
      </c>
      <c r="O131" s="101">
        <f>+'Pay App 13'!O131+'Pay App 13'!P131</f>
        <v>0</v>
      </c>
      <c r="P131" s="73"/>
      <c r="Q131" s="69">
        <f>+'Pay App 13'!Q131+N131+P131</f>
        <v>0</v>
      </c>
    </row>
    <row r="132" spans="1:17" ht="21" customHeight="1" x14ac:dyDescent="0.25">
      <c r="A132" s="154" t="s">
        <v>316</v>
      </c>
      <c r="B132" s="154"/>
      <c r="C132" s="154" t="s">
        <v>317</v>
      </c>
      <c r="D132" s="155"/>
      <c r="E132" s="101">
        <f>+'Pay App 13'!E132</f>
        <v>0</v>
      </c>
      <c r="F132" s="73"/>
      <c r="G132" s="102">
        <f>+'Pay App 13'!G132+'Pay App 14'!F132</f>
        <v>0</v>
      </c>
      <c r="H132" s="194">
        <f>+'Pay App 13'!K132</f>
        <v>0</v>
      </c>
      <c r="I132" s="195"/>
      <c r="J132" s="104"/>
      <c r="K132" s="55">
        <f t="shared" si="2"/>
        <v>0</v>
      </c>
      <c r="L132" s="56">
        <f t="shared" si="0"/>
        <v>0</v>
      </c>
      <c r="M132" s="54">
        <f t="shared" si="1"/>
        <v>0</v>
      </c>
      <c r="N132" s="54">
        <f t="shared" si="3"/>
        <v>0</v>
      </c>
      <c r="O132" s="101">
        <f>+'Pay App 13'!O132+'Pay App 13'!P132</f>
        <v>0</v>
      </c>
      <c r="P132" s="73"/>
      <c r="Q132" s="69">
        <f>+'Pay App 13'!Q132+N132+P132</f>
        <v>0</v>
      </c>
    </row>
    <row r="133" spans="1:17" ht="21" customHeight="1" x14ac:dyDescent="0.25">
      <c r="A133" s="159" t="s">
        <v>219</v>
      </c>
      <c r="B133" s="159"/>
      <c r="C133" s="159" t="s">
        <v>220</v>
      </c>
      <c r="D133" s="160"/>
      <c r="E133" s="101">
        <f>+'Pay App 13'!E133</f>
        <v>0</v>
      </c>
      <c r="F133" s="73"/>
      <c r="G133" s="102">
        <f>+'Pay App 13'!G133+'Pay App 14'!F133</f>
        <v>0</v>
      </c>
      <c r="H133" s="194">
        <f>+'Pay App 13'!K133</f>
        <v>0</v>
      </c>
      <c r="I133" s="195"/>
      <c r="J133" s="104"/>
      <c r="K133" s="55">
        <f t="shared" si="2"/>
        <v>0</v>
      </c>
      <c r="L133" s="56">
        <f t="shared" si="0"/>
        <v>0</v>
      </c>
      <c r="M133" s="54">
        <f t="shared" si="1"/>
        <v>0</v>
      </c>
      <c r="N133" s="54">
        <f t="shared" si="3"/>
        <v>0</v>
      </c>
      <c r="O133" s="101">
        <f>+'Pay App 13'!O133+'Pay App 13'!P133</f>
        <v>0</v>
      </c>
      <c r="P133" s="73"/>
      <c r="Q133" s="69">
        <f>+'Pay App 13'!Q133+N133+P133</f>
        <v>0</v>
      </c>
    </row>
    <row r="134" spans="1:17" ht="21" customHeight="1" x14ac:dyDescent="0.25">
      <c r="A134" s="154" t="s">
        <v>98</v>
      </c>
      <c r="B134" s="154"/>
      <c r="C134" s="154" t="s">
        <v>99</v>
      </c>
      <c r="D134" s="155"/>
      <c r="E134" s="101">
        <f>+'Pay App 13'!E134</f>
        <v>0</v>
      </c>
      <c r="F134" s="73"/>
      <c r="G134" s="102">
        <f>+'Pay App 13'!G134+'Pay App 14'!F134</f>
        <v>0</v>
      </c>
      <c r="H134" s="194">
        <f>+'Pay App 13'!K134</f>
        <v>0</v>
      </c>
      <c r="I134" s="195"/>
      <c r="J134" s="104"/>
      <c r="K134" s="55">
        <f t="shared" si="2"/>
        <v>0</v>
      </c>
      <c r="L134" s="56">
        <f t="shared" si="0"/>
        <v>0</v>
      </c>
      <c r="M134" s="54">
        <f t="shared" si="1"/>
        <v>0</v>
      </c>
      <c r="N134" s="54">
        <f t="shared" si="3"/>
        <v>0</v>
      </c>
      <c r="O134" s="101">
        <f>+'Pay App 13'!O134+'Pay App 13'!P134</f>
        <v>0</v>
      </c>
      <c r="P134" s="73"/>
      <c r="Q134" s="69">
        <f>+'Pay App 13'!Q134+N134+P134</f>
        <v>0</v>
      </c>
    </row>
    <row r="135" spans="1:17" ht="21" customHeight="1" x14ac:dyDescent="0.25">
      <c r="A135" s="154" t="s">
        <v>100</v>
      </c>
      <c r="B135" s="154"/>
      <c r="C135" s="154" t="s">
        <v>101</v>
      </c>
      <c r="D135" s="155"/>
      <c r="E135" s="101">
        <f>+'Pay App 13'!E135</f>
        <v>0</v>
      </c>
      <c r="F135" s="73"/>
      <c r="G135" s="102">
        <f>+'Pay App 13'!G135+'Pay App 14'!F135</f>
        <v>0</v>
      </c>
      <c r="H135" s="194">
        <f>+'Pay App 13'!K135</f>
        <v>0</v>
      </c>
      <c r="I135" s="195"/>
      <c r="J135" s="104"/>
      <c r="K135" s="55">
        <f t="shared" si="2"/>
        <v>0</v>
      </c>
      <c r="L135" s="56">
        <f t="shared" si="0"/>
        <v>0</v>
      </c>
      <c r="M135" s="54">
        <f t="shared" si="1"/>
        <v>0</v>
      </c>
      <c r="N135" s="54">
        <f t="shared" si="3"/>
        <v>0</v>
      </c>
      <c r="O135" s="101">
        <f>+'Pay App 13'!O135+'Pay App 13'!P135</f>
        <v>0</v>
      </c>
      <c r="P135" s="73"/>
      <c r="Q135" s="69">
        <f>+'Pay App 13'!Q135+N135+P135</f>
        <v>0</v>
      </c>
    </row>
    <row r="136" spans="1:17" ht="21" customHeight="1" x14ac:dyDescent="0.25">
      <c r="A136" s="154" t="s">
        <v>102</v>
      </c>
      <c r="B136" s="154"/>
      <c r="C136" s="154" t="s">
        <v>103</v>
      </c>
      <c r="D136" s="155"/>
      <c r="E136" s="101">
        <f>+'Pay App 13'!E136</f>
        <v>0</v>
      </c>
      <c r="F136" s="73"/>
      <c r="G136" s="102">
        <f>+'Pay App 13'!G136+'Pay App 14'!F136</f>
        <v>0</v>
      </c>
      <c r="H136" s="194">
        <f>+'Pay App 13'!K136</f>
        <v>0</v>
      </c>
      <c r="I136" s="195"/>
      <c r="J136" s="104"/>
      <c r="K136" s="55">
        <f t="shared" si="2"/>
        <v>0</v>
      </c>
      <c r="L136" s="56">
        <f t="shared" si="0"/>
        <v>0</v>
      </c>
      <c r="M136" s="54">
        <f t="shared" si="1"/>
        <v>0</v>
      </c>
      <c r="N136" s="54">
        <f t="shared" si="3"/>
        <v>0</v>
      </c>
      <c r="O136" s="101">
        <f>+'Pay App 13'!O136+'Pay App 13'!P136</f>
        <v>0</v>
      </c>
      <c r="P136" s="73"/>
      <c r="Q136" s="69">
        <f>+'Pay App 13'!Q136+N136+P136</f>
        <v>0</v>
      </c>
    </row>
    <row r="137" spans="1:17" ht="21" customHeight="1" x14ac:dyDescent="0.25">
      <c r="A137" s="159" t="s">
        <v>217</v>
      </c>
      <c r="B137" s="159"/>
      <c r="C137" s="159" t="s">
        <v>218</v>
      </c>
      <c r="D137" s="160"/>
      <c r="E137" s="101">
        <f>+'Pay App 13'!E137</f>
        <v>0</v>
      </c>
      <c r="F137" s="73"/>
      <c r="G137" s="102">
        <f>+'Pay App 13'!G137+'Pay App 14'!F137</f>
        <v>0</v>
      </c>
      <c r="H137" s="194">
        <f>+'Pay App 13'!K137</f>
        <v>0</v>
      </c>
      <c r="I137" s="195"/>
      <c r="J137" s="104"/>
      <c r="K137" s="55">
        <f t="shared" si="2"/>
        <v>0</v>
      </c>
      <c r="L137" s="56">
        <f t="shared" si="0"/>
        <v>0</v>
      </c>
      <c r="M137" s="54">
        <f t="shared" si="1"/>
        <v>0</v>
      </c>
      <c r="N137" s="54">
        <f t="shared" si="3"/>
        <v>0</v>
      </c>
      <c r="O137" s="101">
        <f>+'Pay App 13'!O137+'Pay App 13'!P137</f>
        <v>0</v>
      </c>
      <c r="P137" s="73"/>
      <c r="Q137" s="69">
        <f>+'Pay App 13'!Q137+N137+P137</f>
        <v>0</v>
      </c>
    </row>
    <row r="138" spans="1:17" ht="21" customHeight="1" x14ac:dyDescent="0.25">
      <c r="A138" s="154" t="s">
        <v>104</v>
      </c>
      <c r="B138" s="154"/>
      <c r="C138" s="154" t="s">
        <v>105</v>
      </c>
      <c r="D138" s="155"/>
      <c r="E138" s="101">
        <f>+'Pay App 13'!E138</f>
        <v>0</v>
      </c>
      <c r="F138" s="73"/>
      <c r="G138" s="102">
        <f>+'Pay App 13'!G138+'Pay App 14'!F138</f>
        <v>0</v>
      </c>
      <c r="H138" s="194">
        <f>+'Pay App 13'!K138</f>
        <v>0</v>
      </c>
      <c r="I138" s="195"/>
      <c r="J138" s="104"/>
      <c r="K138" s="55">
        <f t="shared" si="2"/>
        <v>0</v>
      </c>
      <c r="L138" s="56">
        <f t="shared" si="0"/>
        <v>0</v>
      </c>
      <c r="M138" s="54">
        <f t="shared" si="1"/>
        <v>0</v>
      </c>
      <c r="N138" s="54">
        <f t="shared" si="3"/>
        <v>0</v>
      </c>
      <c r="O138" s="101">
        <f>+'Pay App 13'!O138+'Pay App 13'!P138</f>
        <v>0</v>
      </c>
      <c r="P138" s="73"/>
      <c r="Q138" s="69">
        <f>+'Pay App 13'!Q138+N138+P138</f>
        <v>0</v>
      </c>
    </row>
    <row r="139" spans="1:17" ht="21" customHeight="1" x14ac:dyDescent="0.25">
      <c r="A139" s="154" t="s">
        <v>318</v>
      </c>
      <c r="B139" s="154"/>
      <c r="C139" s="154" t="s">
        <v>319</v>
      </c>
      <c r="D139" s="155"/>
      <c r="E139" s="101">
        <f>+'Pay App 13'!E139</f>
        <v>0</v>
      </c>
      <c r="F139" s="73"/>
      <c r="G139" s="102">
        <f>+'Pay App 13'!G139+'Pay App 14'!F139</f>
        <v>0</v>
      </c>
      <c r="H139" s="194">
        <f>+'Pay App 13'!K139</f>
        <v>0</v>
      </c>
      <c r="I139" s="195"/>
      <c r="J139" s="104"/>
      <c r="K139" s="55">
        <f t="shared" si="2"/>
        <v>0</v>
      </c>
      <c r="L139" s="56">
        <f t="shared" si="0"/>
        <v>0</v>
      </c>
      <c r="M139" s="54">
        <f t="shared" si="1"/>
        <v>0</v>
      </c>
      <c r="N139" s="54">
        <f t="shared" si="3"/>
        <v>0</v>
      </c>
      <c r="O139" s="101">
        <f>+'Pay App 13'!O139+'Pay App 13'!P139</f>
        <v>0</v>
      </c>
      <c r="P139" s="73"/>
      <c r="Q139" s="69">
        <f>+'Pay App 13'!Q139+N139+P139</f>
        <v>0</v>
      </c>
    </row>
    <row r="140" spans="1:17" ht="21" customHeight="1" x14ac:dyDescent="0.25">
      <c r="A140" s="154" t="s">
        <v>106</v>
      </c>
      <c r="B140" s="154"/>
      <c r="C140" s="154" t="s">
        <v>107</v>
      </c>
      <c r="D140" s="155"/>
      <c r="E140" s="101">
        <f>+'Pay App 13'!E140</f>
        <v>0</v>
      </c>
      <c r="F140" s="73"/>
      <c r="G140" s="102">
        <f>+'Pay App 13'!G140+'Pay App 14'!F140</f>
        <v>0</v>
      </c>
      <c r="H140" s="194">
        <f>+'Pay App 13'!K140</f>
        <v>0</v>
      </c>
      <c r="I140" s="195"/>
      <c r="J140" s="104"/>
      <c r="K140" s="55">
        <f t="shared" si="2"/>
        <v>0</v>
      </c>
      <c r="L140" s="56">
        <f t="shared" si="0"/>
        <v>0</v>
      </c>
      <c r="M140" s="54">
        <f t="shared" si="1"/>
        <v>0</v>
      </c>
      <c r="N140" s="54">
        <f t="shared" si="3"/>
        <v>0</v>
      </c>
      <c r="O140" s="101">
        <f>+'Pay App 13'!O140+'Pay App 13'!P140</f>
        <v>0</v>
      </c>
      <c r="P140" s="73"/>
      <c r="Q140" s="69">
        <f>+'Pay App 13'!Q140+N140+P140</f>
        <v>0</v>
      </c>
    </row>
    <row r="141" spans="1:17" ht="21" customHeight="1" x14ac:dyDescent="0.25">
      <c r="A141" s="154" t="s">
        <v>320</v>
      </c>
      <c r="B141" s="154"/>
      <c r="C141" s="154" t="s">
        <v>321</v>
      </c>
      <c r="D141" s="155"/>
      <c r="E141" s="101">
        <f>+'Pay App 13'!E141</f>
        <v>0</v>
      </c>
      <c r="F141" s="73"/>
      <c r="G141" s="102">
        <f>+'Pay App 13'!G141+'Pay App 14'!F141</f>
        <v>0</v>
      </c>
      <c r="H141" s="194">
        <f>+'Pay App 13'!K141</f>
        <v>0</v>
      </c>
      <c r="I141" s="195"/>
      <c r="J141" s="104"/>
      <c r="K141" s="55">
        <f t="shared" si="2"/>
        <v>0</v>
      </c>
      <c r="L141" s="56">
        <f t="shared" si="0"/>
        <v>0</v>
      </c>
      <c r="M141" s="54">
        <f t="shared" si="1"/>
        <v>0</v>
      </c>
      <c r="N141" s="54">
        <f t="shared" si="3"/>
        <v>0</v>
      </c>
      <c r="O141" s="101">
        <f>+'Pay App 13'!O141+'Pay App 13'!P141</f>
        <v>0</v>
      </c>
      <c r="P141" s="73"/>
      <c r="Q141" s="69">
        <f>+'Pay App 13'!Q141+N141+P141</f>
        <v>0</v>
      </c>
    </row>
    <row r="142" spans="1:17" ht="21" customHeight="1" x14ac:dyDescent="0.25">
      <c r="A142" s="154" t="s">
        <v>108</v>
      </c>
      <c r="B142" s="154"/>
      <c r="C142" s="154" t="s">
        <v>109</v>
      </c>
      <c r="D142" s="155"/>
      <c r="E142" s="101">
        <f>+'Pay App 13'!E142</f>
        <v>0</v>
      </c>
      <c r="F142" s="73"/>
      <c r="G142" s="102">
        <f>+'Pay App 13'!G142+'Pay App 14'!F142</f>
        <v>0</v>
      </c>
      <c r="H142" s="194">
        <f>+'Pay App 13'!K142</f>
        <v>0</v>
      </c>
      <c r="I142" s="195"/>
      <c r="J142" s="104"/>
      <c r="K142" s="55">
        <f t="shared" si="2"/>
        <v>0</v>
      </c>
      <c r="L142" s="56">
        <f t="shared" si="0"/>
        <v>0</v>
      </c>
      <c r="M142" s="54">
        <f t="shared" si="1"/>
        <v>0</v>
      </c>
      <c r="N142" s="54">
        <f t="shared" si="3"/>
        <v>0</v>
      </c>
      <c r="O142" s="101">
        <f>+'Pay App 13'!O142+'Pay App 13'!P142</f>
        <v>0</v>
      </c>
      <c r="P142" s="73"/>
      <c r="Q142" s="69">
        <f>+'Pay App 13'!Q142+N142+P142</f>
        <v>0</v>
      </c>
    </row>
    <row r="143" spans="1:17" ht="21" customHeight="1" x14ac:dyDescent="0.25">
      <c r="A143" s="154" t="s">
        <v>110</v>
      </c>
      <c r="B143" s="154"/>
      <c r="C143" s="154" t="s">
        <v>111</v>
      </c>
      <c r="D143" s="155"/>
      <c r="E143" s="101">
        <f>+'Pay App 13'!E143</f>
        <v>0</v>
      </c>
      <c r="F143" s="73"/>
      <c r="G143" s="102">
        <f>+'Pay App 13'!G143+'Pay App 14'!F143</f>
        <v>0</v>
      </c>
      <c r="H143" s="194">
        <f>+'Pay App 13'!K143</f>
        <v>0</v>
      </c>
      <c r="I143" s="195"/>
      <c r="J143" s="104"/>
      <c r="K143" s="55">
        <f t="shared" si="2"/>
        <v>0</v>
      </c>
      <c r="L143" s="56">
        <f t="shared" si="0"/>
        <v>0</v>
      </c>
      <c r="M143" s="54">
        <f t="shared" si="1"/>
        <v>0</v>
      </c>
      <c r="N143" s="54">
        <f t="shared" si="3"/>
        <v>0</v>
      </c>
      <c r="O143" s="101">
        <f>+'Pay App 13'!O143+'Pay App 13'!P143</f>
        <v>0</v>
      </c>
      <c r="P143" s="73"/>
      <c r="Q143" s="69">
        <f>+'Pay App 13'!Q143+N143+P143</f>
        <v>0</v>
      </c>
    </row>
    <row r="144" spans="1:17" ht="21" customHeight="1" x14ac:dyDescent="0.25">
      <c r="A144" s="154" t="s">
        <v>322</v>
      </c>
      <c r="B144" s="154"/>
      <c r="C144" s="154" t="s">
        <v>323</v>
      </c>
      <c r="D144" s="155"/>
      <c r="E144" s="101">
        <f>+'Pay App 13'!E144</f>
        <v>0</v>
      </c>
      <c r="F144" s="73"/>
      <c r="G144" s="102">
        <f>+'Pay App 13'!G144+'Pay App 14'!F144</f>
        <v>0</v>
      </c>
      <c r="H144" s="194">
        <f>+'Pay App 13'!K144</f>
        <v>0</v>
      </c>
      <c r="I144" s="195"/>
      <c r="J144" s="104"/>
      <c r="K144" s="55">
        <f t="shared" si="2"/>
        <v>0</v>
      </c>
      <c r="L144" s="56">
        <f t="shared" si="0"/>
        <v>0</v>
      </c>
      <c r="M144" s="54">
        <f t="shared" si="1"/>
        <v>0</v>
      </c>
      <c r="N144" s="54">
        <f t="shared" si="3"/>
        <v>0</v>
      </c>
      <c r="O144" s="101">
        <f>+'Pay App 13'!O144+'Pay App 13'!P144</f>
        <v>0</v>
      </c>
      <c r="P144" s="73"/>
      <c r="Q144" s="69">
        <f>+'Pay App 13'!Q144+N144+P144</f>
        <v>0</v>
      </c>
    </row>
    <row r="145" spans="1:17" ht="21" customHeight="1" x14ac:dyDescent="0.25">
      <c r="A145" s="154" t="s">
        <v>327</v>
      </c>
      <c r="B145" s="154"/>
      <c r="C145" s="154" t="s">
        <v>324</v>
      </c>
      <c r="D145" s="155"/>
      <c r="E145" s="101">
        <f>+'Pay App 13'!E145</f>
        <v>0</v>
      </c>
      <c r="F145" s="73"/>
      <c r="G145" s="102">
        <f>+'Pay App 13'!G145+'Pay App 14'!F145</f>
        <v>0</v>
      </c>
      <c r="H145" s="194">
        <f>+'Pay App 13'!K145</f>
        <v>0</v>
      </c>
      <c r="I145" s="195"/>
      <c r="J145" s="104"/>
      <c r="K145" s="55">
        <f t="shared" si="2"/>
        <v>0</v>
      </c>
      <c r="L145" s="56">
        <f t="shared" si="0"/>
        <v>0</v>
      </c>
      <c r="M145" s="54">
        <f t="shared" si="1"/>
        <v>0</v>
      </c>
      <c r="N145" s="54">
        <f t="shared" si="3"/>
        <v>0</v>
      </c>
      <c r="O145" s="101">
        <f>+'Pay App 13'!O145+'Pay App 13'!P145</f>
        <v>0</v>
      </c>
      <c r="P145" s="73"/>
      <c r="Q145" s="69">
        <f>+'Pay App 13'!Q145+N145+P145</f>
        <v>0</v>
      </c>
    </row>
    <row r="146" spans="1:17" ht="21" customHeight="1" x14ac:dyDescent="0.25">
      <c r="A146" s="154" t="s">
        <v>325</v>
      </c>
      <c r="B146" s="154"/>
      <c r="C146" s="154" t="s">
        <v>326</v>
      </c>
      <c r="D146" s="155"/>
      <c r="E146" s="101">
        <f>+'Pay App 13'!E146</f>
        <v>0</v>
      </c>
      <c r="F146" s="73"/>
      <c r="G146" s="102">
        <f>+'Pay App 13'!G146+'Pay App 14'!F146</f>
        <v>0</v>
      </c>
      <c r="H146" s="194">
        <f>+'Pay App 13'!K146</f>
        <v>0</v>
      </c>
      <c r="I146" s="195"/>
      <c r="J146" s="104"/>
      <c r="K146" s="55">
        <f t="shared" si="2"/>
        <v>0</v>
      </c>
      <c r="L146" s="56">
        <f t="shared" ref="L146:L209" si="4">IF(ISERROR(K146/G146),0,K146/G146)</f>
        <v>0</v>
      </c>
      <c r="M146" s="54">
        <f t="shared" ref="M146:M209" si="5">+G146-K146</f>
        <v>0</v>
      </c>
      <c r="N146" s="54">
        <f t="shared" si="3"/>
        <v>0</v>
      </c>
      <c r="O146" s="101">
        <f>+'Pay App 13'!O146+'Pay App 13'!P146</f>
        <v>0</v>
      </c>
      <c r="P146" s="73"/>
      <c r="Q146" s="69">
        <f>+'Pay App 13'!Q146+N146+P146</f>
        <v>0</v>
      </c>
    </row>
    <row r="147" spans="1:17" ht="21" customHeight="1" x14ac:dyDescent="0.25">
      <c r="A147" s="159" t="s">
        <v>215</v>
      </c>
      <c r="B147" s="159"/>
      <c r="C147" s="159" t="s">
        <v>216</v>
      </c>
      <c r="D147" s="160"/>
      <c r="E147" s="101">
        <f>+'Pay App 13'!E147</f>
        <v>0</v>
      </c>
      <c r="F147" s="73"/>
      <c r="G147" s="102">
        <f>+'Pay App 13'!G147+'Pay App 14'!F147</f>
        <v>0</v>
      </c>
      <c r="H147" s="194">
        <f>+'Pay App 13'!K147</f>
        <v>0</v>
      </c>
      <c r="I147" s="195"/>
      <c r="J147" s="104"/>
      <c r="K147" s="55">
        <f t="shared" ref="K147:K210" si="6">+H147+J147</f>
        <v>0</v>
      </c>
      <c r="L147" s="56">
        <f t="shared" si="4"/>
        <v>0</v>
      </c>
      <c r="M147" s="54">
        <f t="shared" si="5"/>
        <v>0</v>
      </c>
      <c r="N147" s="54">
        <f t="shared" ref="N147:N210" si="7">SUM(+J147*0.05)</f>
        <v>0</v>
      </c>
      <c r="O147" s="101">
        <f>+'Pay App 13'!O147+'Pay App 13'!P147</f>
        <v>0</v>
      </c>
      <c r="P147" s="73"/>
      <c r="Q147" s="69">
        <f>+'Pay App 13'!Q147+N147+P147</f>
        <v>0</v>
      </c>
    </row>
    <row r="148" spans="1:17" ht="21" customHeight="1" x14ac:dyDescent="0.25">
      <c r="A148" s="154" t="s">
        <v>112</v>
      </c>
      <c r="B148" s="154"/>
      <c r="C148" s="154" t="s">
        <v>113</v>
      </c>
      <c r="D148" s="155"/>
      <c r="E148" s="101">
        <f>+'Pay App 13'!E148</f>
        <v>0</v>
      </c>
      <c r="F148" s="73"/>
      <c r="G148" s="102">
        <f>+'Pay App 13'!G148+'Pay App 14'!F148</f>
        <v>0</v>
      </c>
      <c r="H148" s="194">
        <f>+'Pay App 13'!K148</f>
        <v>0</v>
      </c>
      <c r="I148" s="195"/>
      <c r="J148" s="104"/>
      <c r="K148" s="55">
        <f t="shared" si="6"/>
        <v>0</v>
      </c>
      <c r="L148" s="56">
        <f t="shared" si="4"/>
        <v>0</v>
      </c>
      <c r="M148" s="54">
        <f t="shared" si="5"/>
        <v>0</v>
      </c>
      <c r="N148" s="54">
        <f t="shared" si="7"/>
        <v>0</v>
      </c>
      <c r="O148" s="101">
        <f>+'Pay App 13'!O148+'Pay App 13'!P148</f>
        <v>0</v>
      </c>
      <c r="P148" s="73"/>
      <c r="Q148" s="69">
        <f>+'Pay App 13'!Q148+N148+P148</f>
        <v>0</v>
      </c>
    </row>
    <row r="149" spans="1:17" ht="21" customHeight="1" x14ac:dyDescent="0.25">
      <c r="A149" s="154" t="s">
        <v>328</v>
      </c>
      <c r="B149" s="154"/>
      <c r="C149" s="154" t="s">
        <v>329</v>
      </c>
      <c r="D149" s="155"/>
      <c r="E149" s="101">
        <f>+'Pay App 13'!E149</f>
        <v>0</v>
      </c>
      <c r="F149" s="73"/>
      <c r="G149" s="102">
        <f>+'Pay App 13'!G149+'Pay App 14'!F149</f>
        <v>0</v>
      </c>
      <c r="H149" s="194">
        <f>+'Pay App 13'!K149</f>
        <v>0</v>
      </c>
      <c r="I149" s="195"/>
      <c r="J149" s="104"/>
      <c r="K149" s="55">
        <f t="shared" si="6"/>
        <v>0</v>
      </c>
      <c r="L149" s="56">
        <f t="shared" si="4"/>
        <v>0</v>
      </c>
      <c r="M149" s="54">
        <f t="shared" si="5"/>
        <v>0</v>
      </c>
      <c r="N149" s="54">
        <f t="shared" si="7"/>
        <v>0</v>
      </c>
      <c r="O149" s="101">
        <f>+'Pay App 13'!O149+'Pay App 13'!P149</f>
        <v>0</v>
      </c>
      <c r="P149" s="73"/>
      <c r="Q149" s="69">
        <f>+'Pay App 13'!Q149+N149+P149</f>
        <v>0</v>
      </c>
    </row>
    <row r="150" spans="1:17" ht="21" customHeight="1" x14ac:dyDescent="0.25">
      <c r="A150" s="154" t="s">
        <v>114</v>
      </c>
      <c r="B150" s="154"/>
      <c r="C150" s="154" t="s">
        <v>115</v>
      </c>
      <c r="D150" s="155"/>
      <c r="E150" s="101">
        <f>+'Pay App 13'!E150</f>
        <v>0</v>
      </c>
      <c r="F150" s="73"/>
      <c r="G150" s="102">
        <f>+'Pay App 13'!G150+'Pay App 14'!F150</f>
        <v>0</v>
      </c>
      <c r="H150" s="194">
        <f>+'Pay App 13'!K150</f>
        <v>0</v>
      </c>
      <c r="I150" s="195"/>
      <c r="J150" s="104"/>
      <c r="K150" s="55">
        <f t="shared" si="6"/>
        <v>0</v>
      </c>
      <c r="L150" s="56">
        <f t="shared" si="4"/>
        <v>0</v>
      </c>
      <c r="M150" s="54">
        <f t="shared" si="5"/>
        <v>0</v>
      </c>
      <c r="N150" s="54">
        <f t="shared" si="7"/>
        <v>0</v>
      </c>
      <c r="O150" s="101">
        <f>+'Pay App 13'!O150+'Pay App 13'!P150</f>
        <v>0</v>
      </c>
      <c r="P150" s="73"/>
      <c r="Q150" s="69">
        <f>+'Pay App 13'!Q150+N150+P150</f>
        <v>0</v>
      </c>
    </row>
    <row r="151" spans="1:17" ht="21" customHeight="1" x14ac:dyDescent="0.25">
      <c r="A151" s="154" t="s">
        <v>116</v>
      </c>
      <c r="B151" s="154"/>
      <c r="C151" s="154" t="s">
        <v>117</v>
      </c>
      <c r="D151" s="155"/>
      <c r="E151" s="101">
        <f>+'Pay App 13'!E151</f>
        <v>0</v>
      </c>
      <c r="F151" s="73"/>
      <c r="G151" s="102">
        <f>+'Pay App 13'!G151+'Pay App 14'!F151</f>
        <v>0</v>
      </c>
      <c r="H151" s="194">
        <f>+'Pay App 13'!K151</f>
        <v>0</v>
      </c>
      <c r="I151" s="195"/>
      <c r="J151" s="104"/>
      <c r="K151" s="55">
        <f t="shared" si="6"/>
        <v>0</v>
      </c>
      <c r="L151" s="56">
        <f t="shared" si="4"/>
        <v>0</v>
      </c>
      <c r="M151" s="54">
        <f t="shared" si="5"/>
        <v>0</v>
      </c>
      <c r="N151" s="54">
        <f t="shared" si="7"/>
        <v>0</v>
      </c>
      <c r="O151" s="101">
        <f>+'Pay App 13'!O151+'Pay App 13'!P151</f>
        <v>0</v>
      </c>
      <c r="P151" s="73"/>
      <c r="Q151" s="69">
        <f>+'Pay App 13'!Q151+N151+P151</f>
        <v>0</v>
      </c>
    </row>
    <row r="152" spans="1:17" ht="21" customHeight="1" x14ac:dyDescent="0.25">
      <c r="A152" s="154" t="s">
        <v>330</v>
      </c>
      <c r="B152" s="154"/>
      <c r="C152" s="154" t="s">
        <v>331</v>
      </c>
      <c r="D152" s="155"/>
      <c r="E152" s="101">
        <f>+'Pay App 13'!E152</f>
        <v>0</v>
      </c>
      <c r="F152" s="73"/>
      <c r="G152" s="102">
        <f>+'Pay App 13'!G152+'Pay App 14'!F152</f>
        <v>0</v>
      </c>
      <c r="H152" s="194">
        <f>+'Pay App 13'!K152</f>
        <v>0</v>
      </c>
      <c r="I152" s="195"/>
      <c r="J152" s="104"/>
      <c r="K152" s="55">
        <f t="shared" si="6"/>
        <v>0</v>
      </c>
      <c r="L152" s="56">
        <f t="shared" si="4"/>
        <v>0</v>
      </c>
      <c r="M152" s="54">
        <f t="shared" si="5"/>
        <v>0</v>
      </c>
      <c r="N152" s="54">
        <f t="shared" si="7"/>
        <v>0</v>
      </c>
      <c r="O152" s="101">
        <f>+'Pay App 13'!O152+'Pay App 13'!P152</f>
        <v>0</v>
      </c>
      <c r="P152" s="73"/>
      <c r="Q152" s="69">
        <f>+'Pay App 13'!Q152+N152+P152</f>
        <v>0</v>
      </c>
    </row>
    <row r="153" spans="1:17" ht="21" customHeight="1" x14ac:dyDescent="0.25">
      <c r="A153" s="154" t="s">
        <v>118</v>
      </c>
      <c r="B153" s="154"/>
      <c r="C153" s="154" t="s">
        <v>119</v>
      </c>
      <c r="D153" s="155"/>
      <c r="E153" s="101">
        <f>+'Pay App 13'!E153</f>
        <v>0</v>
      </c>
      <c r="F153" s="73"/>
      <c r="G153" s="102">
        <f>+'Pay App 13'!G153+'Pay App 14'!F153</f>
        <v>0</v>
      </c>
      <c r="H153" s="194">
        <f>+'Pay App 13'!K153</f>
        <v>0</v>
      </c>
      <c r="I153" s="195"/>
      <c r="J153" s="104"/>
      <c r="K153" s="55">
        <f t="shared" si="6"/>
        <v>0</v>
      </c>
      <c r="L153" s="56">
        <f t="shared" si="4"/>
        <v>0</v>
      </c>
      <c r="M153" s="54">
        <f t="shared" si="5"/>
        <v>0</v>
      </c>
      <c r="N153" s="54">
        <f t="shared" si="7"/>
        <v>0</v>
      </c>
      <c r="O153" s="101">
        <f>+'Pay App 13'!O153+'Pay App 13'!P153</f>
        <v>0</v>
      </c>
      <c r="P153" s="73"/>
      <c r="Q153" s="69">
        <f>+'Pay App 13'!Q153+N153+P153</f>
        <v>0</v>
      </c>
    </row>
    <row r="154" spans="1:17" ht="21" customHeight="1" x14ac:dyDescent="0.25">
      <c r="A154" s="154" t="s">
        <v>332</v>
      </c>
      <c r="B154" s="154"/>
      <c r="C154" s="154" t="s">
        <v>333</v>
      </c>
      <c r="D154" s="155"/>
      <c r="E154" s="101">
        <f>+'Pay App 13'!E154</f>
        <v>0</v>
      </c>
      <c r="F154" s="73"/>
      <c r="G154" s="102">
        <f>+'Pay App 13'!G154+'Pay App 14'!F154</f>
        <v>0</v>
      </c>
      <c r="H154" s="194">
        <f>+'Pay App 13'!K154</f>
        <v>0</v>
      </c>
      <c r="I154" s="195"/>
      <c r="J154" s="104"/>
      <c r="K154" s="55">
        <f t="shared" si="6"/>
        <v>0</v>
      </c>
      <c r="L154" s="56">
        <f t="shared" si="4"/>
        <v>0</v>
      </c>
      <c r="M154" s="54">
        <f t="shared" si="5"/>
        <v>0</v>
      </c>
      <c r="N154" s="54">
        <f t="shared" si="7"/>
        <v>0</v>
      </c>
      <c r="O154" s="101">
        <f>+'Pay App 13'!O154+'Pay App 13'!P154</f>
        <v>0</v>
      </c>
      <c r="P154" s="73"/>
      <c r="Q154" s="69">
        <f>+'Pay App 13'!Q154+N154+P154</f>
        <v>0</v>
      </c>
    </row>
    <row r="155" spans="1:17" ht="21" customHeight="1" x14ac:dyDescent="0.25">
      <c r="A155" s="154" t="s">
        <v>335</v>
      </c>
      <c r="B155" s="154"/>
      <c r="C155" s="154" t="s">
        <v>334</v>
      </c>
      <c r="D155" s="155"/>
      <c r="E155" s="101">
        <f>+'Pay App 13'!E155</f>
        <v>0</v>
      </c>
      <c r="F155" s="73"/>
      <c r="G155" s="102">
        <f>+'Pay App 13'!G155+'Pay App 14'!F155</f>
        <v>0</v>
      </c>
      <c r="H155" s="194">
        <f>+'Pay App 13'!K155</f>
        <v>0</v>
      </c>
      <c r="I155" s="195"/>
      <c r="J155" s="104"/>
      <c r="K155" s="55">
        <f t="shared" si="6"/>
        <v>0</v>
      </c>
      <c r="L155" s="56">
        <f t="shared" si="4"/>
        <v>0</v>
      </c>
      <c r="M155" s="54">
        <f t="shared" si="5"/>
        <v>0</v>
      </c>
      <c r="N155" s="54">
        <f t="shared" si="7"/>
        <v>0</v>
      </c>
      <c r="O155" s="101">
        <f>+'Pay App 13'!O155+'Pay App 13'!P155</f>
        <v>0</v>
      </c>
      <c r="P155" s="73"/>
      <c r="Q155" s="69">
        <f>+'Pay App 13'!Q155+N155+P155</f>
        <v>0</v>
      </c>
    </row>
    <row r="156" spans="1:17" ht="21" customHeight="1" x14ac:dyDescent="0.25">
      <c r="A156" s="159" t="s">
        <v>213</v>
      </c>
      <c r="B156" s="159"/>
      <c r="C156" s="159" t="s">
        <v>214</v>
      </c>
      <c r="D156" s="160"/>
      <c r="E156" s="101">
        <f>+'Pay App 13'!E156</f>
        <v>0</v>
      </c>
      <c r="F156" s="73"/>
      <c r="G156" s="102">
        <f>+'Pay App 13'!G156+'Pay App 14'!F156</f>
        <v>0</v>
      </c>
      <c r="H156" s="194">
        <f>+'Pay App 13'!K156</f>
        <v>0</v>
      </c>
      <c r="I156" s="195"/>
      <c r="J156" s="104"/>
      <c r="K156" s="55">
        <f t="shared" si="6"/>
        <v>0</v>
      </c>
      <c r="L156" s="56">
        <f t="shared" si="4"/>
        <v>0</v>
      </c>
      <c r="M156" s="54">
        <f t="shared" si="5"/>
        <v>0</v>
      </c>
      <c r="N156" s="54">
        <f t="shared" si="7"/>
        <v>0</v>
      </c>
      <c r="O156" s="101">
        <f>+'Pay App 13'!O156+'Pay App 13'!P156</f>
        <v>0</v>
      </c>
      <c r="P156" s="73"/>
      <c r="Q156" s="69">
        <f>+'Pay App 13'!Q156+N156+P156</f>
        <v>0</v>
      </c>
    </row>
    <row r="157" spans="1:17" ht="21" customHeight="1" x14ac:dyDescent="0.25">
      <c r="A157" s="154" t="s">
        <v>120</v>
      </c>
      <c r="B157" s="154"/>
      <c r="C157" s="154" t="s">
        <v>121</v>
      </c>
      <c r="D157" s="155"/>
      <c r="E157" s="101">
        <f>+'Pay App 13'!E157</f>
        <v>0</v>
      </c>
      <c r="F157" s="73"/>
      <c r="G157" s="102">
        <f>+'Pay App 13'!G157+'Pay App 14'!F157</f>
        <v>0</v>
      </c>
      <c r="H157" s="194">
        <f>+'Pay App 13'!K157</f>
        <v>0</v>
      </c>
      <c r="I157" s="195"/>
      <c r="J157" s="104"/>
      <c r="K157" s="55">
        <f t="shared" si="6"/>
        <v>0</v>
      </c>
      <c r="L157" s="56">
        <f t="shared" si="4"/>
        <v>0</v>
      </c>
      <c r="M157" s="54">
        <f t="shared" si="5"/>
        <v>0</v>
      </c>
      <c r="N157" s="54">
        <f t="shared" si="7"/>
        <v>0</v>
      </c>
      <c r="O157" s="101">
        <f>+'Pay App 13'!O157+'Pay App 13'!P157</f>
        <v>0</v>
      </c>
      <c r="P157" s="73"/>
      <c r="Q157" s="69">
        <f>+'Pay App 13'!Q157+N157+P157</f>
        <v>0</v>
      </c>
    </row>
    <row r="158" spans="1:17" ht="21" customHeight="1" x14ac:dyDescent="0.25">
      <c r="A158" s="154" t="s">
        <v>336</v>
      </c>
      <c r="B158" s="154"/>
      <c r="C158" s="154" t="s">
        <v>337</v>
      </c>
      <c r="D158" s="155"/>
      <c r="E158" s="101">
        <f>+'Pay App 13'!E158</f>
        <v>0</v>
      </c>
      <c r="F158" s="73"/>
      <c r="G158" s="102">
        <f>+'Pay App 13'!G158+'Pay App 14'!F158</f>
        <v>0</v>
      </c>
      <c r="H158" s="194">
        <f>+'Pay App 13'!K158</f>
        <v>0</v>
      </c>
      <c r="I158" s="195"/>
      <c r="J158" s="104"/>
      <c r="K158" s="55">
        <f t="shared" si="6"/>
        <v>0</v>
      </c>
      <c r="L158" s="56">
        <f t="shared" si="4"/>
        <v>0</v>
      </c>
      <c r="M158" s="54">
        <f t="shared" si="5"/>
        <v>0</v>
      </c>
      <c r="N158" s="54">
        <f t="shared" si="7"/>
        <v>0</v>
      </c>
      <c r="O158" s="101">
        <f>+'Pay App 13'!O158+'Pay App 13'!P158</f>
        <v>0</v>
      </c>
      <c r="P158" s="73"/>
      <c r="Q158" s="69">
        <f>+'Pay App 13'!Q158+N158+P158</f>
        <v>0</v>
      </c>
    </row>
    <row r="159" spans="1:17" ht="21" customHeight="1" x14ac:dyDescent="0.25">
      <c r="A159" s="154" t="s">
        <v>122</v>
      </c>
      <c r="B159" s="154"/>
      <c r="C159" s="154" t="s">
        <v>123</v>
      </c>
      <c r="D159" s="155"/>
      <c r="E159" s="101">
        <f>+'Pay App 13'!E159</f>
        <v>0</v>
      </c>
      <c r="F159" s="73"/>
      <c r="G159" s="102">
        <f>+'Pay App 13'!G159+'Pay App 14'!F159</f>
        <v>0</v>
      </c>
      <c r="H159" s="194">
        <f>+'Pay App 13'!K159</f>
        <v>0</v>
      </c>
      <c r="I159" s="195"/>
      <c r="J159" s="104"/>
      <c r="K159" s="55">
        <f t="shared" si="6"/>
        <v>0</v>
      </c>
      <c r="L159" s="56">
        <f t="shared" si="4"/>
        <v>0</v>
      </c>
      <c r="M159" s="54">
        <f t="shared" si="5"/>
        <v>0</v>
      </c>
      <c r="N159" s="54">
        <f t="shared" si="7"/>
        <v>0</v>
      </c>
      <c r="O159" s="101">
        <f>+'Pay App 13'!O159+'Pay App 13'!P159</f>
        <v>0</v>
      </c>
      <c r="P159" s="73"/>
      <c r="Q159" s="69">
        <f>+'Pay App 13'!Q159+N159+P159</f>
        <v>0</v>
      </c>
    </row>
    <row r="160" spans="1:17" ht="21" customHeight="1" x14ac:dyDescent="0.25">
      <c r="A160" s="154" t="s">
        <v>124</v>
      </c>
      <c r="B160" s="154"/>
      <c r="C160" s="154" t="s">
        <v>125</v>
      </c>
      <c r="D160" s="155"/>
      <c r="E160" s="101">
        <f>+'Pay App 13'!E160</f>
        <v>0</v>
      </c>
      <c r="F160" s="73"/>
      <c r="G160" s="102">
        <f>+'Pay App 13'!G160+'Pay App 14'!F160</f>
        <v>0</v>
      </c>
      <c r="H160" s="194">
        <f>+'Pay App 13'!K160</f>
        <v>0</v>
      </c>
      <c r="I160" s="195"/>
      <c r="J160" s="104"/>
      <c r="K160" s="55">
        <f t="shared" si="6"/>
        <v>0</v>
      </c>
      <c r="L160" s="56">
        <f t="shared" si="4"/>
        <v>0</v>
      </c>
      <c r="M160" s="54">
        <f t="shared" si="5"/>
        <v>0</v>
      </c>
      <c r="N160" s="54">
        <f t="shared" si="7"/>
        <v>0</v>
      </c>
      <c r="O160" s="101">
        <f>+'Pay App 13'!O160+'Pay App 13'!P160</f>
        <v>0</v>
      </c>
      <c r="P160" s="73"/>
      <c r="Q160" s="69">
        <f>+'Pay App 13'!Q160+N160+P160</f>
        <v>0</v>
      </c>
    </row>
    <row r="161" spans="1:17" ht="21" customHeight="1" x14ac:dyDescent="0.25">
      <c r="A161" s="154" t="s">
        <v>126</v>
      </c>
      <c r="B161" s="154"/>
      <c r="C161" s="154" t="s">
        <v>127</v>
      </c>
      <c r="D161" s="155"/>
      <c r="E161" s="101">
        <f>+'Pay App 13'!E161</f>
        <v>0</v>
      </c>
      <c r="F161" s="73"/>
      <c r="G161" s="102">
        <f>+'Pay App 13'!G161+'Pay App 14'!F161</f>
        <v>0</v>
      </c>
      <c r="H161" s="194">
        <f>+'Pay App 13'!K161</f>
        <v>0</v>
      </c>
      <c r="I161" s="195"/>
      <c r="J161" s="104"/>
      <c r="K161" s="55">
        <f t="shared" si="6"/>
        <v>0</v>
      </c>
      <c r="L161" s="56">
        <f t="shared" si="4"/>
        <v>0</v>
      </c>
      <c r="M161" s="54">
        <f t="shared" si="5"/>
        <v>0</v>
      </c>
      <c r="N161" s="54">
        <f t="shared" si="7"/>
        <v>0</v>
      </c>
      <c r="O161" s="101">
        <f>+'Pay App 13'!O161+'Pay App 13'!P161</f>
        <v>0</v>
      </c>
      <c r="P161" s="73"/>
      <c r="Q161" s="69">
        <f>+'Pay App 13'!Q161+N161+P161</f>
        <v>0</v>
      </c>
    </row>
    <row r="162" spans="1:17" ht="21" customHeight="1" x14ac:dyDescent="0.25">
      <c r="A162" s="154" t="s">
        <v>339</v>
      </c>
      <c r="B162" s="154"/>
      <c r="C162" s="154" t="s">
        <v>338</v>
      </c>
      <c r="D162" s="155"/>
      <c r="E162" s="101">
        <f>+'Pay App 13'!E162</f>
        <v>0</v>
      </c>
      <c r="F162" s="73"/>
      <c r="G162" s="102">
        <f>+'Pay App 13'!G162+'Pay App 14'!F162</f>
        <v>0</v>
      </c>
      <c r="H162" s="194">
        <f>+'Pay App 13'!K162</f>
        <v>0</v>
      </c>
      <c r="I162" s="195"/>
      <c r="J162" s="104"/>
      <c r="K162" s="55">
        <f t="shared" si="6"/>
        <v>0</v>
      </c>
      <c r="L162" s="56">
        <f t="shared" si="4"/>
        <v>0</v>
      </c>
      <c r="M162" s="54">
        <f t="shared" si="5"/>
        <v>0</v>
      </c>
      <c r="N162" s="54">
        <f t="shared" si="7"/>
        <v>0</v>
      </c>
      <c r="O162" s="101">
        <f>+'Pay App 13'!O162+'Pay App 13'!P162</f>
        <v>0</v>
      </c>
      <c r="P162" s="73"/>
      <c r="Q162" s="69">
        <f>+'Pay App 13'!Q162+N162+P162</f>
        <v>0</v>
      </c>
    </row>
    <row r="163" spans="1:17" ht="21" customHeight="1" x14ac:dyDescent="0.25">
      <c r="A163" s="154" t="s">
        <v>128</v>
      </c>
      <c r="B163" s="154"/>
      <c r="C163" s="154" t="s">
        <v>129</v>
      </c>
      <c r="D163" s="155"/>
      <c r="E163" s="101">
        <f>+'Pay App 13'!E163</f>
        <v>0</v>
      </c>
      <c r="F163" s="73"/>
      <c r="G163" s="102">
        <f>+'Pay App 13'!G163+'Pay App 14'!F163</f>
        <v>0</v>
      </c>
      <c r="H163" s="194">
        <f>+'Pay App 13'!K163</f>
        <v>0</v>
      </c>
      <c r="I163" s="195"/>
      <c r="J163" s="104"/>
      <c r="K163" s="55">
        <f t="shared" si="6"/>
        <v>0</v>
      </c>
      <c r="L163" s="56">
        <f t="shared" si="4"/>
        <v>0</v>
      </c>
      <c r="M163" s="54">
        <f t="shared" si="5"/>
        <v>0</v>
      </c>
      <c r="N163" s="54">
        <f t="shared" si="7"/>
        <v>0</v>
      </c>
      <c r="O163" s="101">
        <f>+'Pay App 13'!O163+'Pay App 13'!P163</f>
        <v>0</v>
      </c>
      <c r="P163" s="73"/>
      <c r="Q163" s="69">
        <f>+'Pay App 13'!Q163+N163+P163</f>
        <v>0</v>
      </c>
    </row>
    <row r="164" spans="1:17" ht="21" customHeight="1" x14ac:dyDescent="0.25">
      <c r="A164" s="159" t="s">
        <v>209</v>
      </c>
      <c r="B164" s="159"/>
      <c r="C164" s="159" t="s">
        <v>210</v>
      </c>
      <c r="D164" s="160"/>
      <c r="E164" s="101">
        <f>+'Pay App 13'!E164</f>
        <v>0</v>
      </c>
      <c r="F164" s="73"/>
      <c r="G164" s="102">
        <f>+'Pay App 13'!G164+'Pay App 14'!F164</f>
        <v>0</v>
      </c>
      <c r="H164" s="194">
        <f>+'Pay App 13'!K164</f>
        <v>0</v>
      </c>
      <c r="I164" s="195"/>
      <c r="J164" s="104"/>
      <c r="K164" s="55">
        <f t="shared" si="6"/>
        <v>0</v>
      </c>
      <c r="L164" s="56">
        <f t="shared" si="4"/>
        <v>0</v>
      </c>
      <c r="M164" s="54">
        <f t="shared" si="5"/>
        <v>0</v>
      </c>
      <c r="N164" s="54">
        <f t="shared" si="7"/>
        <v>0</v>
      </c>
      <c r="O164" s="101">
        <f>+'Pay App 13'!O164+'Pay App 13'!P164</f>
        <v>0</v>
      </c>
      <c r="P164" s="73"/>
      <c r="Q164" s="69">
        <f>+'Pay App 13'!Q164+N164+P164</f>
        <v>0</v>
      </c>
    </row>
    <row r="165" spans="1:17" ht="21" customHeight="1" x14ac:dyDescent="0.25">
      <c r="A165" s="159" t="s">
        <v>211</v>
      </c>
      <c r="B165" s="159"/>
      <c r="C165" s="159" t="s">
        <v>212</v>
      </c>
      <c r="D165" s="160"/>
      <c r="E165" s="101">
        <f>+'Pay App 13'!E165</f>
        <v>0</v>
      </c>
      <c r="F165" s="73"/>
      <c r="G165" s="102">
        <f>+'Pay App 13'!G165+'Pay App 14'!F165</f>
        <v>0</v>
      </c>
      <c r="H165" s="194">
        <f>+'Pay App 13'!K165</f>
        <v>0</v>
      </c>
      <c r="I165" s="195"/>
      <c r="J165" s="104"/>
      <c r="K165" s="55">
        <f t="shared" si="6"/>
        <v>0</v>
      </c>
      <c r="L165" s="56">
        <f t="shared" si="4"/>
        <v>0</v>
      </c>
      <c r="M165" s="54">
        <f t="shared" si="5"/>
        <v>0</v>
      </c>
      <c r="N165" s="54">
        <f t="shared" si="7"/>
        <v>0</v>
      </c>
      <c r="O165" s="101">
        <f>+'Pay App 13'!O165+'Pay App 13'!P165</f>
        <v>0</v>
      </c>
      <c r="P165" s="73"/>
      <c r="Q165" s="69">
        <f>+'Pay App 13'!Q165+N165+P165</f>
        <v>0</v>
      </c>
    </row>
    <row r="166" spans="1:17" ht="21" customHeight="1" x14ac:dyDescent="0.25">
      <c r="A166" s="154" t="s">
        <v>340</v>
      </c>
      <c r="B166" s="154"/>
      <c r="C166" s="154" t="s">
        <v>341</v>
      </c>
      <c r="D166" s="155"/>
      <c r="E166" s="101">
        <f>+'Pay App 13'!E166</f>
        <v>0</v>
      </c>
      <c r="F166" s="73"/>
      <c r="G166" s="102">
        <f>+'Pay App 13'!G166+'Pay App 14'!F166</f>
        <v>0</v>
      </c>
      <c r="H166" s="194">
        <f>+'Pay App 13'!K166</f>
        <v>0</v>
      </c>
      <c r="I166" s="195"/>
      <c r="J166" s="104"/>
      <c r="K166" s="55">
        <f t="shared" si="6"/>
        <v>0</v>
      </c>
      <c r="L166" s="56">
        <f t="shared" si="4"/>
        <v>0</v>
      </c>
      <c r="M166" s="54">
        <f t="shared" si="5"/>
        <v>0</v>
      </c>
      <c r="N166" s="54">
        <f t="shared" si="7"/>
        <v>0</v>
      </c>
      <c r="O166" s="101">
        <f>+'Pay App 13'!O166+'Pay App 13'!P166</f>
        <v>0</v>
      </c>
      <c r="P166" s="73"/>
      <c r="Q166" s="69">
        <f>+'Pay App 13'!Q166+N166+P166</f>
        <v>0</v>
      </c>
    </row>
    <row r="167" spans="1:17" ht="21" customHeight="1" x14ac:dyDescent="0.25">
      <c r="A167" s="154" t="s">
        <v>351</v>
      </c>
      <c r="B167" s="154"/>
      <c r="C167" s="154" t="s">
        <v>342</v>
      </c>
      <c r="D167" s="155"/>
      <c r="E167" s="101">
        <f>+'Pay App 13'!E167</f>
        <v>0</v>
      </c>
      <c r="F167" s="73"/>
      <c r="G167" s="102">
        <f>+'Pay App 13'!G167+'Pay App 14'!F167</f>
        <v>0</v>
      </c>
      <c r="H167" s="194">
        <f>+'Pay App 13'!K167</f>
        <v>0</v>
      </c>
      <c r="I167" s="195"/>
      <c r="J167" s="104"/>
      <c r="K167" s="55">
        <f t="shared" si="6"/>
        <v>0</v>
      </c>
      <c r="L167" s="56">
        <f t="shared" si="4"/>
        <v>0</v>
      </c>
      <c r="M167" s="54">
        <f t="shared" si="5"/>
        <v>0</v>
      </c>
      <c r="N167" s="54">
        <f t="shared" si="7"/>
        <v>0</v>
      </c>
      <c r="O167" s="101">
        <f>+'Pay App 13'!O167+'Pay App 13'!P167</f>
        <v>0</v>
      </c>
      <c r="P167" s="73"/>
      <c r="Q167" s="69">
        <f>+'Pay App 13'!Q167+N167+P167</f>
        <v>0</v>
      </c>
    </row>
    <row r="168" spans="1:17" ht="21" customHeight="1" x14ac:dyDescent="0.25">
      <c r="A168" s="154" t="s">
        <v>352</v>
      </c>
      <c r="B168" s="154"/>
      <c r="C168" s="154" t="s">
        <v>343</v>
      </c>
      <c r="D168" s="155"/>
      <c r="E168" s="101">
        <f>+'Pay App 13'!E168</f>
        <v>0</v>
      </c>
      <c r="F168" s="73"/>
      <c r="G168" s="102">
        <f>+'Pay App 13'!G168+'Pay App 14'!F168</f>
        <v>0</v>
      </c>
      <c r="H168" s="194">
        <f>+'Pay App 13'!K168</f>
        <v>0</v>
      </c>
      <c r="I168" s="195"/>
      <c r="J168" s="104"/>
      <c r="K168" s="55">
        <f t="shared" si="6"/>
        <v>0</v>
      </c>
      <c r="L168" s="56">
        <f t="shared" si="4"/>
        <v>0</v>
      </c>
      <c r="M168" s="54">
        <f t="shared" si="5"/>
        <v>0</v>
      </c>
      <c r="N168" s="54">
        <f t="shared" si="7"/>
        <v>0</v>
      </c>
      <c r="O168" s="101">
        <f>+'Pay App 13'!O168+'Pay App 13'!P168</f>
        <v>0</v>
      </c>
      <c r="P168" s="73"/>
      <c r="Q168" s="69">
        <f>+'Pay App 13'!Q168+N168+P168</f>
        <v>0</v>
      </c>
    </row>
    <row r="169" spans="1:17" ht="21" customHeight="1" x14ac:dyDescent="0.25">
      <c r="A169" s="154" t="s">
        <v>353</v>
      </c>
      <c r="B169" s="154"/>
      <c r="C169" s="154" t="s">
        <v>344</v>
      </c>
      <c r="D169" s="155"/>
      <c r="E169" s="101">
        <f>+'Pay App 13'!E169</f>
        <v>0</v>
      </c>
      <c r="F169" s="73"/>
      <c r="G169" s="102">
        <f>+'Pay App 13'!G169+'Pay App 14'!F169</f>
        <v>0</v>
      </c>
      <c r="H169" s="194">
        <f>+'Pay App 13'!K169</f>
        <v>0</v>
      </c>
      <c r="I169" s="195"/>
      <c r="J169" s="104"/>
      <c r="K169" s="55">
        <f t="shared" si="6"/>
        <v>0</v>
      </c>
      <c r="L169" s="56">
        <f t="shared" si="4"/>
        <v>0</v>
      </c>
      <c r="M169" s="54">
        <f t="shared" si="5"/>
        <v>0</v>
      </c>
      <c r="N169" s="54">
        <f t="shared" si="7"/>
        <v>0</v>
      </c>
      <c r="O169" s="101">
        <f>+'Pay App 13'!O169+'Pay App 13'!P169</f>
        <v>0</v>
      </c>
      <c r="P169" s="73"/>
      <c r="Q169" s="69">
        <f>+'Pay App 13'!Q169+N169+P169</f>
        <v>0</v>
      </c>
    </row>
    <row r="170" spans="1:17" ht="21" customHeight="1" x14ac:dyDescent="0.25">
      <c r="A170" s="154" t="s">
        <v>354</v>
      </c>
      <c r="B170" s="154"/>
      <c r="C170" s="154" t="s">
        <v>345</v>
      </c>
      <c r="D170" s="155"/>
      <c r="E170" s="101">
        <f>+'Pay App 13'!E170</f>
        <v>0</v>
      </c>
      <c r="F170" s="73"/>
      <c r="G170" s="102">
        <f>+'Pay App 13'!G170+'Pay App 14'!F170</f>
        <v>0</v>
      </c>
      <c r="H170" s="194">
        <f>+'Pay App 13'!K170</f>
        <v>0</v>
      </c>
      <c r="I170" s="195"/>
      <c r="J170" s="104"/>
      <c r="K170" s="55">
        <f t="shared" si="6"/>
        <v>0</v>
      </c>
      <c r="L170" s="56">
        <f t="shared" si="4"/>
        <v>0</v>
      </c>
      <c r="M170" s="54">
        <f t="shared" si="5"/>
        <v>0</v>
      </c>
      <c r="N170" s="54">
        <f t="shared" si="7"/>
        <v>0</v>
      </c>
      <c r="O170" s="101">
        <f>+'Pay App 13'!O170+'Pay App 13'!P170</f>
        <v>0</v>
      </c>
      <c r="P170" s="73"/>
      <c r="Q170" s="69">
        <f>+'Pay App 13'!Q170+N170+P170</f>
        <v>0</v>
      </c>
    </row>
    <row r="171" spans="1:17" ht="21" customHeight="1" x14ac:dyDescent="0.25">
      <c r="A171" s="154" t="s">
        <v>355</v>
      </c>
      <c r="B171" s="154"/>
      <c r="C171" s="154" t="s">
        <v>346</v>
      </c>
      <c r="D171" s="155"/>
      <c r="E171" s="101">
        <f>+'Pay App 13'!E171</f>
        <v>0</v>
      </c>
      <c r="F171" s="73"/>
      <c r="G171" s="102">
        <f>+'Pay App 13'!G171+'Pay App 14'!F171</f>
        <v>0</v>
      </c>
      <c r="H171" s="194">
        <f>+'Pay App 13'!K171</f>
        <v>0</v>
      </c>
      <c r="I171" s="195"/>
      <c r="J171" s="104"/>
      <c r="K171" s="55">
        <f t="shared" si="6"/>
        <v>0</v>
      </c>
      <c r="L171" s="56">
        <f t="shared" si="4"/>
        <v>0</v>
      </c>
      <c r="M171" s="54">
        <f t="shared" si="5"/>
        <v>0</v>
      </c>
      <c r="N171" s="54">
        <f t="shared" si="7"/>
        <v>0</v>
      </c>
      <c r="O171" s="101">
        <f>+'Pay App 13'!O171+'Pay App 13'!P171</f>
        <v>0</v>
      </c>
      <c r="P171" s="73"/>
      <c r="Q171" s="69">
        <f>+'Pay App 13'!Q171+N171+P171</f>
        <v>0</v>
      </c>
    </row>
    <row r="172" spans="1:17" ht="21" customHeight="1" x14ac:dyDescent="0.25">
      <c r="A172" s="154" t="s">
        <v>356</v>
      </c>
      <c r="B172" s="154"/>
      <c r="C172" s="154" t="s">
        <v>347</v>
      </c>
      <c r="D172" s="155"/>
      <c r="E172" s="101">
        <f>+'Pay App 13'!E172</f>
        <v>0</v>
      </c>
      <c r="F172" s="73"/>
      <c r="G172" s="102">
        <f>+'Pay App 13'!G172+'Pay App 14'!F172</f>
        <v>0</v>
      </c>
      <c r="H172" s="194">
        <f>+'Pay App 13'!K172</f>
        <v>0</v>
      </c>
      <c r="I172" s="195"/>
      <c r="J172" s="104"/>
      <c r="K172" s="55">
        <f t="shared" si="6"/>
        <v>0</v>
      </c>
      <c r="L172" s="56">
        <f t="shared" si="4"/>
        <v>0</v>
      </c>
      <c r="M172" s="54">
        <f t="shared" si="5"/>
        <v>0</v>
      </c>
      <c r="N172" s="54">
        <f t="shared" si="7"/>
        <v>0</v>
      </c>
      <c r="O172" s="101">
        <f>+'Pay App 13'!O172+'Pay App 13'!P172</f>
        <v>0</v>
      </c>
      <c r="P172" s="73"/>
      <c r="Q172" s="69">
        <f>+'Pay App 13'!Q172+N172+P172</f>
        <v>0</v>
      </c>
    </row>
    <row r="173" spans="1:17" ht="21" customHeight="1" x14ac:dyDescent="0.25">
      <c r="A173" s="154" t="s">
        <v>357</v>
      </c>
      <c r="B173" s="154"/>
      <c r="C173" s="154" t="s">
        <v>348</v>
      </c>
      <c r="D173" s="155"/>
      <c r="E173" s="101">
        <f>+'Pay App 13'!E173</f>
        <v>0</v>
      </c>
      <c r="F173" s="73"/>
      <c r="G173" s="102">
        <f>+'Pay App 13'!G173+'Pay App 14'!F173</f>
        <v>0</v>
      </c>
      <c r="H173" s="194">
        <f>+'Pay App 13'!K173</f>
        <v>0</v>
      </c>
      <c r="I173" s="195"/>
      <c r="J173" s="104"/>
      <c r="K173" s="55">
        <f t="shared" si="6"/>
        <v>0</v>
      </c>
      <c r="L173" s="56">
        <f t="shared" si="4"/>
        <v>0</v>
      </c>
      <c r="M173" s="54">
        <f t="shared" si="5"/>
        <v>0</v>
      </c>
      <c r="N173" s="54">
        <f t="shared" si="7"/>
        <v>0</v>
      </c>
      <c r="O173" s="101">
        <f>+'Pay App 13'!O173+'Pay App 13'!P173</f>
        <v>0</v>
      </c>
      <c r="P173" s="73"/>
      <c r="Q173" s="69">
        <f>+'Pay App 13'!Q173+N173+P173</f>
        <v>0</v>
      </c>
    </row>
    <row r="174" spans="1:17" ht="21" customHeight="1" x14ac:dyDescent="0.25">
      <c r="A174" s="154" t="s">
        <v>358</v>
      </c>
      <c r="B174" s="154"/>
      <c r="C174" s="154" t="s">
        <v>349</v>
      </c>
      <c r="D174" s="155"/>
      <c r="E174" s="101">
        <f>+'Pay App 13'!E174</f>
        <v>0</v>
      </c>
      <c r="F174" s="73"/>
      <c r="G174" s="102">
        <f>+'Pay App 13'!G174+'Pay App 14'!F174</f>
        <v>0</v>
      </c>
      <c r="H174" s="194">
        <f>+'Pay App 13'!K174</f>
        <v>0</v>
      </c>
      <c r="I174" s="195"/>
      <c r="J174" s="104"/>
      <c r="K174" s="55">
        <f t="shared" si="6"/>
        <v>0</v>
      </c>
      <c r="L174" s="56">
        <f t="shared" si="4"/>
        <v>0</v>
      </c>
      <c r="M174" s="54">
        <f t="shared" si="5"/>
        <v>0</v>
      </c>
      <c r="N174" s="54">
        <f t="shared" si="7"/>
        <v>0</v>
      </c>
      <c r="O174" s="101">
        <f>+'Pay App 13'!O174+'Pay App 13'!P174</f>
        <v>0</v>
      </c>
      <c r="P174" s="73"/>
      <c r="Q174" s="69">
        <f>+'Pay App 13'!Q174+N174+P174</f>
        <v>0</v>
      </c>
    </row>
    <row r="175" spans="1:17" ht="21" customHeight="1" x14ac:dyDescent="0.25">
      <c r="A175" s="154" t="s">
        <v>359</v>
      </c>
      <c r="B175" s="154"/>
      <c r="C175" s="154" t="s">
        <v>350</v>
      </c>
      <c r="D175" s="155"/>
      <c r="E175" s="101">
        <f>+'Pay App 13'!E175</f>
        <v>0</v>
      </c>
      <c r="F175" s="73"/>
      <c r="G175" s="102">
        <f>+'Pay App 13'!G175+'Pay App 14'!F175</f>
        <v>0</v>
      </c>
      <c r="H175" s="194">
        <f>+'Pay App 13'!K175</f>
        <v>0</v>
      </c>
      <c r="I175" s="195"/>
      <c r="J175" s="104"/>
      <c r="K175" s="55">
        <f t="shared" si="6"/>
        <v>0</v>
      </c>
      <c r="L175" s="56">
        <f t="shared" si="4"/>
        <v>0</v>
      </c>
      <c r="M175" s="54">
        <f t="shared" si="5"/>
        <v>0</v>
      </c>
      <c r="N175" s="54">
        <f t="shared" si="7"/>
        <v>0</v>
      </c>
      <c r="O175" s="101">
        <f>+'Pay App 13'!O175+'Pay App 13'!P175</f>
        <v>0</v>
      </c>
      <c r="P175" s="73"/>
      <c r="Q175" s="69">
        <f>+'Pay App 13'!Q175+N175+P175</f>
        <v>0</v>
      </c>
    </row>
    <row r="176" spans="1:17" ht="21" customHeight="1" x14ac:dyDescent="0.25">
      <c r="A176" s="156" t="s">
        <v>186</v>
      </c>
      <c r="B176" s="156"/>
      <c r="C176" s="156" t="s">
        <v>187</v>
      </c>
      <c r="D176" s="157"/>
      <c r="E176" s="101">
        <f>+'Pay App 13'!E176</f>
        <v>0</v>
      </c>
      <c r="F176" s="73"/>
      <c r="G176" s="102">
        <f>+'Pay App 13'!G176+'Pay App 14'!F176</f>
        <v>0</v>
      </c>
      <c r="H176" s="194">
        <f>+'Pay App 13'!K176</f>
        <v>0</v>
      </c>
      <c r="I176" s="195"/>
      <c r="J176" s="104"/>
      <c r="K176" s="55">
        <f t="shared" si="6"/>
        <v>0</v>
      </c>
      <c r="L176" s="56">
        <f t="shared" si="4"/>
        <v>0</v>
      </c>
      <c r="M176" s="54">
        <f t="shared" si="5"/>
        <v>0</v>
      </c>
      <c r="N176" s="54">
        <f t="shared" si="7"/>
        <v>0</v>
      </c>
      <c r="O176" s="101">
        <f>+'Pay App 13'!O176+'Pay App 13'!P176</f>
        <v>0</v>
      </c>
      <c r="P176" s="73"/>
      <c r="Q176" s="69">
        <f>+'Pay App 13'!Q176+N176+P176</f>
        <v>0</v>
      </c>
    </row>
    <row r="177" spans="1:17" ht="21" customHeight="1" x14ac:dyDescent="0.25">
      <c r="A177" s="154" t="s">
        <v>361</v>
      </c>
      <c r="B177" s="154"/>
      <c r="C177" s="154" t="s">
        <v>360</v>
      </c>
      <c r="D177" s="155"/>
      <c r="E177" s="101">
        <f>+'Pay App 13'!E177</f>
        <v>0</v>
      </c>
      <c r="F177" s="73"/>
      <c r="G177" s="102">
        <f>+'Pay App 13'!G177+'Pay App 14'!F177</f>
        <v>0</v>
      </c>
      <c r="H177" s="194">
        <f>+'Pay App 13'!K177</f>
        <v>0</v>
      </c>
      <c r="I177" s="195"/>
      <c r="J177" s="104"/>
      <c r="K177" s="55">
        <f t="shared" si="6"/>
        <v>0</v>
      </c>
      <c r="L177" s="56">
        <f t="shared" si="4"/>
        <v>0</v>
      </c>
      <c r="M177" s="54">
        <f t="shared" si="5"/>
        <v>0</v>
      </c>
      <c r="N177" s="54">
        <f t="shared" si="7"/>
        <v>0</v>
      </c>
      <c r="O177" s="101">
        <f>+'Pay App 13'!O177+'Pay App 13'!P177</f>
        <v>0</v>
      </c>
      <c r="P177" s="73"/>
      <c r="Q177" s="69">
        <f>+'Pay App 13'!Q177+N177+P177</f>
        <v>0</v>
      </c>
    </row>
    <row r="178" spans="1:17" ht="21" customHeight="1" x14ac:dyDescent="0.25">
      <c r="A178" s="154" t="s">
        <v>130</v>
      </c>
      <c r="B178" s="154"/>
      <c r="C178" s="153" t="s">
        <v>131</v>
      </c>
      <c r="D178" s="158"/>
      <c r="E178" s="101">
        <f>+'Pay App 13'!E178</f>
        <v>0</v>
      </c>
      <c r="F178" s="73"/>
      <c r="G178" s="102">
        <f>+'Pay App 13'!G178+'Pay App 14'!F178</f>
        <v>0</v>
      </c>
      <c r="H178" s="194">
        <f>+'Pay App 13'!K178</f>
        <v>0</v>
      </c>
      <c r="I178" s="195"/>
      <c r="J178" s="104"/>
      <c r="K178" s="55">
        <f t="shared" si="6"/>
        <v>0</v>
      </c>
      <c r="L178" s="56">
        <f t="shared" si="4"/>
        <v>0</v>
      </c>
      <c r="M178" s="54">
        <f t="shared" si="5"/>
        <v>0</v>
      </c>
      <c r="N178" s="54">
        <f t="shared" si="7"/>
        <v>0</v>
      </c>
      <c r="O178" s="101">
        <f>+'Pay App 13'!O178+'Pay App 13'!P178</f>
        <v>0</v>
      </c>
      <c r="P178" s="73"/>
      <c r="Q178" s="69">
        <f>+'Pay App 13'!Q178+N178+P178</f>
        <v>0</v>
      </c>
    </row>
    <row r="179" spans="1:17" ht="21" customHeight="1" x14ac:dyDescent="0.25">
      <c r="A179" s="154" t="s">
        <v>362</v>
      </c>
      <c r="B179" s="154"/>
      <c r="C179" s="154" t="s">
        <v>366</v>
      </c>
      <c r="D179" s="155"/>
      <c r="E179" s="101">
        <f>+'Pay App 13'!E179</f>
        <v>0</v>
      </c>
      <c r="F179" s="73"/>
      <c r="G179" s="102">
        <f>+'Pay App 13'!G179+'Pay App 14'!F179</f>
        <v>0</v>
      </c>
      <c r="H179" s="194">
        <f>+'Pay App 13'!K179</f>
        <v>0</v>
      </c>
      <c r="I179" s="195"/>
      <c r="J179" s="104"/>
      <c r="K179" s="55">
        <f t="shared" si="6"/>
        <v>0</v>
      </c>
      <c r="L179" s="56">
        <f t="shared" si="4"/>
        <v>0</v>
      </c>
      <c r="M179" s="54">
        <f t="shared" si="5"/>
        <v>0</v>
      </c>
      <c r="N179" s="54">
        <f t="shared" si="7"/>
        <v>0</v>
      </c>
      <c r="O179" s="101">
        <f>+'Pay App 13'!O179+'Pay App 13'!P179</f>
        <v>0</v>
      </c>
      <c r="P179" s="73"/>
      <c r="Q179" s="69">
        <f>+'Pay App 13'!Q179+N179+P179</f>
        <v>0</v>
      </c>
    </row>
    <row r="180" spans="1:17" ht="21" customHeight="1" x14ac:dyDescent="0.25">
      <c r="A180" s="154" t="s">
        <v>363</v>
      </c>
      <c r="B180" s="154"/>
      <c r="C180" s="154" t="s">
        <v>367</v>
      </c>
      <c r="D180" s="155"/>
      <c r="E180" s="101">
        <f>+'Pay App 13'!E180</f>
        <v>0</v>
      </c>
      <c r="F180" s="73"/>
      <c r="G180" s="102">
        <f>+'Pay App 13'!G180+'Pay App 14'!F180</f>
        <v>0</v>
      </c>
      <c r="H180" s="194">
        <f>+'Pay App 13'!K180</f>
        <v>0</v>
      </c>
      <c r="I180" s="195"/>
      <c r="J180" s="104"/>
      <c r="K180" s="55">
        <f t="shared" si="6"/>
        <v>0</v>
      </c>
      <c r="L180" s="56">
        <f t="shared" si="4"/>
        <v>0</v>
      </c>
      <c r="M180" s="54">
        <f t="shared" si="5"/>
        <v>0</v>
      </c>
      <c r="N180" s="54">
        <f t="shared" si="7"/>
        <v>0</v>
      </c>
      <c r="O180" s="101">
        <f>+'Pay App 13'!O180+'Pay App 13'!P180</f>
        <v>0</v>
      </c>
      <c r="P180" s="73"/>
      <c r="Q180" s="69">
        <f>+'Pay App 13'!Q180+N180+P180</f>
        <v>0</v>
      </c>
    </row>
    <row r="181" spans="1:17" ht="21" customHeight="1" x14ac:dyDescent="0.25">
      <c r="A181" s="154" t="s">
        <v>364</v>
      </c>
      <c r="B181" s="154"/>
      <c r="C181" s="154" t="s">
        <v>368</v>
      </c>
      <c r="D181" s="155"/>
      <c r="E181" s="101">
        <f>+'Pay App 13'!E181</f>
        <v>0</v>
      </c>
      <c r="F181" s="73"/>
      <c r="G181" s="102">
        <f>+'Pay App 13'!G181+'Pay App 14'!F181</f>
        <v>0</v>
      </c>
      <c r="H181" s="194">
        <f>+'Pay App 13'!K181</f>
        <v>0</v>
      </c>
      <c r="I181" s="195"/>
      <c r="J181" s="104"/>
      <c r="K181" s="55">
        <f t="shared" si="6"/>
        <v>0</v>
      </c>
      <c r="L181" s="56">
        <f t="shared" si="4"/>
        <v>0</v>
      </c>
      <c r="M181" s="54">
        <f t="shared" si="5"/>
        <v>0</v>
      </c>
      <c r="N181" s="54">
        <f t="shared" si="7"/>
        <v>0</v>
      </c>
      <c r="O181" s="101">
        <f>+'Pay App 13'!O181+'Pay App 13'!P181</f>
        <v>0</v>
      </c>
      <c r="P181" s="73"/>
      <c r="Q181" s="69">
        <f>+'Pay App 13'!Q181+N181+P181</f>
        <v>0</v>
      </c>
    </row>
    <row r="182" spans="1:17" ht="21" customHeight="1" x14ac:dyDescent="0.25">
      <c r="A182" s="154" t="s">
        <v>365</v>
      </c>
      <c r="B182" s="154"/>
      <c r="C182" s="154" t="s">
        <v>369</v>
      </c>
      <c r="D182" s="155"/>
      <c r="E182" s="101">
        <f>+'Pay App 13'!E182</f>
        <v>0</v>
      </c>
      <c r="F182" s="73"/>
      <c r="G182" s="102">
        <f>+'Pay App 13'!G182+'Pay App 14'!F182</f>
        <v>0</v>
      </c>
      <c r="H182" s="194">
        <f>+'Pay App 13'!K182</f>
        <v>0</v>
      </c>
      <c r="I182" s="195"/>
      <c r="J182" s="104"/>
      <c r="K182" s="55">
        <f t="shared" si="6"/>
        <v>0</v>
      </c>
      <c r="L182" s="56">
        <f t="shared" si="4"/>
        <v>0</v>
      </c>
      <c r="M182" s="54">
        <f t="shared" si="5"/>
        <v>0</v>
      </c>
      <c r="N182" s="54">
        <f t="shared" si="7"/>
        <v>0</v>
      </c>
      <c r="O182" s="101">
        <f>+'Pay App 13'!O182+'Pay App 13'!P182</f>
        <v>0</v>
      </c>
      <c r="P182" s="73"/>
      <c r="Q182" s="69">
        <f>+'Pay App 13'!Q182+N182+P182</f>
        <v>0</v>
      </c>
    </row>
    <row r="183" spans="1:17" ht="21" customHeight="1" x14ac:dyDescent="0.25">
      <c r="A183" s="156" t="s">
        <v>188</v>
      </c>
      <c r="B183" s="156"/>
      <c r="C183" s="156" t="s">
        <v>189</v>
      </c>
      <c r="D183" s="157"/>
      <c r="E183" s="101">
        <f>+'Pay App 13'!E183</f>
        <v>0</v>
      </c>
      <c r="F183" s="73"/>
      <c r="G183" s="102">
        <f>+'Pay App 13'!G183+'Pay App 14'!F183</f>
        <v>0</v>
      </c>
      <c r="H183" s="194">
        <f>+'Pay App 13'!K183</f>
        <v>0</v>
      </c>
      <c r="I183" s="195"/>
      <c r="J183" s="104"/>
      <c r="K183" s="55">
        <f t="shared" si="6"/>
        <v>0</v>
      </c>
      <c r="L183" s="56">
        <f t="shared" si="4"/>
        <v>0</v>
      </c>
      <c r="M183" s="54">
        <f t="shared" si="5"/>
        <v>0</v>
      </c>
      <c r="N183" s="54">
        <f t="shared" si="7"/>
        <v>0</v>
      </c>
      <c r="O183" s="101">
        <f>+'Pay App 13'!O183+'Pay App 13'!P183</f>
        <v>0</v>
      </c>
      <c r="P183" s="73"/>
      <c r="Q183" s="69">
        <f>+'Pay App 13'!Q183+N183+P183</f>
        <v>0</v>
      </c>
    </row>
    <row r="184" spans="1:17" ht="21" customHeight="1" x14ac:dyDescent="0.25">
      <c r="A184" s="156" t="s">
        <v>190</v>
      </c>
      <c r="B184" s="156"/>
      <c r="C184" s="156" t="s">
        <v>191</v>
      </c>
      <c r="D184" s="157"/>
      <c r="E184" s="101">
        <f>+'Pay App 13'!E184</f>
        <v>0</v>
      </c>
      <c r="F184" s="73"/>
      <c r="G184" s="102">
        <f>+'Pay App 13'!G184+'Pay App 14'!F184</f>
        <v>0</v>
      </c>
      <c r="H184" s="194">
        <f>+'Pay App 13'!K184</f>
        <v>0</v>
      </c>
      <c r="I184" s="195"/>
      <c r="J184" s="104"/>
      <c r="K184" s="55">
        <f t="shared" si="6"/>
        <v>0</v>
      </c>
      <c r="L184" s="56">
        <f t="shared" si="4"/>
        <v>0</v>
      </c>
      <c r="M184" s="54">
        <f t="shared" si="5"/>
        <v>0</v>
      </c>
      <c r="N184" s="54">
        <f t="shared" si="7"/>
        <v>0</v>
      </c>
      <c r="O184" s="101">
        <f>+'Pay App 13'!O184+'Pay App 13'!P184</f>
        <v>0</v>
      </c>
      <c r="P184" s="73"/>
      <c r="Q184" s="69">
        <f>+'Pay App 13'!Q184+N184+P184</f>
        <v>0</v>
      </c>
    </row>
    <row r="185" spans="1:17" ht="21" customHeight="1" x14ac:dyDescent="0.25">
      <c r="A185" s="154" t="s">
        <v>371</v>
      </c>
      <c r="B185" s="154"/>
      <c r="C185" s="154" t="s">
        <v>370</v>
      </c>
      <c r="D185" s="155"/>
      <c r="E185" s="101">
        <f>+'Pay App 13'!E185</f>
        <v>0</v>
      </c>
      <c r="F185" s="73"/>
      <c r="G185" s="102">
        <f>+'Pay App 13'!G185+'Pay App 14'!F185</f>
        <v>0</v>
      </c>
      <c r="H185" s="194">
        <f>+'Pay App 13'!K185</f>
        <v>0</v>
      </c>
      <c r="I185" s="195"/>
      <c r="J185" s="104"/>
      <c r="K185" s="55">
        <f t="shared" si="6"/>
        <v>0</v>
      </c>
      <c r="L185" s="56">
        <f t="shared" si="4"/>
        <v>0</v>
      </c>
      <c r="M185" s="54">
        <f t="shared" si="5"/>
        <v>0</v>
      </c>
      <c r="N185" s="54">
        <f t="shared" si="7"/>
        <v>0</v>
      </c>
      <c r="O185" s="101">
        <f>+'Pay App 13'!O185+'Pay App 13'!P185</f>
        <v>0</v>
      </c>
      <c r="P185" s="73"/>
      <c r="Q185" s="69">
        <f>+'Pay App 13'!Q185+N185+P185</f>
        <v>0</v>
      </c>
    </row>
    <row r="186" spans="1:17" ht="21" customHeight="1" x14ac:dyDescent="0.25">
      <c r="A186" s="154" t="s">
        <v>372</v>
      </c>
      <c r="B186" s="154"/>
      <c r="C186" s="154" t="s">
        <v>373</v>
      </c>
      <c r="D186" s="155"/>
      <c r="E186" s="101">
        <f>+'Pay App 13'!E186</f>
        <v>0</v>
      </c>
      <c r="F186" s="73"/>
      <c r="G186" s="102">
        <f>+'Pay App 13'!G186+'Pay App 14'!F186</f>
        <v>0</v>
      </c>
      <c r="H186" s="194">
        <f>+'Pay App 13'!K186</f>
        <v>0</v>
      </c>
      <c r="I186" s="195"/>
      <c r="J186" s="104"/>
      <c r="K186" s="55">
        <f t="shared" si="6"/>
        <v>0</v>
      </c>
      <c r="L186" s="56">
        <f t="shared" si="4"/>
        <v>0</v>
      </c>
      <c r="M186" s="54">
        <f t="shared" si="5"/>
        <v>0</v>
      </c>
      <c r="N186" s="54">
        <f t="shared" si="7"/>
        <v>0</v>
      </c>
      <c r="O186" s="101">
        <f>+'Pay App 13'!O186+'Pay App 13'!P186</f>
        <v>0</v>
      </c>
      <c r="P186" s="73"/>
      <c r="Q186" s="69">
        <f>+'Pay App 13'!Q186+N186+P186</f>
        <v>0</v>
      </c>
    </row>
    <row r="187" spans="1:17" ht="21" customHeight="1" x14ac:dyDescent="0.25">
      <c r="A187" s="154" t="s">
        <v>374</v>
      </c>
      <c r="B187" s="154"/>
      <c r="C187" s="154" t="s">
        <v>375</v>
      </c>
      <c r="D187" s="155"/>
      <c r="E187" s="101">
        <f>+'Pay App 13'!E187</f>
        <v>0</v>
      </c>
      <c r="F187" s="73"/>
      <c r="G187" s="102">
        <f>+'Pay App 13'!G187+'Pay App 14'!F187</f>
        <v>0</v>
      </c>
      <c r="H187" s="194">
        <f>+'Pay App 13'!K187</f>
        <v>0</v>
      </c>
      <c r="I187" s="195"/>
      <c r="J187" s="104"/>
      <c r="K187" s="55">
        <f t="shared" si="6"/>
        <v>0</v>
      </c>
      <c r="L187" s="56">
        <f t="shared" si="4"/>
        <v>0</v>
      </c>
      <c r="M187" s="54">
        <f t="shared" si="5"/>
        <v>0</v>
      </c>
      <c r="N187" s="54">
        <f t="shared" si="7"/>
        <v>0</v>
      </c>
      <c r="O187" s="101">
        <f>+'Pay App 13'!O187+'Pay App 13'!P187</f>
        <v>0</v>
      </c>
      <c r="P187" s="73"/>
      <c r="Q187" s="69">
        <f>+'Pay App 13'!Q187+N187+P187</f>
        <v>0</v>
      </c>
    </row>
    <row r="188" spans="1:17" ht="21" customHeight="1" x14ac:dyDescent="0.25">
      <c r="A188" s="156" t="s">
        <v>192</v>
      </c>
      <c r="B188" s="156"/>
      <c r="C188" s="156" t="s">
        <v>193</v>
      </c>
      <c r="D188" s="157"/>
      <c r="E188" s="101">
        <f>+'Pay App 13'!E188</f>
        <v>0</v>
      </c>
      <c r="F188" s="73"/>
      <c r="G188" s="102">
        <f>+'Pay App 13'!G188+'Pay App 14'!F188</f>
        <v>0</v>
      </c>
      <c r="H188" s="194">
        <f>+'Pay App 13'!K188</f>
        <v>0</v>
      </c>
      <c r="I188" s="195"/>
      <c r="J188" s="104"/>
      <c r="K188" s="55">
        <f t="shared" si="6"/>
        <v>0</v>
      </c>
      <c r="L188" s="56">
        <f t="shared" si="4"/>
        <v>0</v>
      </c>
      <c r="M188" s="54">
        <f t="shared" si="5"/>
        <v>0</v>
      </c>
      <c r="N188" s="54">
        <f t="shared" si="7"/>
        <v>0</v>
      </c>
      <c r="O188" s="101">
        <f>+'Pay App 13'!O188+'Pay App 13'!P188</f>
        <v>0</v>
      </c>
      <c r="P188" s="73"/>
      <c r="Q188" s="69">
        <f>+'Pay App 13'!Q188+N188+P188</f>
        <v>0</v>
      </c>
    </row>
    <row r="189" spans="1:17" ht="21" customHeight="1" x14ac:dyDescent="0.25">
      <c r="A189" s="153" t="s">
        <v>132</v>
      </c>
      <c r="B189" s="153"/>
      <c r="C189" s="153" t="s">
        <v>133</v>
      </c>
      <c r="D189" s="158"/>
      <c r="E189" s="101">
        <f>+'Pay App 13'!E189</f>
        <v>0</v>
      </c>
      <c r="F189" s="73"/>
      <c r="G189" s="102">
        <f>+'Pay App 13'!G189+'Pay App 14'!F189</f>
        <v>0</v>
      </c>
      <c r="H189" s="194">
        <f>+'Pay App 13'!K189</f>
        <v>0</v>
      </c>
      <c r="I189" s="195"/>
      <c r="J189" s="104"/>
      <c r="K189" s="55">
        <f t="shared" si="6"/>
        <v>0</v>
      </c>
      <c r="L189" s="56">
        <f t="shared" si="4"/>
        <v>0</v>
      </c>
      <c r="M189" s="54">
        <f t="shared" si="5"/>
        <v>0</v>
      </c>
      <c r="N189" s="54">
        <f t="shared" si="7"/>
        <v>0</v>
      </c>
      <c r="O189" s="101">
        <f>+'Pay App 13'!O189+'Pay App 13'!P189</f>
        <v>0</v>
      </c>
      <c r="P189" s="73"/>
      <c r="Q189" s="69">
        <f>+'Pay App 13'!Q189+N189+P189</f>
        <v>0</v>
      </c>
    </row>
    <row r="190" spans="1:17" ht="21" customHeight="1" x14ac:dyDescent="0.25">
      <c r="A190" s="153" t="s">
        <v>376</v>
      </c>
      <c r="B190" s="153"/>
      <c r="C190" s="154" t="s">
        <v>377</v>
      </c>
      <c r="D190" s="155"/>
      <c r="E190" s="101">
        <f>+'Pay App 13'!E190</f>
        <v>0</v>
      </c>
      <c r="F190" s="73"/>
      <c r="G190" s="102">
        <f>+'Pay App 13'!G190+'Pay App 14'!F190</f>
        <v>0</v>
      </c>
      <c r="H190" s="194">
        <f>+'Pay App 13'!K190</f>
        <v>0</v>
      </c>
      <c r="I190" s="195"/>
      <c r="J190" s="104"/>
      <c r="K190" s="55">
        <f t="shared" si="6"/>
        <v>0</v>
      </c>
      <c r="L190" s="56">
        <f t="shared" si="4"/>
        <v>0</v>
      </c>
      <c r="M190" s="54">
        <f t="shared" si="5"/>
        <v>0</v>
      </c>
      <c r="N190" s="54">
        <f t="shared" si="7"/>
        <v>0</v>
      </c>
      <c r="O190" s="101">
        <f>+'Pay App 13'!O190+'Pay App 13'!P190</f>
        <v>0</v>
      </c>
      <c r="P190" s="73"/>
      <c r="Q190" s="69">
        <f>+'Pay App 13'!Q190+N190+P190</f>
        <v>0</v>
      </c>
    </row>
    <row r="191" spans="1:17" ht="21" customHeight="1" x14ac:dyDescent="0.25">
      <c r="A191" s="156" t="s">
        <v>194</v>
      </c>
      <c r="B191" s="156"/>
      <c r="C191" s="156" t="s">
        <v>195</v>
      </c>
      <c r="D191" s="157"/>
      <c r="E191" s="101">
        <f>+'Pay App 13'!E191</f>
        <v>0</v>
      </c>
      <c r="F191" s="73"/>
      <c r="G191" s="102">
        <f>+'Pay App 13'!G191+'Pay App 14'!F191</f>
        <v>0</v>
      </c>
      <c r="H191" s="194">
        <f>+'Pay App 13'!K191</f>
        <v>0</v>
      </c>
      <c r="I191" s="195"/>
      <c r="J191" s="104"/>
      <c r="K191" s="55">
        <f t="shared" si="6"/>
        <v>0</v>
      </c>
      <c r="L191" s="56">
        <f t="shared" si="4"/>
        <v>0</v>
      </c>
      <c r="M191" s="54">
        <f t="shared" si="5"/>
        <v>0</v>
      </c>
      <c r="N191" s="54">
        <f t="shared" si="7"/>
        <v>0</v>
      </c>
      <c r="O191" s="101">
        <f>+'Pay App 13'!O191+'Pay App 13'!P191</f>
        <v>0</v>
      </c>
      <c r="P191" s="73"/>
      <c r="Q191" s="69">
        <f>+'Pay App 13'!Q191+N191+P191</f>
        <v>0</v>
      </c>
    </row>
    <row r="192" spans="1:17" ht="21" customHeight="1" x14ac:dyDescent="0.25">
      <c r="A192" s="153" t="s">
        <v>134</v>
      </c>
      <c r="B192" s="153"/>
      <c r="C192" s="153" t="s">
        <v>135</v>
      </c>
      <c r="D192" s="158"/>
      <c r="E192" s="101">
        <f>+'Pay App 13'!E192</f>
        <v>0</v>
      </c>
      <c r="F192" s="73"/>
      <c r="G192" s="102">
        <f>+'Pay App 13'!G192+'Pay App 14'!F192</f>
        <v>0</v>
      </c>
      <c r="H192" s="194">
        <f>+'Pay App 13'!K192</f>
        <v>0</v>
      </c>
      <c r="I192" s="195"/>
      <c r="J192" s="104"/>
      <c r="K192" s="55">
        <f t="shared" si="6"/>
        <v>0</v>
      </c>
      <c r="L192" s="56">
        <f t="shared" si="4"/>
        <v>0</v>
      </c>
      <c r="M192" s="54">
        <f t="shared" si="5"/>
        <v>0</v>
      </c>
      <c r="N192" s="54">
        <f t="shared" si="7"/>
        <v>0</v>
      </c>
      <c r="O192" s="101">
        <f>+'Pay App 13'!O192+'Pay App 13'!P192</f>
        <v>0</v>
      </c>
      <c r="P192" s="73"/>
      <c r="Q192" s="69">
        <f>+'Pay App 13'!Q192+N192+P192</f>
        <v>0</v>
      </c>
    </row>
    <row r="193" spans="1:17" ht="21" customHeight="1" x14ac:dyDescent="0.25">
      <c r="A193" s="153" t="s">
        <v>376</v>
      </c>
      <c r="B193" s="153"/>
      <c r="C193" s="154" t="s">
        <v>378</v>
      </c>
      <c r="D193" s="155"/>
      <c r="E193" s="101">
        <f>+'Pay App 13'!E193</f>
        <v>0</v>
      </c>
      <c r="F193" s="73"/>
      <c r="G193" s="102">
        <f>+'Pay App 13'!G193+'Pay App 14'!F193</f>
        <v>0</v>
      </c>
      <c r="H193" s="194">
        <f>+'Pay App 13'!K193</f>
        <v>0</v>
      </c>
      <c r="I193" s="195"/>
      <c r="J193" s="104"/>
      <c r="K193" s="55">
        <f t="shared" si="6"/>
        <v>0</v>
      </c>
      <c r="L193" s="56">
        <f t="shared" si="4"/>
        <v>0</v>
      </c>
      <c r="M193" s="54">
        <f t="shared" si="5"/>
        <v>0</v>
      </c>
      <c r="N193" s="54">
        <f t="shared" si="7"/>
        <v>0</v>
      </c>
      <c r="O193" s="101">
        <f>+'Pay App 13'!O193+'Pay App 13'!P193</f>
        <v>0</v>
      </c>
      <c r="P193" s="73"/>
      <c r="Q193" s="69">
        <f>+'Pay App 13'!Q193+N193+P193</f>
        <v>0</v>
      </c>
    </row>
    <row r="194" spans="1:17" ht="21" customHeight="1" x14ac:dyDescent="0.25">
      <c r="A194" s="153" t="s">
        <v>136</v>
      </c>
      <c r="B194" s="153"/>
      <c r="C194" s="153" t="s">
        <v>137</v>
      </c>
      <c r="D194" s="158"/>
      <c r="E194" s="101">
        <f>+'Pay App 13'!E194</f>
        <v>0</v>
      </c>
      <c r="F194" s="73"/>
      <c r="G194" s="102">
        <f>+'Pay App 13'!G194+'Pay App 14'!F194</f>
        <v>0</v>
      </c>
      <c r="H194" s="194">
        <f>+'Pay App 13'!K194</f>
        <v>0</v>
      </c>
      <c r="I194" s="195"/>
      <c r="J194" s="104"/>
      <c r="K194" s="55">
        <f t="shared" si="6"/>
        <v>0</v>
      </c>
      <c r="L194" s="56">
        <f t="shared" si="4"/>
        <v>0</v>
      </c>
      <c r="M194" s="54">
        <f t="shared" si="5"/>
        <v>0</v>
      </c>
      <c r="N194" s="54">
        <f t="shared" si="7"/>
        <v>0</v>
      </c>
      <c r="O194" s="101">
        <f>+'Pay App 13'!O194+'Pay App 13'!P194</f>
        <v>0</v>
      </c>
      <c r="P194" s="73"/>
      <c r="Q194" s="69">
        <f>+'Pay App 13'!Q194+N194+P194</f>
        <v>0</v>
      </c>
    </row>
    <row r="195" spans="1:17" ht="21" customHeight="1" x14ac:dyDescent="0.25">
      <c r="A195" s="153" t="s">
        <v>138</v>
      </c>
      <c r="B195" s="153"/>
      <c r="C195" s="153" t="s">
        <v>139</v>
      </c>
      <c r="D195" s="158"/>
      <c r="E195" s="101">
        <f>+'Pay App 13'!E195</f>
        <v>0</v>
      </c>
      <c r="F195" s="73"/>
      <c r="G195" s="102">
        <f>+'Pay App 13'!G195+'Pay App 14'!F195</f>
        <v>0</v>
      </c>
      <c r="H195" s="194">
        <f>+'Pay App 13'!K195</f>
        <v>0</v>
      </c>
      <c r="I195" s="195"/>
      <c r="J195" s="104"/>
      <c r="K195" s="55">
        <f t="shared" si="6"/>
        <v>0</v>
      </c>
      <c r="L195" s="56">
        <f t="shared" si="4"/>
        <v>0</v>
      </c>
      <c r="M195" s="54">
        <f t="shared" si="5"/>
        <v>0</v>
      </c>
      <c r="N195" s="54">
        <f t="shared" si="7"/>
        <v>0</v>
      </c>
      <c r="O195" s="101">
        <f>+'Pay App 13'!O195+'Pay App 13'!P195</f>
        <v>0</v>
      </c>
      <c r="P195" s="73"/>
      <c r="Q195" s="69">
        <f>+'Pay App 13'!Q195+N195+P195</f>
        <v>0</v>
      </c>
    </row>
    <row r="196" spans="1:17" ht="21" customHeight="1" x14ac:dyDescent="0.25">
      <c r="A196" s="153" t="s">
        <v>379</v>
      </c>
      <c r="B196" s="153"/>
      <c r="C196" s="154" t="s">
        <v>348</v>
      </c>
      <c r="D196" s="155"/>
      <c r="E196" s="101">
        <f>+'Pay App 13'!E196</f>
        <v>0</v>
      </c>
      <c r="F196" s="73"/>
      <c r="G196" s="102">
        <f>+'Pay App 13'!G196+'Pay App 14'!F196</f>
        <v>0</v>
      </c>
      <c r="H196" s="194">
        <f>+'Pay App 13'!K196</f>
        <v>0</v>
      </c>
      <c r="I196" s="195"/>
      <c r="J196" s="104"/>
      <c r="K196" s="55">
        <f t="shared" si="6"/>
        <v>0</v>
      </c>
      <c r="L196" s="56">
        <f t="shared" si="4"/>
        <v>0</v>
      </c>
      <c r="M196" s="54">
        <f t="shared" si="5"/>
        <v>0</v>
      </c>
      <c r="N196" s="54">
        <f t="shared" si="7"/>
        <v>0</v>
      </c>
      <c r="O196" s="101">
        <f>+'Pay App 13'!O196+'Pay App 13'!P196</f>
        <v>0</v>
      </c>
      <c r="P196" s="73"/>
      <c r="Q196" s="69">
        <f>+'Pay App 13'!Q196+N196+P196</f>
        <v>0</v>
      </c>
    </row>
    <row r="197" spans="1:17" ht="21" customHeight="1" x14ac:dyDescent="0.25">
      <c r="A197" s="156" t="s">
        <v>196</v>
      </c>
      <c r="B197" s="156"/>
      <c r="C197" s="156" t="s">
        <v>197</v>
      </c>
      <c r="D197" s="157"/>
      <c r="E197" s="101">
        <f>+'Pay App 13'!E197</f>
        <v>0</v>
      </c>
      <c r="F197" s="73"/>
      <c r="G197" s="102">
        <f>+'Pay App 13'!G197+'Pay App 14'!F197</f>
        <v>0</v>
      </c>
      <c r="H197" s="194">
        <f>+'Pay App 13'!K197</f>
        <v>0</v>
      </c>
      <c r="I197" s="195"/>
      <c r="J197" s="104"/>
      <c r="K197" s="55">
        <f t="shared" si="6"/>
        <v>0</v>
      </c>
      <c r="L197" s="56">
        <f t="shared" si="4"/>
        <v>0</v>
      </c>
      <c r="M197" s="54">
        <f t="shared" si="5"/>
        <v>0</v>
      </c>
      <c r="N197" s="54">
        <f t="shared" si="7"/>
        <v>0</v>
      </c>
      <c r="O197" s="101">
        <f>+'Pay App 13'!O197+'Pay App 13'!P197</f>
        <v>0</v>
      </c>
      <c r="P197" s="73"/>
      <c r="Q197" s="69">
        <f>+'Pay App 13'!Q197+N197+P197</f>
        <v>0</v>
      </c>
    </row>
    <row r="198" spans="1:17" ht="21" customHeight="1" x14ac:dyDescent="0.25">
      <c r="A198" s="153" t="s">
        <v>140</v>
      </c>
      <c r="B198" s="153"/>
      <c r="C198" s="153" t="s">
        <v>141</v>
      </c>
      <c r="D198" s="158"/>
      <c r="E198" s="101">
        <f>+'Pay App 13'!E198</f>
        <v>0</v>
      </c>
      <c r="F198" s="73"/>
      <c r="G198" s="102">
        <f>+'Pay App 13'!G198+'Pay App 14'!F198</f>
        <v>0</v>
      </c>
      <c r="H198" s="194">
        <f>+'Pay App 13'!K198</f>
        <v>0</v>
      </c>
      <c r="I198" s="195"/>
      <c r="J198" s="104"/>
      <c r="K198" s="55">
        <f t="shared" si="6"/>
        <v>0</v>
      </c>
      <c r="L198" s="56">
        <f t="shared" si="4"/>
        <v>0</v>
      </c>
      <c r="M198" s="54">
        <f t="shared" si="5"/>
        <v>0</v>
      </c>
      <c r="N198" s="54">
        <f t="shared" si="7"/>
        <v>0</v>
      </c>
      <c r="O198" s="101">
        <f>+'Pay App 13'!O198+'Pay App 13'!P198</f>
        <v>0</v>
      </c>
      <c r="P198" s="73"/>
      <c r="Q198" s="69">
        <f>+'Pay App 13'!Q198+N198+P198</f>
        <v>0</v>
      </c>
    </row>
    <row r="199" spans="1:17" ht="21" customHeight="1" x14ac:dyDescent="0.25">
      <c r="A199" s="153" t="s">
        <v>142</v>
      </c>
      <c r="B199" s="153"/>
      <c r="C199" s="153" t="s">
        <v>143</v>
      </c>
      <c r="D199" s="158"/>
      <c r="E199" s="101">
        <f>+'Pay App 13'!E199</f>
        <v>0</v>
      </c>
      <c r="F199" s="73"/>
      <c r="G199" s="102">
        <f>+'Pay App 13'!G199+'Pay App 14'!F199</f>
        <v>0</v>
      </c>
      <c r="H199" s="194">
        <f>+'Pay App 13'!K199</f>
        <v>0</v>
      </c>
      <c r="I199" s="195"/>
      <c r="J199" s="104"/>
      <c r="K199" s="55">
        <f t="shared" si="6"/>
        <v>0</v>
      </c>
      <c r="L199" s="56">
        <f t="shared" si="4"/>
        <v>0</v>
      </c>
      <c r="M199" s="54">
        <f t="shared" si="5"/>
        <v>0</v>
      </c>
      <c r="N199" s="54">
        <f t="shared" si="7"/>
        <v>0</v>
      </c>
      <c r="O199" s="101">
        <f>+'Pay App 13'!O199+'Pay App 13'!P199</f>
        <v>0</v>
      </c>
      <c r="P199" s="73"/>
      <c r="Q199" s="69">
        <f>+'Pay App 13'!Q199+N199+P199</f>
        <v>0</v>
      </c>
    </row>
    <row r="200" spans="1:17" ht="21" customHeight="1" x14ac:dyDescent="0.25">
      <c r="A200" s="153" t="s">
        <v>380</v>
      </c>
      <c r="B200" s="153"/>
      <c r="C200" s="154" t="s">
        <v>381</v>
      </c>
      <c r="D200" s="155"/>
      <c r="E200" s="101">
        <f>+'Pay App 13'!E200</f>
        <v>0</v>
      </c>
      <c r="F200" s="73"/>
      <c r="G200" s="102">
        <f>+'Pay App 13'!G200+'Pay App 14'!F200</f>
        <v>0</v>
      </c>
      <c r="H200" s="194">
        <f>+'Pay App 13'!K200</f>
        <v>0</v>
      </c>
      <c r="I200" s="195"/>
      <c r="J200" s="104"/>
      <c r="K200" s="55">
        <f t="shared" si="6"/>
        <v>0</v>
      </c>
      <c r="L200" s="56">
        <f t="shared" si="4"/>
        <v>0</v>
      </c>
      <c r="M200" s="54">
        <f t="shared" si="5"/>
        <v>0</v>
      </c>
      <c r="N200" s="54">
        <f t="shared" si="7"/>
        <v>0</v>
      </c>
      <c r="O200" s="101">
        <f>+'Pay App 13'!O200+'Pay App 13'!P200</f>
        <v>0</v>
      </c>
      <c r="P200" s="73"/>
      <c r="Q200" s="69">
        <f>+'Pay App 13'!Q200+N200+P200</f>
        <v>0</v>
      </c>
    </row>
    <row r="201" spans="1:17" ht="21" customHeight="1" x14ac:dyDescent="0.25">
      <c r="A201" s="153" t="s">
        <v>382</v>
      </c>
      <c r="B201" s="153"/>
      <c r="C201" s="154" t="s">
        <v>383</v>
      </c>
      <c r="D201" s="155"/>
      <c r="E201" s="101">
        <f>+'Pay App 13'!E201</f>
        <v>0</v>
      </c>
      <c r="F201" s="73"/>
      <c r="G201" s="102">
        <f>+'Pay App 13'!G201+'Pay App 14'!F201</f>
        <v>0</v>
      </c>
      <c r="H201" s="194">
        <f>+'Pay App 13'!K201</f>
        <v>0</v>
      </c>
      <c r="I201" s="195"/>
      <c r="J201" s="104"/>
      <c r="K201" s="55">
        <f t="shared" si="6"/>
        <v>0</v>
      </c>
      <c r="L201" s="56">
        <f t="shared" si="4"/>
        <v>0</v>
      </c>
      <c r="M201" s="54">
        <f t="shared" si="5"/>
        <v>0</v>
      </c>
      <c r="N201" s="54">
        <f t="shared" si="7"/>
        <v>0</v>
      </c>
      <c r="O201" s="101">
        <f>+'Pay App 13'!O201+'Pay App 13'!P201</f>
        <v>0</v>
      </c>
      <c r="P201" s="73"/>
      <c r="Q201" s="69">
        <f>+'Pay App 13'!Q201+N201+P201</f>
        <v>0</v>
      </c>
    </row>
    <row r="202" spans="1:17" ht="21" customHeight="1" x14ac:dyDescent="0.25">
      <c r="A202" s="153" t="s">
        <v>144</v>
      </c>
      <c r="B202" s="153"/>
      <c r="C202" s="153" t="s">
        <v>145</v>
      </c>
      <c r="D202" s="158"/>
      <c r="E202" s="101">
        <f>+'Pay App 13'!E202</f>
        <v>0</v>
      </c>
      <c r="F202" s="73"/>
      <c r="G202" s="102">
        <f>+'Pay App 13'!G202+'Pay App 14'!F202</f>
        <v>0</v>
      </c>
      <c r="H202" s="194">
        <f>+'Pay App 13'!K202</f>
        <v>0</v>
      </c>
      <c r="I202" s="195"/>
      <c r="J202" s="104"/>
      <c r="K202" s="55">
        <f t="shared" si="6"/>
        <v>0</v>
      </c>
      <c r="L202" s="56">
        <f t="shared" si="4"/>
        <v>0</v>
      </c>
      <c r="M202" s="54">
        <f t="shared" si="5"/>
        <v>0</v>
      </c>
      <c r="N202" s="54">
        <f t="shared" si="7"/>
        <v>0</v>
      </c>
      <c r="O202" s="101">
        <f>+'Pay App 13'!O202+'Pay App 13'!P202</f>
        <v>0</v>
      </c>
      <c r="P202" s="73"/>
      <c r="Q202" s="69">
        <f>+'Pay App 13'!Q202+N202+P202</f>
        <v>0</v>
      </c>
    </row>
    <row r="203" spans="1:17" ht="21" customHeight="1" x14ac:dyDescent="0.25">
      <c r="A203" s="153" t="s">
        <v>384</v>
      </c>
      <c r="B203" s="153"/>
      <c r="C203" s="154" t="s">
        <v>385</v>
      </c>
      <c r="D203" s="155"/>
      <c r="E203" s="101">
        <f>+'Pay App 13'!E203</f>
        <v>0</v>
      </c>
      <c r="F203" s="73"/>
      <c r="G203" s="102">
        <f>+'Pay App 13'!G203+'Pay App 14'!F203</f>
        <v>0</v>
      </c>
      <c r="H203" s="194">
        <f>+'Pay App 13'!K203</f>
        <v>0</v>
      </c>
      <c r="I203" s="195"/>
      <c r="J203" s="104"/>
      <c r="K203" s="55">
        <f t="shared" si="6"/>
        <v>0</v>
      </c>
      <c r="L203" s="56">
        <f t="shared" si="4"/>
        <v>0</v>
      </c>
      <c r="M203" s="54">
        <f t="shared" si="5"/>
        <v>0</v>
      </c>
      <c r="N203" s="54">
        <f t="shared" si="7"/>
        <v>0</v>
      </c>
      <c r="O203" s="101">
        <f>+'Pay App 13'!O203+'Pay App 13'!P203</f>
        <v>0</v>
      </c>
      <c r="P203" s="73"/>
      <c r="Q203" s="69">
        <f>+'Pay App 13'!Q203+N203+P203</f>
        <v>0</v>
      </c>
    </row>
    <row r="204" spans="1:17" ht="21" customHeight="1" x14ac:dyDescent="0.25">
      <c r="A204" s="156" t="s">
        <v>198</v>
      </c>
      <c r="B204" s="156"/>
      <c r="C204" s="156" t="s">
        <v>199</v>
      </c>
      <c r="D204" s="157"/>
      <c r="E204" s="101">
        <f>+'Pay App 13'!E204</f>
        <v>0</v>
      </c>
      <c r="F204" s="73"/>
      <c r="G204" s="102">
        <f>+'Pay App 13'!G204+'Pay App 14'!F204</f>
        <v>0</v>
      </c>
      <c r="H204" s="194">
        <f>+'Pay App 13'!K204</f>
        <v>0</v>
      </c>
      <c r="I204" s="195"/>
      <c r="J204" s="104"/>
      <c r="K204" s="55">
        <f t="shared" si="6"/>
        <v>0</v>
      </c>
      <c r="L204" s="56">
        <f t="shared" si="4"/>
        <v>0</v>
      </c>
      <c r="M204" s="54">
        <f t="shared" si="5"/>
        <v>0</v>
      </c>
      <c r="N204" s="54">
        <f t="shared" si="7"/>
        <v>0</v>
      </c>
      <c r="O204" s="101">
        <f>+'Pay App 13'!O204+'Pay App 13'!P204</f>
        <v>0</v>
      </c>
      <c r="P204" s="73"/>
      <c r="Q204" s="69">
        <f>+'Pay App 13'!Q204+N204+P204</f>
        <v>0</v>
      </c>
    </row>
    <row r="205" spans="1:17" ht="21" customHeight="1" x14ac:dyDescent="0.25">
      <c r="A205" s="153" t="s">
        <v>146</v>
      </c>
      <c r="B205" s="153"/>
      <c r="C205" s="153" t="s">
        <v>147</v>
      </c>
      <c r="D205" s="158"/>
      <c r="E205" s="101">
        <f>+'Pay App 13'!E205</f>
        <v>0</v>
      </c>
      <c r="F205" s="73"/>
      <c r="G205" s="102">
        <f>+'Pay App 13'!G205+'Pay App 14'!F205</f>
        <v>0</v>
      </c>
      <c r="H205" s="194">
        <f>+'Pay App 13'!K205</f>
        <v>0</v>
      </c>
      <c r="I205" s="195"/>
      <c r="J205" s="104"/>
      <c r="K205" s="55">
        <f t="shared" si="6"/>
        <v>0</v>
      </c>
      <c r="L205" s="56">
        <f t="shared" si="4"/>
        <v>0</v>
      </c>
      <c r="M205" s="54">
        <f t="shared" si="5"/>
        <v>0</v>
      </c>
      <c r="N205" s="54">
        <f t="shared" si="7"/>
        <v>0</v>
      </c>
      <c r="O205" s="101">
        <f>+'Pay App 13'!O205+'Pay App 13'!P205</f>
        <v>0</v>
      </c>
      <c r="P205" s="73"/>
      <c r="Q205" s="69">
        <f>+'Pay App 13'!Q205+N205+P205</f>
        <v>0</v>
      </c>
    </row>
    <row r="206" spans="1:17" ht="21" customHeight="1" x14ac:dyDescent="0.25">
      <c r="A206" s="156" t="s">
        <v>200</v>
      </c>
      <c r="B206" s="156"/>
      <c r="C206" s="156" t="s">
        <v>201</v>
      </c>
      <c r="D206" s="157"/>
      <c r="E206" s="101">
        <f>+'Pay App 13'!E206</f>
        <v>0</v>
      </c>
      <c r="F206" s="73"/>
      <c r="G206" s="102">
        <f>+'Pay App 13'!G206+'Pay App 14'!F206</f>
        <v>0</v>
      </c>
      <c r="H206" s="194">
        <f>+'Pay App 13'!K206</f>
        <v>0</v>
      </c>
      <c r="I206" s="195"/>
      <c r="J206" s="104"/>
      <c r="K206" s="55">
        <f t="shared" si="6"/>
        <v>0</v>
      </c>
      <c r="L206" s="56">
        <f t="shared" si="4"/>
        <v>0</v>
      </c>
      <c r="M206" s="54">
        <f t="shared" si="5"/>
        <v>0</v>
      </c>
      <c r="N206" s="54">
        <f t="shared" si="7"/>
        <v>0</v>
      </c>
      <c r="O206" s="101">
        <f>+'Pay App 13'!O206+'Pay App 13'!P206</f>
        <v>0</v>
      </c>
      <c r="P206" s="73"/>
      <c r="Q206" s="69">
        <f>+'Pay App 13'!Q206+N206+P206</f>
        <v>0</v>
      </c>
    </row>
    <row r="207" spans="1:17" ht="21" customHeight="1" x14ac:dyDescent="0.25">
      <c r="A207" s="153" t="s">
        <v>148</v>
      </c>
      <c r="B207" s="153"/>
      <c r="C207" s="153" t="s">
        <v>149</v>
      </c>
      <c r="D207" s="158"/>
      <c r="E207" s="101">
        <f>+'Pay App 13'!E207</f>
        <v>0</v>
      </c>
      <c r="F207" s="73"/>
      <c r="G207" s="102">
        <f>+'Pay App 13'!G207+'Pay App 14'!F207</f>
        <v>0</v>
      </c>
      <c r="H207" s="194">
        <f>+'Pay App 13'!K207</f>
        <v>0</v>
      </c>
      <c r="I207" s="195"/>
      <c r="J207" s="104"/>
      <c r="K207" s="55">
        <f t="shared" si="6"/>
        <v>0</v>
      </c>
      <c r="L207" s="56">
        <f t="shared" si="4"/>
        <v>0</v>
      </c>
      <c r="M207" s="54">
        <f t="shared" si="5"/>
        <v>0</v>
      </c>
      <c r="N207" s="54">
        <f t="shared" si="7"/>
        <v>0</v>
      </c>
      <c r="O207" s="101">
        <f>+'Pay App 13'!O207+'Pay App 13'!P207</f>
        <v>0</v>
      </c>
      <c r="P207" s="73"/>
      <c r="Q207" s="69">
        <f>+'Pay App 13'!Q207+N207+P207</f>
        <v>0</v>
      </c>
    </row>
    <row r="208" spans="1:17" ht="21" customHeight="1" x14ac:dyDescent="0.25">
      <c r="A208" s="153" t="s">
        <v>386</v>
      </c>
      <c r="B208" s="153"/>
      <c r="C208" s="154" t="s">
        <v>387</v>
      </c>
      <c r="D208" s="155"/>
      <c r="E208" s="101">
        <f>+'Pay App 13'!E208</f>
        <v>0</v>
      </c>
      <c r="F208" s="73"/>
      <c r="G208" s="102">
        <f>+'Pay App 13'!G208+'Pay App 14'!F208</f>
        <v>0</v>
      </c>
      <c r="H208" s="194">
        <f>+'Pay App 13'!K208</f>
        <v>0</v>
      </c>
      <c r="I208" s="195"/>
      <c r="J208" s="104"/>
      <c r="K208" s="55">
        <f t="shared" si="6"/>
        <v>0</v>
      </c>
      <c r="L208" s="56">
        <f t="shared" si="4"/>
        <v>0</v>
      </c>
      <c r="M208" s="54">
        <f t="shared" si="5"/>
        <v>0</v>
      </c>
      <c r="N208" s="54">
        <f t="shared" si="7"/>
        <v>0</v>
      </c>
      <c r="O208" s="101">
        <f>+'Pay App 13'!O208+'Pay App 13'!P208</f>
        <v>0</v>
      </c>
      <c r="P208" s="73"/>
      <c r="Q208" s="69">
        <f>+'Pay App 13'!Q208+N208+P208</f>
        <v>0</v>
      </c>
    </row>
    <row r="209" spans="1:17" ht="21" customHeight="1" x14ac:dyDescent="0.25">
      <c r="A209" s="153" t="s">
        <v>150</v>
      </c>
      <c r="B209" s="153"/>
      <c r="C209" s="153" t="s">
        <v>151</v>
      </c>
      <c r="D209" s="158"/>
      <c r="E209" s="101">
        <f>+'Pay App 13'!E209</f>
        <v>0</v>
      </c>
      <c r="F209" s="73"/>
      <c r="G209" s="102">
        <f>+'Pay App 13'!G209+'Pay App 14'!F209</f>
        <v>0</v>
      </c>
      <c r="H209" s="194">
        <f>+'Pay App 13'!K209</f>
        <v>0</v>
      </c>
      <c r="I209" s="195"/>
      <c r="J209" s="104"/>
      <c r="K209" s="55">
        <f t="shared" si="6"/>
        <v>0</v>
      </c>
      <c r="L209" s="56">
        <f t="shared" si="4"/>
        <v>0</v>
      </c>
      <c r="M209" s="54">
        <f t="shared" si="5"/>
        <v>0</v>
      </c>
      <c r="N209" s="54">
        <f t="shared" si="7"/>
        <v>0</v>
      </c>
      <c r="O209" s="101">
        <f>+'Pay App 13'!O209+'Pay App 13'!P209</f>
        <v>0</v>
      </c>
      <c r="P209" s="73"/>
      <c r="Q209" s="69">
        <f>+'Pay App 13'!Q209+N209+P209</f>
        <v>0</v>
      </c>
    </row>
    <row r="210" spans="1:17" ht="21" customHeight="1" x14ac:dyDescent="0.25">
      <c r="A210" s="153" t="s">
        <v>388</v>
      </c>
      <c r="B210" s="153"/>
      <c r="C210" s="154" t="s">
        <v>389</v>
      </c>
      <c r="D210" s="155"/>
      <c r="E210" s="101">
        <f>+'Pay App 13'!E210</f>
        <v>0</v>
      </c>
      <c r="F210" s="73"/>
      <c r="G210" s="102">
        <f>+'Pay App 13'!G210+'Pay App 14'!F210</f>
        <v>0</v>
      </c>
      <c r="H210" s="194">
        <f>+'Pay App 13'!K210</f>
        <v>0</v>
      </c>
      <c r="I210" s="195"/>
      <c r="J210" s="104"/>
      <c r="K210" s="55">
        <f t="shared" si="6"/>
        <v>0</v>
      </c>
      <c r="L210" s="56">
        <f t="shared" ref="L210:L239" si="8">IF(ISERROR(K210/G210),0,K210/G210)</f>
        <v>0</v>
      </c>
      <c r="M210" s="54">
        <f t="shared" ref="M210:M238" si="9">+G210-K210</f>
        <v>0</v>
      </c>
      <c r="N210" s="54">
        <f t="shared" si="7"/>
        <v>0</v>
      </c>
      <c r="O210" s="101">
        <f>+'Pay App 13'!O210+'Pay App 13'!P210</f>
        <v>0</v>
      </c>
      <c r="P210" s="73"/>
      <c r="Q210" s="69">
        <f>+'Pay App 13'!Q210+N210+P210</f>
        <v>0</v>
      </c>
    </row>
    <row r="211" spans="1:17" ht="21" customHeight="1" x14ac:dyDescent="0.25">
      <c r="A211" s="156" t="s">
        <v>202</v>
      </c>
      <c r="B211" s="156"/>
      <c r="C211" s="156" t="s">
        <v>203</v>
      </c>
      <c r="D211" s="157"/>
      <c r="E211" s="101">
        <f>+'Pay App 13'!E211</f>
        <v>0</v>
      </c>
      <c r="F211" s="73"/>
      <c r="G211" s="102">
        <f>+'Pay App 13'!G211+'Pay App 14'!F211</f>
        <v>0</v>
      </c>
      <c r="H211" s="194">
        <f>+'Pay App 13'!K211</f>
        <v>0</v>
      </c>
      <c r="I211" s="195"/>
      <c r="J211" s="104"/>
      <c r="K211" s="55">
        <f t="shared" ref="K211:K238" si="10">+H211+J211</f>
        <v>0</v>
      </c>
      <c r="L211" s="56">
        <f t="shared" si="8"/>
        <v>0</v>
      </c>
      <c r="M211" s="54">
        <f t="shared" si="9"/>
        <v>0</v>
      </c>
      <c r="N211" s="54">
        <f t="shared" ref="N211:N238" si="11">SUM(+J211*0.05)</f>
        <v>0</v>
      </c>
      <c r="O211" s="101">
        <f>+'Pay App 13'!O211+'Pay App 13'!P211</f>
        <v>0</v>
      </c>
      <c r="P211" s="73"/>
      <c r="Q211" s="69">
        <f>+'Pay App 13'!Q211+N211+P211</f>
        <v>0</v>
      </c>
    </row>
    <row r="212" spans="1:17" ht="21" customHeight="1" x14ac:dyDescent="0.25">
      <c r="A212" s="153" t="s">
        <v>390</v>
      </c>
      <c r="B212" s="153"/>
      <c r="C212" s="154" t="s">
        <v>391</v>
      </c>
      <c r="D212" s="155"/>
      <c r="E212" s="101">
        <f>+'Pay App 13'!E212</f>
        <v>0</v>
      </c>
      <c r="F212" s="73"/>
      <c r="G212" s="102">
        <f>+'Pay App 13'!G212+'Pay App 14'!F212</f>
        <v>0</v>
      </c>
      <c r="H212" s="194">
        <f>+'Pay App 13'!K212</f>
        <v>0</v>
      </c>
      <c r="I212" s="195"/>
      <c r="J212" s="104"/>
      <c r="K212" s="55">
        <f t="shared" si="10"/>
        <v>0</v>
      </c>
      <c r="L212" s="56">
        <f t="shared" si="8"/>
        <v>0</v>
      </c>
      <c r="M212" s="54">
        <f t="shared" si="9"/>
        <v>0</v>
      </c>
      <c r="N212" s="54">
        <f t="shared" si="11"/>
        <v>0</v>
      </c>
      <c r="O212" s="101">
        <f>+'Pay App 13'!O212+'Pay App 13'!P212</f>
        <v>0</v>
      </c>
      <c r="P212" s="73"/>
      <c r="Q212" s="69">
        <f>+'Pay App 13'!Q212+N212+P212</f>
        <v>0</v>
      </c>
    </row>
    <row r="213" spans="1:17" ht="21" customHeight="1" x14ac:dyDescent="0.25">
      <c r="A213" s="153" t="s">
        <v>152</v>
      </c>
      <c r="B213" s="153"/>
      <c r="C213" s="153" t="s">
        <v>153</v>
      </c>
      <c r="D213" s="158"/>
      <c r="E213" s="101">
        <f>+'Pay App 13'!E213</f>
        <v>0</v>
      </c>
      <c r="F213" s="73"/>
      <c r="G213" s="102">
        <f>+'Pay App 13'!G213+'Pay App 14'!F213</f>
        <v>0</v>
      </c>
      <c r="H213" s="194">
        <f>+'Pay App 13'!K213</f>
        <v>0</v>
      </c>
      <c r="I213" s="195"/>
      <c r="J213" s="104"/>
      <c r="K213" s="55">
        <f t="shared" si="10"/>
        <v>0</v>
      </c>
      <c r="L213" s="56">
        <f t="shared" si="8"/>
        <v>0</v>
      </c>
      <c r="M213" s="54">
        <f t="shared" si="9"/>
        <v>0</v>
      </c>
      <c r="N213" s="54">
        <f t="shared" si="11"/>
        <v>0</v>
      </c>
      <c r="O213" s="101">
        <f>+'Pay App 13'!O213+'Pay App 13'!P213</f>
        <v>0</v>
      </c>
      <c r="P213" s="73"/>
      <c r="Q213" s="69">
        <f>+'Pay App 13'!Q213+N213+P213</f>
        <v>0</v>
      </c>
    </row>
    <row r="214" spans="1:17" ht="21" customHeight="1" x14ac:dyDescent="0.25">
      <c r="A214" s="153" t="s">
        <v>154</v>
      </c>
      <c r="B214" s="153"/>
      <c r="C214" s="153" t="s">
        <v>155</v>
      </c>
      <c r="D214" s="158"/>
      <c r="E214" s="101">
        <f>+'Pay App 13'!E214</f>
        <v>0</v>
      </c>
      <c r="F214" s="73"/>
      <c r="G214" s="102">
        <f>+'Pay App 13'!G214+'Pay App 14'!F214</f>
        <v>0</v>
      </c>
      <c r="H214" s="194">
        <f>+'Pay App 13'!K214</f>
        <v>0</v>
      </c>
      <c r="I214" s="195"/>
      <c r="J214" s="104"/>
      <c r="K214" s="55">
        <f t="shared" si="10"/>
        <v>0</v>
      </c>
      <c r="L214" s="56">
        <f t="shared" si="8"/>
        <v>0</v>
      </c>
      <c r="M214" s="54">
        <f t="shared" si="9"/>
        <v>0</v>
      </c>
      <c r="N214" s="54">
        <f t="shared" si="11"/>
        <v>0</v>
      </c>
      <c r="O214" s="101">
        <f>+'Pay App 13'!O214+'Pay App 13'!P214</f>
        <v>0</v>
      </c>
      <c r="P214" s="73"/>
      <c r="Q214" s="69">
        <f>+'Pay App 13'!Q214+N214+P214</f>
        <v>0</v>
      </c>
    </row>
    <row r="215" spans="1:17" ht="21" customHeight="1" x14ac:dyDescent="0.25">
      <c r="A215" s="153" t="s">
        <v>156</v>
      </c>
      <c r="B215" s="153"/>
      <c r="C215" s="153" t="s">
        <v>157</v>
      </c>
      <c r="D215" s="158"/>
      <c r="E215" s="101">
        <f>+'Pay App 13'!E215</f>
        <v>0</v>
      </c>
      <c r="F215" s="73"/>
      <c r="G215" s="102">
        <f>+'Pay App 13'!G215+'Pay App 14'!F215</f>
        <v>0</v>
      </c>
      <c r="H215" s="194">
        <f>+'Pay App 13'!K215</f>
        <v>0</v>
      </c>
      <c r="I215" s="195"/>
      <c r="J215" s="104"/>
      <c r="K215" s="55">
        <f t="shared" si="10"/>
        <v>0</v>
      </c>
      <c r="L215" s="56">
        <f t="shared" si="8"/>
        <v>0</v>
      </c>
      <c r="M215" s="54">
        <f t="shared" si="9"/>
        <v>0</v>
      </c>
      <c r="N215" s="54">
        <f t="shared" si="11"/>
        <v>0</v>
      </c>
      <c r="O215" s="101">
        <f>+'Pay App 13'!O215+'Pay App 13'!P215</f>
        <v>0</v>
      </c>
      <c r="P215" s="73"/>
      <c r="Q215" s="69">
        <f>+'Pay App 13'!Q215+N215+P215</f>
        <v>0</v>
      </c>
    </row>
    <row r="216" spans="1:17" ht="21" customHeight="1" x14ac:dyDescent="0.25">
      <c r="A216" s="153" t="s">
        <v>393</v>
      </c>
      <c r="B216" s="153"/>
      <c r="C216" s="154" t="s">
        <v>392</v>
      </c>
      <c r="D216" s="155"/>
      <c r="E216" s="101">
        <f>+'Pay App 13'!E216</f>
        <v>0</v>
      </c>
      <c r="F216" s="73"/>
      <c r="G216" s="102">
        <f>+'Pay App 13'!G216+'Pay App 14'!F216</f>
        <v>0</v>
      </c>
      <c r="H216" s="194">
        <f>+'Pay App 13'!K216</f>
        <v>0</v>
      </c>
      <c r="I216" s="195"/>
      <c r="J216" s="104"/>
      <c r="K216" s="55">
        <f t="shared" si="10"/>
        <v>0</v>
      </c>
      <c r="L216" s="56">
        <f t="shared" si="8"/>
        <v>0</v>
      </c>
      <c r="M216" s="54">
        <f t="shared" si="9"/>
        <v>0</v>
      </c>
      <c r="N216" s="54">
        <f t="shared" si="11"/>
        <v>0</v>
      </c>
      <c r="O216" s="101">
        <f>+'Pay App 13'!O216+'Pay App 13'!P216</f>
        <v>0</v>
      </c>
      <c r="P216" s="73"/>
      <c r="Q216" s="69">
        <f>+'Pay App 13'!Q216+N216+P216</f>
        <v>0</v>
      </c>
    </row>
    <row r="217" spans="1:17" ht="21" customHeight="1" x14ac:dyDescent="0.25">
      <c r="A217" s="156" t="s">
        <v>204</v>
      </c>
      <c r="B217" s="156"/>
      <c r="C217" s="156" t="s">
        <v>205</v>
      </c>
      <c r="D217" s="157"/>
      <c r="E217" s="101">
        <f>+'Pay App 13'!E217</f>
        <v>0</v>
      </c>
      <c r="F217" s="73"/>
      <c r="G217" s="102">
        <f>+'Pay App 13'!G217+'Pay App 14'!F217</f>
        <v>0</v>
      </c>
      <c r="H217" s="194">
        <f>+'Pay App 13'!K217</f>
        <v>0</v>
      </c>
      <c r="I217" s="195"/>
      <c r="J217" s="104"/>
      <c r="K217" s="55">
        <f t="shared" si="10"/>
        <v>0</v>
      </c>
      <c r="L217" s="56">
        <f t="shared" si="8"/>
        <v>0</v>
      </c>
      <c r="M217" s="54">
        <f t="shared" si="9"/>
        <v>0</v>
      </c>
      <c r="N217" s="54">
        <f t="shared" si="11"/>
        <v>0</v>
      </c>
      <c r="O217" s="101">
        <f>+'Pay App 13'!O217+'Pay App 13'!P217</f>
        <v>0</v>
      </c>
      <c r="P217" s="73"/>
      <c r="Q217" s="69">
        <f>+'Pay App 13'!Q217+N217+P217</f>
        <v>0</v>
      </c>
    </row>
    <row r="218" spans="1:17" ht="21" customHeight="1" x14ac:dyDescent="0.25">
      <c r="A218" s="153" t="s">
        <v>158</v>
      </c>
      <c r="B218" s="153"/>
      <c r="C218" s="153" t="s">
        <v>159</v>
      </c>
      <c r="D218" s="158"/>
      <c r="E218" s="101">
        <f>+'Pay App 13'!E218</f>
        <v>0</v>
      </c>
      <c r="F218" s="73"/>
      <c r="G218" s="102">
        <f>+'Pay App 13'!G218+'Pay App 14'!F218</f>
        <v>0</v>
      </c>
      <c r="H218" s="194">
        <f>+'Pay App 13'!K218</f>
        <v>0</v>
      </c>
      <c r="I218" s="195"/>
      <c r="J218" s="104"/>
      <c r="K218" s="55">
        <f t="shared" si="10"/>
        <v>0</v>
      </c>
      <c r="L218" s="56">
        <f t="shared" si="8"/>
        <v>0</v>
      </c>
      <c r="M218" s="54">
        <f t="shared" si="9"/>
        <v>0</v>
      </c>
      <c r="N218" s="54">
        <f t="shared" si="11"/>
        <v>0</v>
      </c>
      <c r="O218" s="101">
        <f>+'Pay App 13'!O218+'Pay App 13'!P218</f>
        <v>0</v>
      </c>
      <c r="P218" s="73"/>
      <c r="Q218" s="69">
        <f>+'Pay App 13'!Q218+N218+P218</f>
        <v>0</v>
      </c>
    </row>
    <row r="219" spans="1:17" ht="21" customHeight="1" x14ac:dyDescent="0.25">
      <c r="A219" s="156" t="s">
        <v>206</v>
      </c>
      <c r="B219" s="156"/>
      <c r="C219" s="156" t="s">
        <v>207</v>
      </c>
      <c r="D219" s="157"/>
      <c r="E219" s="101">
        <f>+'Pay App 13'!E219</f>
        <v>0</v>
      </c>
      <c r="F219" s="73"/>
      <c r="G219" s="102">
        <f>+'Pay App 13'!G219+'Pay App 14'!F219</f>
        <v>0</v>
      </c>
      <c r="H219" s="194">
        <f>+'Pay App 13'!K219</f>
        <v>0</v>
      </c>
      <c r="I219" s="195"/>
      <c r="J219" s="104"/>
      <c r="K219" s="55">
        <f t="shared" si="10"/>
        <v>0</v>
      </c>
      <c r="L219" s="56">
        <f t="shared" si="8"/>
        <v>0</v>
      </c>
      <c r="M219" s="54">
        <f t="shared" si="9"/>
        <v>0</v>
      </c>
      <c r="N219" s="54">
        <f t="shared" si="11"/>
        <v>0</v>
      </c>
      <c r="O219" s="101">
        <f>+'Pay App 13'!O219+'Pay App 13'!P219</f>
        <v>0</v>
      </c>
      <c r="P219" s="73"/>
      <c r="Q219" s="69">
        <f>+'Pay App 13'!Q219+N219+P219</f>
        <v>0</v>
      </c>
    </row>
    <row r="220" spans="1:17" ht="21" customHeight="1" x14ac:dyDescent="0.25">
      <c r="A220" s="153" t="s">
        <v>160</v>
      </c>
      <c r="B220" s="153"/>
      <c r="C220" s="153" t="s">
        <v>161</v>
      </c>
      <c r="D220" s="158"/>
      <c r="E220" s="101">
        <f>+'Pay App 13'!E220</f>
        <v>0</v>
      </c>
      <c r="F220" s="73"/>
      <c r="G220" s="102">
        <f>+'Pay App 13'!G220+'Pay App 14'!F220</f>
        <v>0</v>
      </c>
      <c r="H220" s="194">
        <f>+'Pay App 13'!K220</f>
        <v>0</v>
      </c>
      <c r="I220" s="195"/>
      <c r="J220" s="104"/>
      <c r="K220" s="55">
        <f t="shared" si="10"/>
        <v>0</v>
      </c>
      <c r="L220" s="56">
        <f t="shared" si="8"/>
        <v>0</v>
      </c>
      <c r="M220" s="54">
        <f t="shared" si="9"/>
        <v>0</v>
      </c>
      <c r="N220" s="54">
        <f t="shared" si="11"/>
        <v>0</v>
      </c>
      <c r="O220" s="101">
        <f>+'Pay App 13'!O220+'Pay App 13'!P220</f>
        <v>0</v>
      </c>
      <c r="P220" s="73"/>
      <c r="Q220" s="69">
        <f>+'Pay App 13'!Q220+N220+P220</f>
        <v>0</v>
      </c>
    </row>
    <row r="221" spans="1:17" ht="21" customHeight="1" x14ac:dyDescent="0.25">
      <c r="A221" s="153" t="s">
        <v>162</v>
      </c>
      <c r="B221" s="153"/>
      <c r="C221" s="153" t="s">
        <v>163</v>
      </c>
      <c r="D221" s="158"/>
      <c r="E221" s="101">
        <f>+'Pay App 13'!E221</f>
        <v>0</v>
      </c>
      <c r="F221" s="73"/>
      <c r="G221" s="102">
        <f>+'Pay App 13'!G221+'Pay App 14'!F221</f>
        <v>0</v>
      </c>
      <c r="H221" s="194">
        <f>+'Pay App 13'!K221</f>
        <v>0</v>
      </c>
      <c r="I221" s="195"/>
      <c r="J221" s="104"/>
      <c r="K221" s="55">
        <f t="shared" si="10"/>
        <v>0</v>
      </c>
      <c r="L221" s="56">
        <f t="shared" si="8"/>
        <v>0</v>
      </c>
      <c r="M221" s="54">
        <f t="shared" si="9"/>
        <v>0</v>
      </c>
      <c r="N221" s="54">
        <f t="shared" si="11"/>
        <v>0</v>
      </c>
      <c r="O221" s="101">
        <f>+'Pay App 13'!O221+'Pay App 13'!P221</f>
        <v>0</v>
      </c>
      <c r="P221" s="73"/>
      <c r="Q221" s="69">
        <f>+'Pay App 13'!Q221+N221+P221</f>
        <v>0</v>
      </c>
    </row>
    <row r="222" spans="1:17" ht="21" customHeight="1" x14ac:dyDescent="0.25">
      <c r="A222" s="153" t="s">
        <v>394</v>
      </c>
      <c r="B222" s="153"/>
      <c r="C222" s="153" t="s">
        <v>395</v>
      </c>
      <c r="D222" s="158"/>
      <c r="E222" s="101">
        <f>+'Pay App 13'!E222</f>
        <v>0</v>
      </c>
      <c r="F222" s="73"/>
      <c r="G222" s="102">
        <f>+'Pay App 13'!G222+'Pay App 14'!F222</f>
        <v>0</v>
      </c>
      <c r="H222" s="194">
        <f>+'Pay App 13'!K222</f>
        <v>0</v>
      </c>
      <c r="I222" s="195"/>
      <c r="J222" s="104"/>
      <c r="K222" s="55">
        <f t="shared" si="10"/>
        <v>0</v>
      </c>
      <c r="L222" s="56">
        <f t="shared" si="8"/>
        <v>0</v>
      </c>
      <c r="M222" s="54">
        <f t="shared" si="9"/>
        <v>0</v>
      </c>
      <c r="N222" s="54">
        <f t="shared" si="11"/>
        <v>0</v>
      </c>
      <c r="O222" s="101">
        <f>+'Pay App 13'!O222+'Pay App 13'!P222</f>
        <v>0</v>
      </c>
      <c r="P222" s="73"/>
      <c r="Q222" s="69">
        <f>+'Pay App 13'!Q222+N222+P222</f>
        <v>0</v>
      </c>
    </row>
    <row r="223" spans="1:17" ht="21" customHeight="1" x14ac:dyDescent="0.25">
      <c r="A223" s="153" t="s">
        <v>396</v>
      </c>
      <c r="B223" s="153"/>
      <c r="C223" s="153" t="s">
        <v>397</v>
      </c>
      <c r="D223" s="158"/>
      <c r="E223" s="101">
        <f>+'Pay App 13'!E223</f>
        <v>0</v>
      </c>
      <c r="F223" s="73"/>
      <c r="G223" s="102">
        <f>+'Pay App 13'!G223+'Pay App 14'!F223</f>
        <v>0</v>
      </c>
      <c r="H223" s="194">
        <f>+'Pay App 13'!K223</f>
        <v>0</v>
      </c>
      <c r="I223" s="195"/>
      <c r="J223" s="104"/>
      <c r="K223" s="55">
        <f t="shared" si="10"/>
        <v>0</v>
      </c>
      <c r="L223" s="56">
        <f t="shared" si="8"/>
        <v>0</v>
      </c>
      <c r="M223" s="54">
        <f t="shared" si="9"/>
        <v>0</v>
      </c>
      <c r="N223" s="54">
        <f t="shared" si="11"/>
        <v>0</v>
      </c>
      <c r="O223" s="101">
        <f>+'Pay App 13'!O223+'Pay App 13'!P223</f>
        <v>0</v>
      </c>
      <c r="P223" s="73"/>
      <c r="Q223" s="69">
        <f>+'Pay App 13'!Q223+N223+P223</f>
        <v>0</v>
      </c>
    </row>
    <row r="224" spans="1:17" ht="21" customHeight="1" x14ac:dyDescent="0.25">
      <c r="A224" s="156" t="s">
        <v>398</v>
      </c>
      <c r="B224" s="156"/>
      <c r="C224" s="156" t="s">
        <v>399</v>
      </c>
      <c r="D224" s="157"/>
      <c r="E224" s="101">
        <f>+'Pay App 13'!E224</f>
        <v>0</v>
      </c>
      <c r="F224" s="73"/>
      <c r="G224" s="102">
        <f>+'Pay App 13'!G224+'Pay App 14'!F224</f>
        <v>0</v>
      </c>
      <c r="H224" s="194">
        <f>+'Pay App 13'!K224</f>
        <v>0</v>
      </c>
      <c r="I224" s="195"/>
      <c r="J224" s="104"/>
      <c r="K224" s="55">
        <f t="shared" si="10"/>
        <v>0</v>
      </c>
      <c r="L224" s="56">
        <f t="shared" si="8"/>
        <v>0</v>
      </c>
      <c r="M224" s="54">
        <f t="shared" si="9"/>
        <v>0</v>
      </c>
      <c r="N224" s="54">
        <f t="shared" si="11"/>
        <v>0</v>
      </c>
      <c r="O224" s="101">
        <f>+'Pay App 13'!O224+'Pay App 13'!P224</f>
        <v>0</v>
      </c>
      <c r="P224" s="73"/>
      <c r="Q224" s="69">
        <f>+'Pay App 13'!Q224+N224+P224</f>
        <v>0</v>
      </c>
    </row>
    <row r="225" spans="1:17" ht="21" customHeight="1" x14ac:dyDescent="0.25">
      <c r="A225" s="153" t="s">
        <v>164</v>
      </c>
      <c r="B225" s="153"/>
      <c r="C225" s="153" t="s">
        <v>165</v>
      </c>
      <c r="D225" s="158"/>
      <c r="E225" s="101">
        <f>+'Pay App 13'!E225</f>
        <v>0</v>
      </c>
      <c r="F225" s="73"/>
      <c r="G225" s="102">
        <f>+'Pay App 13'!G225+'Pay App 14'!F225</f>
        <v>0</v>
      </c>
      <c r="H225" s="194">
        <f>+'Pay App 13'!K225</f>
        <v>0</v>
      </c>
      <c r="I225" s="195"/>
      <c r="J225" s="104"/>
      <c r="K225" s="55">
        <f t="shared" si="10"/>
        <v>0</v>
      </c>
      <c r="L225" s="56">
        <f t="shared" si="8"/>
        <v>0</v>
      </c>
      <c r="M225" s="54">
        <f t="shared" si="9"/>
        <v>0</v>
      </c>
      <c r="N225" s="54">
        <f t="shared" si="11"/>
        <v>0</v>
      </c>
      <c r="O225" s="101">
        <f>+'Pay App 13'!O225+'Pay App 13'!P225</f>
        <v>0</v>
      </c>
      <c r="P225" s="73"/>
      <c r="Q225" s="69">
        <f>+'Pay App 13'!Q225+N225+P225</f>
        <v>0</v>
      </c>
    </row>
    <row r="226" spans="1:17" ht="21" customHeight="1" x14ac:dyDescent="0.25">
      <c r="A226" s="153" t="s">
        <v>166</v>
      </c>
      <c r="B226" s="153"/>
      <c r="C226" s="153" t="s">
        <v>167</v>
      </c>
      <c r="D226" s="158"/>
      <c r="E226" s="101">
        <f>+'Pay App 13'!E226</f>
        <v>0</v>
      </c>
      <c r="F226" s="73"/>
      <c r="G226" s="102">
        <f>+'Pay App 13'!G226+'Pay App 14'!F226</f>
        <v>0</v>
      </c>
      <c r="H226" s="194">
        <f>+'Pay App 13'!K226</f>
        <v>0</v>
      </c>
      <c r="I226" s="195"/>
      <c r="J226" s="104"/>
      <c r="K226" s="55">
        <f t="shared" si="10"/>
        <v>0</v>
      </c>
      <c r="L226" s="56">
        <f t="shared" si="8"/>
        <v>0</v>
      </c>
      <c r="M226" s="54">
        <f t="shared" si="9"/>
        <v>0</v>
      </c>
      <c r="N226" s="54">
        <f t="shared" si="11"/>
        <v>0</v>
      </c>
      <c r="O226" s="101">
        <f>+'Pay App 13'!O226+'Pay App 13'!P226</f>
        <v>0</v>
      </c>
      <c r="P226" s="73"/>
      <c r="Q226" s="69">
        <f>+'Pay App 13'!Q226+N226+P226</f>
        <v>0</v>
      </c>
    </row>
    <row r="227" spans="1:17" ht="21" customHeight="1" x14ac:dyDescent="0.25">
      <c r="A227" s="153" t="s">
        <v>400</v>
      </c>
      <c r="B227" s="153"/>
      <c r="C227" s="153" t="s">
        <v>401</v>
      </c>
      <c r="D227" s="158"/>
      <c r="E227" s="101">
        <f>+'Pay App 13'!E227</f>
        <v>0</v>
      </c>
      <c r="F227" s="73"/>
      <c r="G227" s="102">
        <f>+'Pay App 13'!G227+'Pay App 14'!F227</f>
        <v>0</v>
      </c>
      <c r="H227" s="194">
        <f>+'Pay App 13'!K227</f>
        <v>0</v>
      </c>
      <c r="I227" s="195"/>
      <c r="J227" s="104"/>
      <c r="K227" s="55">
        <f t="shared" si="10"/>
        <v>0</v>
      </c>
      <c r="L227" s="56">
        <f t="shared" si="8"/>
        <v>0</v>
      </c>
      <c r="M227" s="54">
        <f t="shared" si="9"/>
        <v>0</v>
      </c>
      <c r="N227" s="54">
        <f t="shared" si="11"/>
        <v>0</v>
      </c>
      <c r="O227" s="101">
        <f>+'Pay App 13'!O227+'Pay App 13'!P227</f>
        <v>0</v>
      </c>
      <c r="P227" s="73"/>
      <c r="Q227" s="69">
        <f>+'Pay App 13'!Q227+N227+P227</f>
        <v>0</v>
      </c>
    </row>
    <row r="228" spans="1:17" ht="21" customHeight="1" x14ac:dyDescent="0.25">
      <c r="A228" s="153" t="s">
        <v>168</v>
      </c>
      <c r="B228" s="153"/>
      <c r="C228" s="153" t="s">
        <v>169</v>
      </c>
      <c r="D228" s="158"/>
      <c r="E228" s="101">
        <f>+'Pay App 13'!E228</f>
        <v>0</v>
      </c>
      <c r="F228" s="73"/>
      <c r="G228" s="102">
        <f>+'Pay App 13'!G228+'Pay App 14'!F228</f>
        <v>0</v>
      </c>
      <c r="H228" s="194">
        <f>+'Pay App 13'!K228</f>
        <v>0</v>
      </c>
      <c r="I228" s="195"/>
      <c r="J228" s="104"/>
      <c r="K228" s="55">
        <f t="shared" si="10"/>
        <v>0</v>
      </c>
      <c r="L228" s="56">
        <f t="shared" si="8"/>
        <v>0</v>
      </c>
      <c r="M228" s="54">
        <f t="shared" si="9"/>
        <v>0</v>
      </c>
      <c r="N228" s="54">
        <f t="shared" si="11"/>
        <v>0</v>
      </c>
      <c r="O228" s="101">
        <f>+'Pay App 13'!O228+'Pay App 13'!P228</f>
        <v>0</v>
      </c>
      <c r="P228" s="73"/>
      <c r="Q228" s="69">
        <f>+'Pay App 13'!Q228+N228+P228</f>
        <v>0</v>
      </c>
    </row>
    <row r="229" spans="1:17" ht="21" customHeight="1" x14ac:dyDescent="0.25">
      <c r="A229" s="153" t="s">
        <v>170</v>
      </c>
      <c r="B229" s="153"/>
      <c r="C229" s="153" t="s">
        <v>171</v>
      </c>
      <c r="D229" s="158"/>
      <c r="E229" s="101">
        <f>+'Pay App 13'!E229</f>
        <v>0</v>
      </c>
      <c r="F229" s="73"/>
      <c r="G229" s="102">
        <f>+'Pay App 13'!G229+'Pay App 14'!F229</f>
        <v>0</v>
      </c>
      <c r="H229" s="194">
        <f>+'Pay App 13'!K229</f>
        <v>0</v>
      </c>
      <c r="I229" s="195"/>
      <c r="J229" s="104"/>
      <c r="K229" s="55">
        <f t="shared" si="10"/>
        <v>0</v>
      </c>
      <c r="L229" s="56">
        <f t="shared" si="8"/>
        <v>0</v>
      </c>
      <c r="M229" s="54">
        <f t="shared" si="9"/>
        <v>0</v>
      </c>
      <c r="N229" s="54">
        <f t="shared" si="11"/>
        <v>0</v>
      </c>
      <c r="O229" s="101">
        <f>+'Pay App 13'!O229+'Pay App 13'!P229</f>
        <v>0</v>
      </c>
      <c r="P229" s="73"/>
      <c r="Q229" s="69">
        <f>+'Pay App 13'!Q229+N229+P229</f>
        <v>0</v>
      </c>
    </row>
    <row r="230" spans="1:17" ht="21" customHeight="1" x14ac:dyDescent="0.25">
      <c r="A230" s="156" t="s">
        <v>208</v>
      </c>
      <c r="B230" s="156"/>
      <c r="C230" s="156" t="s">
        <v>172</v>
      </c>
      <c r="D230" s="157"/>
      <c r="E230" s="101">
        <f>+'Pay App 13'!E230</f>
        <v>0</v>
      </c>
      <c r="F230" s="73"/>
      <c r="G230" s="102">
        <f>+'Pay App 13'!G230+'Pay App 14'!F230</f>
        <v>0</v>
      </c>
      <c r="H230" s="194">
        <f>+'Pay App 13'!K230</f>
        <v>0</v>
      </c>
      <c r="I230" s="195"/>
      <c r="J230" s="104"/>
      <c r="K230" s="55">
        <f t="shared" si="10"/>
        <v>0</v>
      </c>
      <c r="L230" s="56">
        <f t="shared" si="8"/>
        <v>0</v>
      </c>
      <c r="M230" s="54">
        <f t="shared" si="9"/>
        <v>0</v>
      </c>
      <c r="N230" s="54">
        <f t="shared" si="11"/>
        <v>0</v>
      </c>
      <c r="O230" s="101">
        <f>+'Pay App 13'!O230+'Pay App 13'!P230</f>
        <v>0</v>
      </c>
      <c r="P230" s="73"/>
      <c r="Q230" s="69">
        <f>+'Pay App 13'!Q230+N230+P230</f>
        <v>0</v>
      </c>
    </row>
    <row r="231" spans="1:17" ht="21" customHeight="1" x14ac:dyDescent="0.25">
      <c r="A231" s="153" t="s">
        <v>173</v>
      </c>
      <c r="B231" s="153"/>
      <c r="C231" s="153" t="s">
        <v>174</v>
      </c>
      <c r="D231" s="158"/>
      <c r="E231" s="101">
        <f>+'Pay App 13'!E231</f>
        <v>0</v>
      </c>
      <c r="F231" s="73"/>
      <c r="G231" s="102">
        <f>+'Pay App 13'!G231+'Pay App 14'!F231</f>
        <v>0</v>
      </c>
      <c r="H231" s="194">
        <f>+'Pay App 13'!K231</f>
        <v>0</v>
      </c>
      <c r="I231" s="195"/>
      <c r="J231" s="104"/>
      <c r="K231" s="55">
        <f t="shared" si="10"/>
        <v>0</v>
      </c>
      <c r="L231" s="56">
        <f t="shared" si="8"/>
        <v>0</v>
      </c>
      <c r="M231" s="54">
        <f t="shared" si="9"/>
        <v>0</v>
      </c>
      <c r="N231" s="54">
        <f t="shared" si="11"/>
        <v>0</v>
      </c>
      <c r="O231" s="101">
        <f>+'Pay App 13'!O231+'Pay App 13'!P231</f>
        <v>0</v>
      </c>
      <c r="P231" s="73"/>
      <c r="Q231" s="69">
        <f>+'Pay App 13'!Q231+N231+P231</f>
        <v>0</v>
      </c>
    </row>
    <row r="232" spans="1:17" ht="21" customHeight="1" x14ac:dyDescent="0.25">
      <c r="A232" s="153" t="s">
        <v>175</v>
      </c>
      <c r="B232" s="153"/>
      <c r="C232" s="153" t="s">
        <v>176</v>
      </c>
      <c r="D232" s="158"/>
      <c r="E232" s="101">
        <f>+'Pay App 13'!E232</f>
        <v>0</v>
      </c>
      <c r="F232" s="73"/>
      <c r="G232" s="102">
        <f>+'Pay App 13'!G232+'Pay App 14'!F232</f>
        <v>0</v>
      </c>
      <c r="H232" s="194">
        <f>+'Pay App 13'!K232</f>
        <v>0</v>
      </c>
      <c r="I232" s="195"/>
      <c r="J232" s="104"/>
      <c r="K232" s="55">
        <f t="shared" si="10"/>
        <v>0</v>
      </c>
      <c r="L232" s="56">
        <f t="shared" si="8"/>
        <v>0</v>
      </c>
      <c r="M232" s="54">
        <f t="shared" si="9"/>
        <v>0</v>
      </c>
      <c r="N232" s="54">
        <f t="shared" si="11"/>
        <v>0</v>
      </c>
      <c r="O232" s="101">
        <f>+'Pay App 13'!O232+'Pay App 13'!P232</f>
        <v>0</v>
      </c>
      <c r="P232" s="73"/>
      <c r="Q232" s="69">
        <f>+'Pay App 13'!Q232+N232+P232</f>
        <v>0</v>
      </c>
    </row>
    <row r="233" spans="1:17" ht="21" customHeight="1" x14ac:dyDescent="0.25">
      <c r="A233" s="153" t="s">
        <v>177</v>
      </c>
      <c r="B233" s="153"/>
      <c r="C233" s="153" t="s">
        <v>178</v>
      </c>
      <c r="D233" s="158"/>
      <c r="E233" s="101">
        <f>+'Pay App 13'!E233</f>
        <v>0</v>
      </c>
      <c r="F233" s="73"/>
      <c r="G233" s="102">
        <f>+'Pay App 13'!G233+'Pay App 14'!F233</f>
        <v>0</v>
      </c>
      <c r="H233" s="194">
        <f>+'Pay App 13'!K233</f>
        <v>0</v>
      </c>
      <c r="I233" s="195"/>
      <c r="J233" s="104"/>
      <c r="K233" s="55">
        <f t="shared" si="10"/>
        <v>0</v>
      </c>
      <c r="L233" s="56">
        <f t="shared" si="8"/>
        <v>0</v>
      </c>
      <c r="M233" s="54">
        <f t="shared" si="9"/>
        <v>0</v>
      </c>
      <c r="N233" s="54">
        <f t="shared" si="11"/>
        <v>0</v>
      </c>
      <c r="O233" s="101">
        <f>+'Pay App 13'!O233+'Pay App 13'!P233</f>
        <v>0</v>
      </c>
      <c r="P233" s="73"/>
      <c r="Q233" s="69">
        <f>+'Pay App 13'!Q233+N233+P233</f>
        <v>0</v>
      </c>
    </row>
    <row r="234" spans="1:17" ht="21" customHeight="1" x14ac:dyDescent="0.25">
      <c r="A234" s="153" t="s">
        <v>402</v>
      </c>
      <c r="B234" s="153"/>
      <c r="C234" s="153" t="s">
        <v>403</v>
      </c>
      <c r="D234" s="158"/>
      <c r="E234" s="101">
        <f>+'Pay App 13'!E234</f>
        <v>0</v>
      </c>
      <c r="F234" s="73"/>
      <c r="G234" s="102">
        <f>+'Pay App 13'!G234+'Pay App 14'!F234</f>
        <v>0</v>
      </c>
      <c r="H234" s="194">
        <f>+'Pay App 13'!K234</f>
        <v>0</v>
      </c>
      <c r="I234" s="195"/>
      <c r="J234" s="104"/>
      <c r="K234" s="55">
        <f t="shared" si="10"/>
        <v>0</v>
      </c>
      <c r="L234" s="56">
        <f t="shared" si="8"/>
        <v>0</v>
      </c>
      <c r="M234" s="54">
        <f t="shared" si="9"/>
        <v>0</v>
      </c>
      <c r="N234" s="54">
        <f t="shared" si="11"/>
        <v>0</v>
      </c>
      <c r="O234" s="101">
        <f>+'Pay App 13'!O234+'Pay App 13'!P234</f>
        <v>0</v>
      </c>
      <c r="P234" s="73"/>
      <c r="Q234" s="69">
        <f>+'Pay App 13'!Q234+N234+P234</f>
        <v>0</v>
      </c>
    </row>
    <row r="235" spans="1:17" ht="21" customHeight="1" x14ac:dyDescent="0.25">
      <c r="A235" s="153" t="s">
        <v>179</v>
      </c>
      <c r="B235" s="153"/>
      <c r="C235" s="153" t="s">
        <v>180</v>
      </c>
      <c r="D235" s="158"/>
      <c r="E235" s="101">
        <f>+'Pay App 13'!E235</f>
        <v>0</v>
      </c>
      <c r="F235" s="73"/>
      <c r="G235" s="102">
        <f>+'Pay App 13'!G235+'Pay App 14'!F235</f>
        <v>0</v>
      </c>
      <c r="H235" s="194">
        <f>+'Pay App 13'!K235</f>
        <v>0</v>
      </c>
      <c r="I235" s="195"/>
      <c r="J235" s="104"/>
      <c r="K235" s="55">
        <f t="shared" si="10"/>
        <v>0</v>
      </c>
      <c r="L235" s="56">
        <f t="shared" si="8"/>
        <v>0</v>
      </c>
      <c r="M235" s="54">
        <f t="shared" si="9"/>
        <v>0</v>
      </c>
      <c r="N235" s="54">
        <f t="shared" si="11"/>
        <v>0</v>
      </c>
      <c r="O235" s="101">
        <f>+'Pay App 13'!O235+'Pay App 13'!P235</f>
        <v>0</v>
      </c>
      <c r="P235" s="73"/>
      <c r="Q235" s="69">
        <f>+'Pay App 13'!Q235+N235+P235</f>
        <v>0</v>
      </c>
    </row>
    <row r="236" spans="1:17" ht="21" customHeight="1" x14ac:dyDescent="0.25">
      <c r="A236" s="153" t="s">
        <v>181</v>
      </c>
      <c r="B236" s="153"/>
      <c r="C236" s="153" t="s">
        <v>182</v>
      </c>
      <c r="D236" s="158"/>
      <c r="E236" s="101">
        <f>+'Pay App 13'!E236</f>
        <v>0</v>
      </c>
      <c r="F236" s="73"/>
      <c r="G236" s="102">
        <f>+'Pay App 13'!G236+'Pay App 14'!F236</f>
        <v>0</v>
      </c>
      <c r="H236" s="194">
        <f>+'Pay App 13'!K236</f>
        <v>0</v>
      </c>
      <c r="I236" s="195"/>
      <c r="J236" s="104"/>
      <c r="K236" s="55">
        <f t="shared" si="10"/>
        <v>0</v>
      </c>
      <c r="L236" s="56">
        <f t="shared" si="8"/>
        <v>0</v>
      </c>
      <c r="M236" s="54">
        <f t="shared" si="9"/>
        <v>0</v>
      </c>
      <c r="N236" s="54">
        <f t="shared" si="11"/>
        <v>0</v>
      </c>
      <c r="O236" s="101">
        <f>+'Pay App 13'!O236+'Pay App 13'!P236</f>
        <v>0</v>
      </c>
      <c r="P236" s="73"/>
      <c r="Q236" s="69">
        <f>+'Pay App 13'!Q236+N236+P236</f>
        <v>0</v>
      </c>
    </row>
    <row r="237" spans="1:17" ht="21" customHeight="1" x14ac:dyDescent="0.25">
      <c r="A237" s="153" t="s">
        <v>183</v>
      </c>
      <c r="B237" s="153"/>
      <c r="C237" s="153" t="s">
        <v>184</v>
      </c>
      <c r="D237" s="158"/>
      <c r="E237" s="101">
        <f>+'Pay App 13'!E237</f>
        <v>0</v>
      </c>
      <c r="F237" s="73"/>
      <c r="G237" s="102">
        <f>+'Pay App 13'!G237+'Pay App 14'!F237</f>
        <v>0</v>
      </c>
      <c r="H237" s="194">
        <f>+'Pay App 13'!K237</f>
        <v>0</v>
      </c>
      <c r="I237" s="195"/>
      <c r="J237" s="104"/>
      <c r="K237" s="55">
        <f t="shared" si="10"/>
        <v>0</v>
      </c>
      <c r="L237" s="56">
        <f t="shared" si="8"/>
        <v>0</v>
      </c>
      <c r="M237" s="54">
        <f t="shared" si="9"/>
        <v>0</v>
      </c>
      <c r="N237" s="54">
        <f t="shared" si="11"/>
        <v>0</v>
      </c>
      <c r="O237" s="101">
        <f>+'Pay App 13'!O237+'Pay App 13'!P237</f>
        <v>0</v>
      </c>
      <c r="P237" s="73"/>
      <c r="Q237" s="69">
        <f>+'Pay App 13'!Q237+N237+P237</f>
        <v>0</v>
      </c>
    </row>
    <row r="238" spans="1:17" ht="21" customHeight="1" x14ac:dyDescent="0.25">
      <c r="A238" s="156" t="s">
        <v>404</v>
      </c>
      <c r="B238" s="156"/>
      <c r="C238" s="156" t="s">
        <v>405</v>
      </c>
      <c r="D238" s="157"/>
      <c r="E238" s="101">
        <f>+'Pay App 13'!E238</f>
        <v>0</v>
      </c>
      <c r="F238" s="73"/>
      <c r="G238" s="54">
        <f>+'Pay App 13'!G238+'Pay App 14'!F238</f>
        <v>0</v>
      </c>
      <c r="H238" s="194">
        <f>+'Pay App 13'!K238</f>
        <v>0</v>
      </c>
      <c r="I238" s="195"/>
      <c r="J238" s="104"/>
      <c r="K238" s="55">
        <f t="shared" si="10"/>
        <v>0</v>
      </c>
      <c r="L238" s="120">
        <f t="shared" si="8"/>
        <v>0</v>
      </c>
      <c r="M238" s="54">
        <f t="shared" si="9"/>
        <v>0</v>
      </c>
      <c r="N238" s="54">
        <f t="shared" si="11"/>
        <v>0</v>
      </c>
      <c r="O238" s="101">
        <f>+'Pay App 13'!O238+'Pay App 13'!P238</f>
        <v>0</v>
      </c>
      <c r="P238" s="73"/>
      <c r="Q238" s="69">
        <f>+'Pay App 13'!Q238+N238+P238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sZoiwe89RN81s30XrBr2rVMsu0Pjw5j1YEpEPhczBS3h7V3oG97JJVWqMWxy5GGZl6U5IQjeweFbxLgkZRqx4Q==" saltValue="HLXONui5Gh3QEnVpPvzbpQ==" spinCount="100000" sheet="1" selectLockedCells="1"/>
  <protectedRanges>
    <protectedRange sqref="A116 C116" name="Range2"/>
    <protectedRange sqref="A188 A218 C188 C218" name="Range2_1"/>
  </protectedRanges>
  <mergeCells count="516">
    <mergeCell ref="A239:B239"/>
    <mergeCell ref="C239:D239"/>
    <mergeCell ref="H239:I239"/>
    <mergeCell ref="A237:B237"/>
    <mergeCell ref="C237:D237"/>
    <mergeCell ref="H237:I237"/>
    <mergeCell ref="A238:B238"/>
    <mergeCell ref="C238:D238"/>
    <mergeCell ref="H238:I238"/>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03:B203"/>
    <mergeCell ref="C203:D203"/>
    <mergeCell ref="H203:I203"/>
    <mergeCell ref="A204:B204"/>
    <mergeCell ref="C204:D204"/>
    <mergeCell ref="H204:I204"/>
    <mergeCell ref="A201:B201"/>
    <mergeCell ref="C201:D201"/>
    <mergeCell ref="H201:I201"/>
    <mergeCell ref="A202:B202"/>
    <mergeCell ref="C202:D202"/>
    <mergeCell ref="H202:I202"/>
    <mergeCell ref="A199:B199"/>
    <mergeCell ref="C199:D199"/>
    <mergeCell ref="H199:I199"/>
    <mergeCell ref="A200:B200"/>
    <mergeCell ref="C200:D200"/>
    <mergeCell ref="H200:I200"/>
    <mergeCell ref="A197:B197"/>
    <mergeCell ref="C197:D197"/>
    <mergeCell ref="H197:I197"/>
    <mergeCell ref="A198:B198"/>
    <mergeCell ref="C198:D198"/>
    <mergeCell ref="H198:I198"/>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02:B102"/>
    <mergeCell ref="C102:D102"/>
    <mergeCell ref="H102:I102"/>
    <mergeCell ref="A103:B103"/>
    <mergeCell ref="C103:D103"/>
    <mergeCell ref="H103:I103"/>
    <mergeCell ref="A100:B100"/>
    <mergeCell ref="C100:D100"/>
    <mergeCell ref="H100:I100"/>
    <mergeCell ref="A101:B101"/>
    <mergeCell ref="C101:D101"/>
    <mergeCell ref="H101:I101"/>
    <mergeCell ref="A98:B98"/>
    <mergeCell ref="C98:D98"/>
    <mergeCell ref="H98:I98"/>
    <mergeCell ref="A99:B99"/>
    <mergeCell ref="C99:D99"/>
    <mergeCell ref="H99:I99"/>
    <mergeCell ref="A96:B96"/>
    <mergeCell ref="C96:D96"/>
    <mergeCell ref="H96:I96"/>
    <mergeCell ref="A97:B97"/>
    <mergeCell ref="C97:D97"/>
    <mergeCell ref="H97:I97"/>
    <mergeCell ref="A94:B94"/>
    <mergeCell ref="C94:D94"/>
    <mergeCell ref="H94:I94"/>
    <mergeCell ref="A95:B95"/>
    <mergeCell ref="C95:D95"/>
    <mergeCell ref="H95:I95"/>
    <mergeCell ref="A92:B92"/>
    <mergeCell ref="C92:D92"/>
    <mergeCell ref="H92:I92"/>
    <mergeCell ref="A93:B93"/>
    <mergeCell ref="C93:D93"/>
    <mergeCell ref="H93:I93"/>
    <mergeCell ref="A90:B90"/>
    <mergeCell ref="C90:D90"/>
    <mergeCell ref="H90:I90"/>
    <mergeCell ref="A91:B91"/>
    <mergeCell ref="C91:D91"/>
    <mergeCell ref="H91:I91"/>
    <mergeCell ref="A88:B88"/>
    <mergeCell ref="C88:D88"/>
    <mergeCell ref="H88:I88"/>
    <mergeCell ref="A89:B89"/>
    <mergeCell ref="C89:D89"/>
    <mergeCell ref="H89:I89"/>
    <mergeCell ref="A86:B86"/>
    <mergeCell ref="C86:D86"/>
    <mergeCell ref="H86:I86"/>
    <mergeCell ref="A87:B87"/>
    <mergeCell ref="C87:D87"/>
    <mergeCell ref="H87:I87"/>
    <mergeCell ref="A84:B84"/>
    <mergeCell ref="C84:D84"/>
    <mergeCell ref="H84:I84"/>
    <mergeCell ref="A85:B85"/>
    <mergeCell ref="C85:D85"/>
    <mergeCell ref="H85:I8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27:B27"/>
    <mergeCell ref="A28:B28"/>
    <mergeCell ref="A29:B29"/>
    <mergeCell ref="H29:J29"/>
    <mergeCell ref="L29:N29"/>
    <mergeCell ref="H16:Q16"/>
    <mergeCell ref="H18:Q19"/>
    <mergeCell ref="A19:B19"/>
    <mergeCell ref="A21:B21"/>
    <mergeCell ref="H21:Q22"/>
    <mergeCell ref="A22:B22"/>
    <mergeCell ref="A7:B7"/>
    <mergeCell ref="I7:J7"/>
    <mergeCell ref="H8:Q11"/>
    <mergeCell ref="A12:B12"/>
    <mergeCell ref="H12:Q15"/>
    <mergeCell ref="A14:B14"/>
    <mergeCell ref="A24:B24"/>
    <mergeCell ref="H24:Q25"/>
    <mergeCell ref="A25:B25"/>
  </mergeCells>
  <dataValidations disablePrompts="1" count="2">
    <dataValidation allowBlank="1" showInputMessage="1" sqref="P80:P238"/>
    <dataValidation type="decimal" operator="lessThanOrEqual" allowBlank="1" showInputMessage="1" showErrorMessage="1" errorTitle="Release retention" error="In order to release retention, the number entered into this cell must be negative." sqref="O80:O238">
      <formula1>0</formula1>
    </dataValidation>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15</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27"/>
      <c r="I17" s="127"/>
      <c r="J17" s="127"/>
      <c r="K17" s="127"/>
      <c r="L17" s="127"/>
      <c r="M17" s="127"/>
      <c r="N17" s="127"/>
      <c r="O17" s="127"/>
      <c r="P17" s="127"/>
      <c r="Q17" s="127"/>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26"/>
      <c r="I20" s="126"/>
      <c r="J20" s="126"/>
      <c r="K20" s="126"/>
      <c r="L20" s="126"/>
      <c r="M20" s="126"/>
      <c r="N20" s="126"/>
      <c r="O20" s="126"/>
      <c r="P20" s="126"/>
      <c r="Q20" s="126"/>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26"/>
      <c r="I23" s="126"/>
      <c r="J23" s="126"/>
      <c r="K23" s="126"/>
      <c r="L23" s="126"/>
      <c r="M23" s="126"/>
      <c r="N23" s="126"/>
      <c r="O23" s="126"/>
      <c r="P23" s="126"/>
      <c r="Q23" s="126"/>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14'!F36+'Pay App 15'!F239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26"/>
      <c r="I42" s="126"/>
      <c r="J42" s="126"/>
      <c r="K42" s="126"/>
      <c r="L42" s="126"/>
      <c r="M42" s="126"/>
      <c r="N42" s="126"/>
      <c r="O42" s="126"/>
      <c r="P42" s="126"/>
      <c r="Q42" s="126"/>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14'!F51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14'!F55+'Pay App 14'!F57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14'!B62+'Pay App 15'!N239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15.1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28">
        <f>+'Project Summary Sheet'!C17</f>
        <v>0</v>
      </c>
      <c r="O74" s="128"/>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25" t="s">
        <v>63</v>
      </c>
      <c r="F78" s="125" t="s">
        <v>64</v>
      </c>
      <c r="G78" s="125" t="s">
        <v>65</v>
      </c>
      <c r="H78" s="169" t="s">
        <v>66</v>
      </c>
      <c r="I78" s="169"/>
      <c r="J78" s="125" t="s">
        <v>67</v>
      </c>
      <c r="K78" s="125" t="s">
        <v>248</v>
      </c>
      <c r="L78" s="125" t="s">
        <v>68</v>
      </c>
      <c r="M78" s="42" t="s">
        <v>69</v>
      </c>
      <c r="N78" s="125" t="s">
        <v>70</v>
      </c>
      <c r="O78" s="112" t="s">
        <v>71</v>
      </c>
      <c r="P78" s="125" t="s">
        <v>72</v>
      </c>
      <c r="Q78" s="125" t="s">
        <v>425</v>
      </c>
    </row>
    <row r="79" spans="1:20" ht="65.25" customHeight="1" x14ac:dyDescent="0.25">
      <c r="A79" s="170" t="s">
        <v>73</v>
      </c>
      <c r="B79" s="170"/>
      <c r="C79" s="170" t="s">
        <v>74</v>
      </c>
      <c r="D79" s="170"/>
      <c r="E79" s="124" t="s">
        <v>14</v>
      </c>
      <c r="F79" s="124" t="s">
        <v>235</v>
      </c>
      <c r="G79" s="124" t="s">
        <v>234</v>
      </c>
      <c r="H79" s="170" t="s">
        <v>236</v>
      </c>
      <c r="I79" s="170"/>
      <c r="J79" s="124" t="s">
        <v>245</v>
      </c>
      <c r="K79" s="45" t="s">
        <v>246</v>
      </c>
      <c r="L79" s="124" t="s">
        <v>247</v>
      </c>
      <c r="M79" s="45" t="s">
        <v>237</v>
      </c>
      <c r="N79" s="124" t="s">
        <v>238</v>
      </c>
      <c r="O79" s="113" t="s">
        <v>424</v>
      </c>
      <c r="P79" s="124" t="s">
        <v>423</v>
      </c>
      <c r="Q79" s="124" t="s">
        <v>239</v>
      </c>
    </row>
    <row r="80" spans="1:20" ht="21" customHeight="1" x14ac:dyDescent="0.25">
      <c r="A80" s="171" t="s">
        <v>77</v>
      </c>
      <c r="B80" s="171"/>
      <c r="C80" s="186" t="s">
        <v>75</v>
      </c>
      <c r="D80" s="187"/>
      <c r="E80" s="100">
        <f>+'Pay App 14'!E80</f>
        <v>0</v>
      </c>
      <c r="F80" s="72"/>
      <c r="G80" s="52">
        <f>+'Pay App 14'!G80+F80</f>
        <v>0</v>
      </c>
      <c r="H80" s="196">
        <f>+'Pay App 14'!K80</f>
        <v>0</v>
      </c>
      <c r="I80" s="197"/>
      <c r="J80" s="103"/>
      <c r="K80" s="53">
        <f>+H80+J80</f>
        <v>0</v>
      </c>
      <c r="L80" s="70">
        <f>IF(ISERROR(K80/G80),0,K80/G80)</f>
        <v>0</v>
      </c>
      <c r="M80" s="52">
        <f>+G80-K80</f>
        <v>0</v>
      </c>
      <c r="N80" s="52">
        <f>SUM(+J80*0.05)</f>
        <v>0</v>
      </c>
      <c r="O80" s="100">
        <f>+'Pay App 14'!O80+'Pay App 14'!P80</f>
        <v>0</v>
      </c>
      <c r="P80" s="72"/>
      <c r="Q80" s="71">
        <f>+'Pay App 14'!Q80+N80+P80</f>
        <v>0</v>
      </c>
    </row>
    <row r="81" spans="1:17" ht="21" customHeight="1" x14ac:dyDescent="0.25">
      <c r="A81" s="154" t="s">
        <v>78</v>
      </c>
      <c r="B81" s="154"/>
      <c r="C81" s="154" t="s">
        <v>79</v>
      </c>
      <c r="D81" s="155"/>
      <c r="E81" s="101">
        <f>+'Pay App 14'!E81</f>
        <v>0</v>
      </c>
      <c r="F81" s="73"/>
      <c r="G81" s="102">
        <f>+'Pay App 14'!G81+'Pay App 15'!F81</f>
        <v>0</v>
      </c>
      <c r="H81" s="194">
        <f>+'Pay App 14'!K81</f>
        <v>0</v>
      </c>
      <c r="I81" s="195"/>
      <c r="J81" s="104"/>
      <c r="K81" s="55">
        <f>+H81+J81</f>
        <v>0</v>
      </c>
      <c r="L81" s="56">
        <f t="shared" ref="L81:L145" si="0">IF(ISERROR(K81/G81),0,K81/G81)</f>
        <v>0</v>
      </c>
      <c r="M81" s="54">
        <f t="shared" ref="M81:M145" si="1">+G81-K81</f>
        <v>0</v>
      </c>
      <c r="N81" s="54">
        <f>SUM(+J81*0.05)</f>
        <v>0</v>
      </c>
      <c r="O81" s="101">
        <f>+'Pay App 14'!O81+'Pay App 14'!P81</f>
        <v>0</v>
      </c>
      <c r="P81" s="73"/>
      <c r="Q81" s="69">
        <f>+'Pay App 14'!Q81+N81+P81</f>
        <v>0</v>
      </c>
    </row>
    <row r="82" spans="1:17" ht="21" customHeight="1" x14ac:dyDescent="0.25">
      <c r="A82" s="154" t="s">
        <v>80</v>
      </c>
      <c r="B82" s="154"/>
      <c r="C82" s="123" t="s">
        <v>76</v>
      </c>
      <c r="D82" s="58"/>
      <c r="E82" s="101">
        <f>+'Pay App 14'!E82</f>
        <v>0</v>
      </c>
      <c r="F82" s="73"/>
      <c r="G82" s="102">
        <f>+'Pay App 14'!G82+'Pay App 15'!F82</f>
        <v>0</v>
      </c>
      <c r="H82" s="194">
        <f>+'Pay App 14'!K82</f>
        <v>0</v>
      </c>
      <c r="I82" s="195"/>
      <c r="J82" s="104"/>
      <c r="K82" s="55">
        <f t="shared" ref="K82:K146" si="2">+H82+J82</f>
        <v>0</v>
      </c>
      <c r="L82" s="56">
        <f t="shared" si="0"/>
        <v>0</v>
      </c>
      <c r="M82" s="54">
        <f t="shared" si="1"/>
        <v>0</v>
      </c>
      <c r="N82" s="54">
        <f t="shared" ref="N82:N146" si="3">SUM(+J82*0.05)</f>
        <v>0</v>
      </c>
      <c r="O82" s="101">
        <f>+'Pay App 14'!O82+'Pay App 14'!P82</f>
        <v>0</v>
      </c>
      <c r="P82" s="73"/>
      <c r="Q82" s="69">
        <f>+'Pay App 14'!Q82+N82+P82</f>
        <v>0</v>
      </c>
    </row>
    <row r="83" spans="1:17" ht="21" customHeight="1" x14ac:dyDescent="0.25">
      <c r="A83" s="154" t="s">
        <v>408</v>
      </c>
      <c r="B83" s="154"/>
      <c r="C83" s="154" t="s">
        <v>409</v>
      </c>
      <c r="D83" s="155"/>
      <c r="E83" s="101">
        <f>+'Pay App 14'!E83</f>
        <v>0</v>
      </c>
      <c r="F83" s="73"/>
      <c r="G83" s="102">
        <f>+'Pay App 14'!G83+'Pay App 15'!F83</f>
        <v>0</v>
      </c>
      <c r="H83" s="194">
        <f>+'Pay App 14'!K83</f>
        <v>0</v>
      </c>
      <c r="I83" s="195"/>
      <c r="J83" s="104"/>
      <c r="K83" s="55">
        <f t="shared" si="2"/>
        <v>0</v>
      </c>
      <c r="L83" s="56">
        <f t="shared" si="0"/>
        <v>0</v>
      </c>
      <c r="M83" s="54">
        <f t="shared" si="1"/>
        <v>0</v>
      </c>
      <c r="N83" s="54">
        <f t="shared" si="3"/>
        <v>0</v>
      </c>
      <c r="O83" s="101">
        <f>+'Pay App 14'!O83+'Pay App 14'!P83</f>
        <v>0</v>
      </c>
      <c r="P83" s="73"/>
      <c r="Q83" s="69">
        <f>+'Pay App 14'!Q83+N83+P83</f>
        <v>0</v>
      </c>
    </row>
    <row r="84" spans="1:17" ht="21" customHeight="1" x14ac:dyDescent="0.25">
      <c r="A84" s="154" t="s">
        <v>410</v>
      </c>
      <c r="B84" s="154"/>
      <c r="C84" s="154" t="s">
        <v>81</v>
      </c>
      <c r="D84" s="155"/>
      <c r="E84" s="101">
        <f>+'Pay App 14'!E84</f>
        <v>0</v>
      </c>
      <c r="F84" s="73"/>
      <c r="G84" s="102">
        <f>+'Pay App 14'!G84+'Pay App 15'!F84</f>
        <v>0</v>
      </c>
      <c r="H84" s="194">
        <f>+'Pay App 14'!K84</f>
        <v>0</v>
      </c>
      <c r="I84" s="195"/>
      <c r="J84" s="104"/>
      <c r="K84" s="55">
        <f t="shared" si="2"/>
        <v>0</v>
      </c>
      <c r="L84" s="56">
        <f t="shared" si="0"/>
        <v>0</v>
      </c>
      <c r="M84" s="54">
        <f t="shared" si="1"/>
        <v>0</v>
      </c>
      <c r="N84" s="54">
        <f t="shared" si="3"/>
        <v>0</v>
      </c>
      <c r="O84" s="101">
        <f>+'Pay App 14'!O84+'Pay App 14'!P84</f>
        <v>0</v>
      </c>
      <c r="P84" s="73"/>
      <c r="Q84" s="69">
        <f>+'Pay App 14'!Q84+N84+P84</f>
        <v>0</v>
      </c>
    </row>
    <row r="85" spans="1:17" ht="21" customHeight="1" x14ac:dyDescent="0.25">
      <c r="A85" s="154" t="s">
        <v>411</v>
      </c>
      <c r="B85" s="154"/>
      <c r="C85" s="154" t="s">
        <v>412</v>
      </c>
      <c r="D85" s="155"/>
      <c r="E85" s="101">
        <f>+'Pay App 14'!E85</f>
        <v>0</v>
      </c>
      <c r="F85" s="73"/>
      <c r="G85" s="102">
        <f>+'Pay App 14'!G85+'Pay App 15'!F85</f>
        <v>0</v>
      </c>
      <c r="H85" s="194">
        <f>+'Pay App 14'!K85</f>
        <v>0</v>
      </c>
      <c r="I85" s="195"/>
      <c r="J85" s="104"/>
      <c r="K85" s="55">
        <f t="shared" si="2"/>
        <v>0</v>
      </c>
      <c r="L85" s="56">
        <f t="shared" si="0"/>
        <v>0</v>
      </c>
      <c r="M85" s="54">
        <f t="shared" si="1"/>
        <v>0</v>
      </c>
      <c r="N85" s="54">
        <f t="shared" si="3"/>
        <v>0</v>
      </c>
      <c r="O85" s="101">
        <f>+'Pay App 14'!O85+'Pay App 14'!P85</f>
        <v>0</v>
      </c>
      <c r="P85" s="73"/>
      <c r="Q85" s="69">
        <f>+'Pay App 14'!Q85+N85+P85</f>
        <v>0</v>
      </c>
    </row>
    <row r="86" spans="1:17" ht="21" customHeight="1" x14ac:dyDescent="0.25">
      <c r="A86" s="154" t="s">
        <v>406</v>
      </c>
      <c r="B86" s="154"/>
      <c r="C86" s="154" t="s">
        <v>407</v>
      </c>
      <c r="D86" s="155"/>
      <c r="E86" s="101">
        <f>+'Pay App 14'!E86</f>
        <v>0</v>
      </c>
      <c r="F86" s="73"/>
      <c r="G86" s="102">
        <f>+'Pay App 14'!G86+'Pay App 15'!F86</f>
        <v>0</v>
      </c>
      <c r="H86" s="194">
        <f>+'Pay App 14'!K86</f>
        <v>0</v>
      </c>
      <c r="I86" s="195"/>
      <c r="J86" s="104"/>
      <c r="K86" s="55">
        <f t="shared" si="2"/>
        <v>0</v>
      </c>
      <c r="L86" s="56">
        <f t="shared" si="0"/>
        <v>0</v>
      </c>
      <c r="M86" s="54">
        <f t="shared" si="1"/>
        <v>0</v>
      </c>
      <c r="N86" s="54">
        <f t="shared" si="3"/>
        <v>0</v>
      </c>
      <c r="O86" s="101">
        <f>+'Pay App 14'!O86+'Pay App 14'!P86</f>
        <v>0</v>
      </c>
      <c r="P86" s="73"/>
      <c r="Q86" s="69">
        <f>+'Pay App 14'!Q86+N86+P86</f>
        <v>0</v>
      </c>
    </row>
    <row r="87" spans="1:17" ht="21" customHeight="1" x14ac:dyDescent="0.25">
      <c r="A87" s="154" t="s">
        <v>562</v>
      </c>
      <c r="B87" s="154"/>
      <c r="C87" s="154" t="s">
        <v>563</v>
      </c>
      <c r="D87" s="155"/>
      <c r="E87" s="101">
        <f>+'Pay App 14'!E87</f>
        <v>0</v>
      </c>
      <c r="F87" s="73"/>
      <c r="G87" s="102">
        <f>+'Pay App 14'!G87+'Pay App 15'!F87</f>
        <v>0</v>
      </c>
      <c r="H87" s="194">
        <f>+'Pay App 14'!K87</f>
        <v>0</v>
      </c>
      <c r="I87" s="195"/>
      <c r="J87" s="104"/>
      <c r="K87" s="55">
        <f t="shared" si="2"/>
        <v>0</v>
      </c>
      <c r="L87" s="56">
        <f t="shared" si="0"/>
        <v>0</v>
      </c>
      <c r="M87" s="54">
        <f t="shared" si="1"/>
        <v>0</v>
      </c>
      <c r="N87" s="54">
        <f t="shared" si="3"/>
        <v>0</v>
      </c>
      <c r="O87" s="101">
        <f>+'Pay App 14'!O87+'Pay App 14'!P87</f>
        <v>0</v>
      </c>
      <c r="P87" s="73"/>
      <c r="Q87" s="69">
        <f>+'Pay App 14'!Q87+N87+P87</f>
        <v>0</v>
      </c>
    </row>
    <row r="88" spans="1:17" ht="21" customHeight="1" x14ac:dyDescent="0.25">
      <c r="A88" s="159" t="s">
        <v>228</v>
      </c>
      <c r="B88" s="159"/>
      <c r="C88" s="186" t="s">
        <v>269</v>
      </c>
      <c r="D88" s="187"/>
      <c r="E88" s="101">
        <f>+'Pay App 14'!E88</f>
        <v>0</v>
      </c>
      <c r="F88" s="73"/>
      <c r="G88" s="102">
        <f>+'Pay App 14'!G88+'Pay App 15'!F88</f>
        <v>0</v>
      </c>
      <c r="H88" s="194">
        <f>+'Pay App 14'!K88</f>
        <v>0</v>
      </c>
      <c r="I88" s="195"/>
      <c r="J88" s="104"/>
      <c r="K88" s="55">
        <f t="shared" si="2"/>
        <v>0</v>
      </c>
      <c r="L88" s="56">
        <f t="shared" si="0"/>
        <v>0</v>
      </c>
      <c r="M88" s="54">
        <f t="shared" si="1"/>
        <v>0</v>
      </c>
      <c r="N88" s="54">
        <f t="shared" si="3"/>
        <v>0</v>
      </c>
      <c r="O88" s="101">
        <f>+'Pay App 14'!O88+'Pay App 14'!P88</f>
        <v>0</v>
      </c>
      <c r="P88" s="73"/>
      <c r="Q88" s="69">
        <f>+'Pay App 14'!Q88+N88+P88</f>
        <v>0</v>
      </c>
    </row>
    <row r="89" spans="1:17" ht="21" customHeight="1" x14ac:dyDescent="0.25">
      <c r="A89" s="154" t="s">
        <v>82</v>
      </c>
      <c r="B89" s="154"/>
      <c r="C89" s="154" t="s">
        <v>256</v>
      </c>
      <c r="D89" s="155"/>
      <c r="E89" s="101">
        <f>+'Pay App 14'!E89</f>
        <v>0</v>
      </c>
      <c r="F89" s="73"/>
      <c r="G89" s="102">
        <f>+'Pay App 14'!G89+'Pay App 15'!F89</f>
        <v>0</v>
      </c>
      <c r="H89" s="194">
        <f>+'Pay App 14'!K89</f>
        <v>0</v>
      </c>
      <c r="I89" s="195"/>
      <c r="J89" s="104"/>
      <c r="K89" s="55">
        <f t="shared" si="2"/>
        <v>0</v>
      </c>
      <c r="L89" s="56">
        <f t="shared" si="0"/>
        <v>0</v>
      </c>
      <c r="M89" s="54">
        <f t="shared" si="1"/>
        <v>0</v>
      </c>
      <c r="N89" s="54">
        <f t="shared" si="3"/>
        <v>0</v>
      </c>
      <c r="O89" s="101">
        <f>+'Pay App 14'!O89+'Pay App 14'!P89</f>
        <v>0</v>
      </c>
      <c r="P89" s="73"/>
      <c r="Q89" s="69">
        <f>+'Pay App 14'!Q89+N89+P89</f>
        <v>0</v>
      </c>
    </row>
    <row r="90" spans="1:17" ht="21" customHeight="1" x14ac:dyDescent="0.25">
      <c r="A90" s="154" t="s">
        <v>257</v>
      </c>
      <c r="B90" s="154"/>
      <c r="C90" s="154" t="s">
        <v>258</v>
      </c>
      <c r="D90" s="155"/>
      <c r="E90" s="101">
        <f>+'Pay App 14'!E90</f>
        <v>0</v>
      </c>
      <c r="F90" s="73"/>
      <c r="G90" s="102">
        <f>+'Pay App 14'!G90+'Pay App 15'!F90</f>
        <v>0</v>
      </c>
      <c r="H90" s="194">
        <f>+'Pay App 14'!K90</f>
        <v>0</v>
      </c>
      <c r="I90" s="195"/>
      <c r="J90" s="104"/>
      <c r="K90" s="55">
        <f t="shared" si="2"/>
        <v>0</v>
      </c>
      <c r="L90" s="56">
        <f t="shared" si="0"/>
        <v>0</v>
      </c>
      <c r="M90" s="54">
        <f t="shared" si="1"/>
        <v>0</v>
      </c>
      <c r="N90" s="54">
        <f t="shared" si="3"/>
        <v>0</v>
      </c>
      <c r="O90" s="101">
        <f>+'Pay App 14'!O90+'Pay App 14'!P90</f>
        <v>0</v>
      </c>
      <c r="P90" s="73"/>
      <c r="Q90" s="69">
        <f>+'Pay App 14'!Q90+N90+P90</f>
        <v>0</v>
      </c>
    </row>
    <row r="91" spans="1:17" ht="21" customHeight="1" x14ac:dyDescent="0.25">
      <c r="A91" s="154" t="s">
        <v>259</v>
      </c>
      <c r="B91" s="154"/>
      <c r="C91" s="154" t="s">
        <v>260</v>
      </c>
      <c r="D91" s="155"/>
      <c r="E91" s="101">
        <f>+'Pay App 14'!E91</f>
        <v>0</v>
      </c>
      <c r="F91" s="73"/>
      <c r="G91" s="102">
        <f>+'Pay App 14'!G91+'Pay App 15'!F91</f>
        <v>0</v>
      </c>
      <c r="H91" s="194">
        <f>+'Pay App 14'!K91</f>
        <v>0</v>
      </c>
      <c r="I91" s="195"/>
      <c r="J91" s="104"/>
      <c r="K91" s="55">
        <f t="shared" si="2"/>
        <v>0</v>
      </c>
      <c r="L91" s="56">
        <f t="shared" si="0"/>
        <v>0</v>
      </c>
      <c r="M91" s="54">
        <f t="shared" si="1"/>
        <v>0</v>
      </c>
      <c r="N91" s="54">
        <f t="shared" si="3"/>
        <v>0</v>
      </c>
      <c r="O91" s="101">
        <f>+'Pay App 14'!O91+'Pay App 14'!P91</f>
        <v>0</v>
      </c>
      <c r="P91" s="73"/>
      <c r="Q91" s="69">
        <f>+'Pay App 14'!Q91+N91+P91</f>
        <v>0</v>
      </c>
    </row>
    <row r="92" spans="1:17" ht="21" customHeight="1" x14ac:dyDescent="0.25">
      <c r="A92" s="154" t="s">
        <v>261</v>
      </c>
      <c r="B92" s="154"/>
      <c r="C92" s="154" t="s">
        <v>262</v>
      </c>
      <c r="D92" s="155"/>
      <c r="E92" s="101">
        <f>+'Pay App 14'!E92</f>
        <v>0</v>
      </c>
      <c r="F92" s="73"/>
      <c r="G92" s="102">
        <f>+'Pay App 14'!G92+'Pay App 15'!F92</f>
        <v>0</v>
      </c>
      <c r="H92" s="194">
        <f>+'Pay App 14'!K92</f>
        <v>0</v>
      </c>
      <c r="I92" s="195"/>
      <c r="J92" s="104"/>
      <c r="K92" s="55">
        <f t="shared" si="2"/>
        <v>0</v>
      </c>
      <c r="L92" s="56">
        <f t="shared" si="0"/>
        <v>0</v>
      </c>
      <c r="M92" s="54">
        <f t="shared" si="1"/>
        <v>0</v>
      </c>
      <c r="N92" s="54">
        <f t="shared" si="3"/>
        <v>0</v>
      </c>
      <c r="O92" s="101">
        <f>+'Pay App 14'!O92+'Pay App 14'!P92</f>
        <v>0</v>
      </c>
      <c r="P92" s="73"/>
      <c r="Q92" s="69">
        <f>+'Pay App 14'!Q92+N92+P92</f>
        <v>0</v>
      </c>
    </row>
    <row r="93" spans="1:17" ht="21" customHeight="1" x14ac:dyDescent="0.25">
      <c r="A93" s="154" t="s">
        <v>263</v>
      </c>
      <c r="B93" s="154"/>
      <c r="C93" s="154" t="s">
        <v>264</v>
      </c>
      <c r="D93" s="155"/>
      <c r="E93" s="101">
        <f>+'Pay App 14'!E93</f>
        <v>0</v>
      </c>
      <c r="F93" s="73"/>
      <c r="G93" s="102">
        <f>+'Pay App 14'!G93+'Pay App 15'!F93</f>
        <v>0</v>
      </c>
      <c r="H93" s="194">
        <f>+'Pay App 14'!K93</f>
        <v>0</v>
      </c>
      <c r="I93" s="195"/>
      <c r="J93" s="104"/>
      <c r="K93" s="55">
        <f t="shared" si="2"/>
        <v>0</v>
      </c>
      <c r="L93" s="56">
        <f t="shared" si="0"/>
        <v>0</v>
      </c>
      <c r="M93" s="54">
        <f t="shared" si="1"/>
        <v>0</v>
      </c>
      <c r="N93" s="54">
        <f t="shared" si="3"/>
        <v>0</v>
      </c>
      <c r="O93" s="101">
        <f>+'Pay App 14'!O93+'Pay App 14'!P93</f>
        <v>0</v>
      </c>
      <c r="P93" s="73"/>
      <c r="Q93" s="69">
        <f>+'Pay App 14'!Q93+N93+P93</f>
        <v>0</v>
      </c>
    </row>
    <row r="94" spans="1:17" ht="21" customHeight="1" x14ac:dyDescent="0.25">
      <c r="A94" s="154" t="s">
        <v>265</v>
      </c>
      <c r="B94" s="154"/>
      <c r="C94" s="154" t="s">
        <v>266</v>
      </c>
      <c r="D94" s="155"/>
      <c r="E94" s="101">
        <f>+'Pay App 14'!E94</f>
        <v>0</v>
      </c>
      <c r="F94" s="73"/>
      <c r="G94" s="102">
        <f>+'Pay App 14'!G94+'Pay App 15'!F94</f>
        <v>0</v>
      </c>
      <c r="H94" s="194">
        <f>+'Pay App 14'!K94</f>
        <v>0</v>
      </c>
      <c r="I94" s="195"/>
      <c r="J94" s="104"/>
      <c r="K94" s="55">
        <f t="shared" si="2"/>
        <v>0</v>
      </c>
      <c r="L94" s="56">
        <f t="shared" si="0"/>
        <v>0</v>
      </c>
      <c r="M94" s="54">
        <f t="shared" si="1"/>
        <v>0</v>
      </c>
      <c r="N94" s="54">
        <f t="shared" si="3"/>
        <v>0</v>
      </c>
      <c r="O94" s="101">
        <f>+'Pay App 14'!O94+'Pay App 14'!P94</f>
        <v>0</v>
      </c>
      <c r="P94" s="73"/>
      <c r="Q94" s="69">
        <f>+'Pay App 14'!Q94+N94+P94</f>
        <v>0</v>
      </c>
    </row>
    <row r="95" spans="1:17" ht="21" customHeight="1" x14ac:dyDescent="0.25">
      <c r="A95" s="154" t="s">
        <v>83</v>
      </c>
      <c r="B95" s="154"/>
      <c r="C95" s="154" t="s">
        <v>267</v>
      </c>
      <c r="D95" s="155"/>
      <c r="E95" s="101">
        <f>+'Pay App 14'!E95</f>
        <v>0</v>
      </c>
      <c r="F95" s="73"/>
      <c r="G95" s="102">
        <f>+'Pay App 14'!G95+'Pay App 15'!F95</f>
        <v>0</v>
      </c>
      <c r="H95" s="194">
        <f>+'Pay App 14'!K95</f>
        <v>0</v>
      </c>
      <c r="I95" s="195"/>
      <c r="J95" s="104"/>
      <c r="K95" s="55">
        <f t="shared" si="2"/>
        <v>0</v>
      </c>
      <c r="L95" s="56">
        <f t="shared" si="0"/>
        <v>0</v>
      </c>
      <c r="M95" s="54">
        <f t="shared" si="1"/>
        <v>0</v>
      </c>
      <c r="N95" s="54">
        <f t="shared" si="3"/>
        <v>0</v>
      </c>
      <c r="O95" s="101">
        <f>+'Pay App 14'!O95+'Pay App 14'!P95</f>
        <v>0</v>
      </c>
      <c r="P95" s="73"/>
      <c r="Q95" s="69">
        <f>+'Pay App 14'!Q95+N95+P95</f>
        <v>0</v>
      </c>
    </row>
    <row r="96" spans="1:17" ht="21" customHeight="1" x14ac:dyDescent="0.25">
      <c r="A96" s="154" t="s">
        <v>84</v>
      </c>
      <c r="B96" s="154"/>
      <c r="C96" s="154" t="s">
        <v>268</v>
      </c>
      <c r="D96" s="155"/>
      <c r="E96" s="101">
        <f>+'Pay App 14'!E96</f>
        <v>0</v>
      </c>
      <c r="F96" s="73"/>
      <c r="G96" s="102">
        <f>+'Pay App 14'!G96+'Pay App 15'!F96</f>
        <v>0</v>
      </c>
      <c r="H96" s="194">
        <f>+'Pay App 14'!K96</f>
        <v>0</v>
      </c>
      <c r="I96" s="195"/>
      <c r="J96" s="104"/>
      <c r="K96" s="55">
        <f t="shared" si="2"/>
        <v>0</v>
      </c>
      <c r="L96" s="56">
        <f t="shared" si="0"/>
        <v>0</v>
      </c>
      <c r="M96" s="54">
        <f t="shared" si="1"/>
        <v>0</v>
      </c>
      <c r="N96" s="54">
        <f t="shared" si="3"/>
        <v>0</v>
      </c>
      <c r="O96" s="101">
        <f>+'Pay App 14'!O96+'Pay App 14'!P96</f>
        <v>0</v>
      </c>
      <c r="P96" s="73"/>
      <c r="Q96" s="69">
        <f>+'Pay App 14'!Q96+N96+P96</f>
        <v>0</v>
      </c>
    </row>
    <row r="97" spans="1:17" ht="21" customHeight="1" x14ac:dyDescent="0.25">
      <c r="A97" s="154" t="s">
        <v>270</v>
      </c>
      <c r="B97" s="154"/>
      <c r="C97" s="154" t="s">
        <v>271</v>
      </c>
      <c r="D97" s="155"/>
      <c r="E97" s="101">
        <f>+'Pay App 14'!E97</f>
        <v>0</v>
      </c>
      <c r="F97" s="73"/>
      <c r="G97" s="102">
        <f>+'Pay App 14'!G97+'Pay App 15'!F97</f>
        <v>0</v>
      </c>
      <c r="H97" s="194">
        <f>+'Pay App 14'!K97</f>
        <v>0</v>
      </c>
      <c r="I97" s="195"/>
      <c r="J97" s="104"/>
      <c r="K97" s="55">
        <f t="shared" si="2"/>
        <v>0</v>
      </c>
      <c r="L97" s="56">
        <f t="shared" si="0"/>
        <v>0</v>
      </c>
      <c r="M97" s="54">
        <f t="shared" si="1"/>
        <v>0</v>
      </c>
      <c r="N97" s="54">
        <f t="shared" si="3"/>
        <v>0</v>
      </c>
      <c r="O97" s="101">
        <f>+'Pay App 14'!O97+'Pay App 14'!P97</f>
        <v>0</v>
      </c>
      <c r="P97" s="73"/>
      <c r="Q97" s="69">
        <f>+'Pay App 14'!Q97+N97+P97</f>
        <v>0</v>
      </c>
    </row>
    <row r="98" spans="1:17" ht="21" customHeight="1" x14ac:dyDescent="0.25">
      <c r="A98" s="154" t="s">
        <v>272</v>
      </c>
      <c r="B98" s="154"/>
      <c r="C98" s="154" t="s">
        <v>273</v>
      </c>
      <c r="D98" s="155"/>
      <c r="E98" s="101">
        <f>+'Pay App 14'!E98</f>
        <v>0</v>
      </c>
      <c r="F98" s="73"/>
      <c r="G98" s="102">
        <f>+'Pay App 14'!G98+'Pay App 15'!F98</f>
        <v>0</v>
      </c>
      <c r="H98" s="194">
        <f>+'Pay App 14'!K98</f>
        <v>0</v>
      </c>
      <c r="I98" s="195"/>
      <c r="J98" s="104"/>
      <c r="K98" s="55">
        <f t="shared" si="2"/>
        <v>0</v>
      </c>
      <c r="L98" s="56">
        <f t="shared" si="0"/>
        <v>0</v>
      </c>
      <c r="M98" s="54">
        <f t="shared" si="1"/>
        <v>0</v>
      </c>
      <c r="N98" s="54">
        <f t="shared" si="3"/>
        <v>0</v>
      </c>
      <c r="O98" s="101">
        <f>+'Pay App 14'!O98+'Pay App 14'!P98</f>
        <v>0</v>
      </c>
      <c r="P98" s="73"/>
      <c r="Q98" s="69">
        <f>+'Pay App 14'!Q98+N98+P98</f>
        <v>0</v>
      </c>
    </row>
    <row r="99" spans="1:17" ht="21" customHeight="1" x14ac:dyDescent="0.25">
      <c r="A99" s="154" t="s">
        <v>274</v>
      </c>
      <c r="B99" s="154"/>
      <c r="C99" s="154" t="s">
        <v>275</v>
      </c>
      <c r="D99" s="155"/>
      <c r="E99" s="101">
        <f>+'Pay App 14'!E99</f>
        <v>0</v>
      </c>
      <c r="F99" s="73"/>
      <c r="G99" s="102">
        <f>+'Pay App 14'!G99+'Pay App 15'!F99</f>
        <v>0</v>
      </c>
      <c r="H99" s="194">
        <f>+'Pay App 14'!K99</f>
        <v>0</v>
      </c>
      <c r="I99" s="195"/>
      <c r="J99" s="104"/>
      <c r="K99" s="55">
        <f t="shared" si="2"/>
        <v>0</v>
      </c>
      <c r="L99" s="56">
        <f t="shared" si="0"/>
        <v>0</v>
      </c>
      <c r="M99" s="54">
        <f t="shared" si="1"/>
        <v>0</v>
      </c>
      <c r="N99" s="54">
        <f t="shared" si="3"/>
        <v>0</v>
      </c>
      <c r="O99" s="101">
        <f>+'Pay App 14'!O99+'Pay App 14'!P99</f>
        <v>0</v>
      </c>
      <c r="P99" s="73"/>
      <c r="Q99" s="69">
        <f>+'Pay App 14'!Q99+N99+P99</f>
        <v>0</v>
      </c>
    </row>
    <row r="100" spans="1:17" ht="21" customHeight="1" x14ac:dyDescent="0.25">
      <c r="A100" s="154" t="s">
        <v>276</v>
      </c>
      <c r="B100" s="154"/>
      <c r="C100" s="154" t="s">
        <v>277</v>
      </c>
      <c r="D100" s="155"/>
      <c r="E100" s="101">
        <f>+'Pay App 14'!E100</f>
        <v>0</v>
      </c>
      <c r="F100" s="73"/>
      <c r="G100" s="102">
        <f>+'Pay App 14'!G100+'Pay App 15'!F100</f>
        <v>0</v>
      </c>
      <c r="H100" s="194">
        <f>+'Pay App 14'!K100</f>
        <v>0</v>
      </c>
      <c r="I100" s="195"/>
      <c r="J100" s="104"/>
      <c r="K100" s="55">
        <f t="shared" si="2"/>
        <v>0</v>
      </c>
      <c r="L100" s="56">
        <f t="shared" si="0"/>
        <v>0</v>
      </c>
      <c r="M100" s="54">
        <f t="shared" si="1"/>
        <v>0</v>
      </c>
      <c r="N100" s="54">
        <f t="shared" si="3"/>
        <v>0</v>
      </c>
      <c r="O100" s="101">
        <f>+'Pay App 14'!O100+'Pay App 14'!P100</f>
        <v>0</v>
      </c>
      <c r="P100" s="73"/>
      <c r="Q100" s="69">
        <f>+'Pay App 14'!Q100+N100+P100</f>
        <v>0</v>
      </c>
    </row>
    <row r="101" spans="1:17" ht="21" customHeight="1" x14ac:dyDescent="0.25">
      <c r="A101" s="154" t="s">
        <v>278</v>
      </c>
      <c r="B101" s="154"/>
      <c r="C101" s="154" t="s">
        <v>279</v>
      </c>
      <c r="D101" s="155"/>
      <c r="E101" s="101">
        <f>+'Pay App 14'!E101</f>
        <v>0</v>
      </c>
      <c r="F101" s="73"/>
      <c r="G101" s="102">
        <f>+'Pay App 14'!G101+'Pay App 15'!F101</f>
        <v>0</v>
      </c>
      <c r="H101" s="194">
        <f>+'Pay App 14'!K101</f>
        <v>0</v>
      </c>
      <c r="I101" s="195"/>
      <c r="J101" s="104"/>
      <c r="K101" s="55">
        <f t="shared" si="2"/>
        <v>0</v>
      </c>
      <c r="L101" s="56">
        <f t="shared" si="0"/>
        <v>0</v>
      </c>
      <c r="M101" s="54">
        <f t="shared" si="1"/>
        <v>0</v>
      </c>
      <c r="N101" s="54">
        <f t="shared" si="3"/>
        <v>0</v>
      </c>
      <c r="O101" s="101">
        <f>+'Pay App 14'!O101+'Pay App 14'!P101</f>
        <v>0</v>
      </c>
      <c r="P101" s="73"/>
      <c r="Q101" s="69">
        <f>+'Pay App 14'!Q101+N101+P101</f>
        <v>0</v>
      </c>
    </row>
    <row r="102" spans="1:17" ht="21" customHeight="1" x14ac:dyDescent="0.25">
      <c r="A102" s="154" t="s">
        <v>281</v>
      </c>
      <c r="B102" s="154"/>
      <c r="C102" s="154" t="s">
        <v>280</v>
      </c>
      <c r="D102" s="155"/>
      <c r="E102" s="101">
        <f>+'Pay App 14'!E102</f>
        <v>0</v>
      </c>
      <c r="F102" s="73"/>
      <c r="G102" s="102">
        <f>+'Pay App 14'!G102+'Pay App 15'!F102</f>
        <v>0</v>
      </c>
      <c r="H102" s="194">
        <f>+'Pay App 14'!K102</f>
        <v>0</v>
      </c>
      <c r="I102" s="195"/>
      <c r="J102" s="104"/>
      <c r="K102" s="55">
        <f t="shared" si="2"/>
        <v>0</v>
      </c>
      <c r="L102" s="56">
        <f t="shared" si="0"/>
        <v>0</v>
      </c>
      <c r="M102" s="54">
        <f t="shared" si="1"/>
        <v>0</v>
      </c>
      <c r="N102" s="54">
        <f t="shared" si="3"/>
        <v>0</v>
      </c>
      <c r="O102" s="101">
        <f>+'Pay App 14'!O102+'Pay App 14'!P102</f>
        <v>0</v>
      </c>
      <c r="P102" s="73"/>
      <c r="Q102" s="69">
        <f>+'Pay App 14'!Q102+N102+P102</f>
        <v>0</v>
      </c>
    </row>
    <row r="103" spans="1:17" ht="21" customHeight="1" x14ac:dyDescent="0.25">
      <c r="A103" s="154" t="s">
        <v>282</v>
      </c>
      <c r="B103" s="154"/>
      <c r="C103" s="154" t="s">
        <v>283</v>
      </c>
      <c r="D103" s="155"/>
      <c r="E103" s="101">
        <f>+'Pay App 14'!E103</f>
        <v>0</v>
      </c>
      <c r="F103" s="73"/>
      <c r="G103" s="102">
        <f>+'Pay App 14'!G103+'Pay App 15'!F103</f>
        <v>0</v>
      </c>
      <c r="H103" s="194">
        <f>+'Pay App 14'!K103</f>
        <v>0</v>
      </c>
      <c r="I103" s="195"/>
      <c r="J103" s="104"/>
      <c r="K103" s="55">
        <f t="shared" si="2"/>
        <v>0</v>
      </c>
      <c r="L103" s="56">
        <f t="shared" si="0"/>
        <v>0</v>
      </c>
      <c r="M103" s="54">
        <f t="shared" si="1"/>
        <v>0</v>
      </c>
      <c r="N103" s="54">
        <f t="shared" si="3"/>
        <v>0</v>
      </c>
      <c r="O103" s="101">
        <f>+'Pay App 14'!O103+'Pay App 14'!P103</f>
        <v>0</v>
      </c>
      <c r="P103" s="73"/>
      <c r="Q103" s="69">
        <f>+'Pay App 14'!Q103+N103+P103</f>
        <v>0</v>
      </c>
    </row>
    <row r="104" spans="1:17" ht="21" customHeight="1" x14ac:dyDescent="0.25">
      <c r="A104" s="154" t="s">
        <v>284</v>
      </c>
      <c r="B104" s="154"/>
      <c r="C104" s="154" t="s">
        <v>285</v>
      </c>
      <c r="D104" s="155"/>
      <c r="E104" s="101">
        <f>+'Pay App 14'!E104</f>
        <v>0</v>
      </c>
      <c r="F104" s="73"/>
      <c r="G104" s="102">
        <f>+'Pay App 14'!G104+'Pay App 15'!F104</f>
        <v>0</v>
      </c>
      <c r="H104" s="194">
        <f>+'Pay App 14'!K104</f>
        <v>0</v>
      </c>
      <c r="I104" s="195"/>
      <c r="J104" s="104"/>
      <c r="K104" s="55">
        <f t="shared" si="2"/>
        <v>0</v>
      </c>
      <c r="L104" s="56">
        <f t="shared" si="0"/>
        <v>0</v>
      </c>
      <c r="M104" s="54">
        <f t="shared" si="1"/>
        <v>0</v>
      </c>
      <c r="N104" s="54">
        <f t="shared" si="3"/>
        <v>0</v>
      </c>
      <c r="O104" s="101">
        <f>+'Pay App 14'!O104+'Pay App 14'!P104</f>
        <v>0</v>
      </c>
      <c r="P104" s="73"/>
      <c r="Q104" s="69">
        <f>+'Pay App 14'!Q104+N104+P104</f>
        <v>0</v>
      </c>
    </row>
    <row r="105" spans="1:17" ht="21" customHeight="1" x14ac:dyDescent="0.25">
      <c r="A105" s="154" t="s">
        <v>292</v>
      </c>
      <c r="B105" s="154"/>
      <c r="C105" s="154" t="s">
        <v>286</v>
      </c>
      <c r="D105" s="155"/>
      <c r="E105" s="101">
        <f>+'Pay App 14'!E105</f>
        <v>0</v>
      </c>
      <c r="F105" s="73"/>
      <c r="G105" s="102">
        <f>+'Pay App 14'!G105+'Pay App 15'!F105</f>
        <v>0</v>
      </c>
      <c r="H105" s="194">
        <f>+'Pay App 14'!K105</f>
        <v>0</v>
      </c>
      <c r="I105" s="195"/>
      <c r="J105" s="104"/>
      <c r="K105" s="55">
        <f t="shared" si="2"/>
        <v>0</v>
      </c>
      <c r="L105" s="56">
        <f t="shared" si="0"/>
        <v>0</v>
      </c>
      <c r="M105" s="54">
        <f t="shared" si="1"/>
        <v>0</v>
      </c>
      <c r="N105" s="54">
        <f t="shared" si="3"/>
        <v>0</v>
      </c>
      <c r="O105" s="101">
        <f>+'Pay App 14'!O105+'Pay App 14'!P105</f>
        <v>0</v>
      </c>
      <c r="P105" s="73"/>
      <c r="Q105" s="69">
        <f>+'Pay App 14'!Q105+N105+P105</f>
        <v>0</v>
      </c>
    </row>
    <row r="106" spans="1:17" ht="21" customHeight="1" x14ac:dyDescent="0.25">
      <c r="A106" s="154" t="s">
        <v>413</v>
      </c>
      <c r="B106" s="154"/>
      <c r="C106" s="154" t="s">
        <v>414</v>
      </c>
      <c r="D106" s="155"/>
      <c r="E106" s="101">
        <f>+'Pay App 14'!E106</f>
        <v>0</v>
      </c>
      <c r="F106" s="73"/>
      <c r="G106" s="102">
        <f>+'Pay App 14'!G106+'Pay App 15'!F106</f>
        <v>0</v>
      </c>
      <c r="H106" s="194">
        <f>+'Pay App 14'!K106</f>
        <v>0</v>
      </c>
      <c r="I106" s="195"/>
      <c r="J106" s="104"/>
      <c r="K106" s="55">
        <f t="shared" si="2"/>
        <v>0</v>
      </c>
      <c r="L106" s="56">
        <f t="shared" si="0"/>
        <v>0</v>
      </c>
      <c r="M106" s="54">
        <f t="shared" si="1"/>
        <v>0</v>
      </c>
      <c r="N106" s="54">
        <f t="shared" si="3"/>
        <v>0</v>
      </c>
      <c r="O106" s="101">
        <f>+'Pay App 14'!O106+'Pay App 14'!P106</f>
        <v>0</v>
      </c>
      <c r="P106" s="73"/>
      <c r="Q106" s="69">
        <f>+'Pay App 14'!Q106+N106+P106</f>
        <v>0</v>
      </c>
    </row>
    <row r="107" spans="1:17" ht="21" customHeight="1" x14ac:dyDescent="0.25">
      <c r="A107" s="154" t="s">
        <v>293</v>
      </c>
      <c r="B107" s="154"/>
      <c r="C107" s="154" t="s">
        <v>287</v>
      </c>
      <c r="D107" s="155"/>
      <c r="E107" s="101">
        <f>+'Pay App 14'!E107</f>
        <v>0</v>
      </c>
      <c r="F107" s="73"/>
      <c r="G107" s="102">
        <f>+'Pay App 14'!G107+'Pay App 15'!F107</f>
        <v>0</v>
      </c>
      <c r="H107" s="194">
        <f>+'Pay App 14'!K107</f>
        <v>0</v>
      </c>
      <c r="I107" s="195"/>
      <c r="J107" s="104"/>
      <c r="K107" s="55">
        <f t="shared" si="2"/>
        <v>0</v>
      </c>
      <c r="L107" s="56">
        <f t="shared" si="0"/>
        <v>0</v>
      </c>
      <c r="M107" s="54">
        <f t="shared" si="1"/>
        <v>0</v>
      </c>
      <c r="N107" s="54">
        <f t="shared" si="3"/>
        <v>0</v>
      </c>
      <c r="O107" s="101">
        <f>+'Pay App 14'!O107+'Pay App 14'!P107</f>
        <v>0</v>
      </c>
      <c r="P107" s="73"/>
      <c r="Q107" s="69">
        <f>+'Pay App 14'!Q107+N107+P107</f>
        <v>0</v>
      </c>
    </row>
    <row r="108" spans="1:17" ht="21" customHeight="1" x14ac:dyDescent="0.25">
      <c r="A108" s="154" t="s">
        <v>294</v>
      </c>
      <c r="B108" s="154"/>
      <c r="C108" s="154" t="s">
        <v>288</v>
      </c>
      <c r="D108" s="155"/>
      <c r="E108" s="101">
        <f>+'Pay App 14'!E108</f>
        <v>0</v>
      </c>
      <c r="F108" s="73"/>
      <c r="G108" s="102">
        <f>+'Pay App 14'!G108+'Pay App 15'!F108</f>
        <v>0</v>
      </c>
      <c r="H108" s="194">
        <f>+'Pay App 14'!K108</f>
        <v>0</v>
      </c>
      <c r="I108" s="195"/>
      <c r="J108" s="104"/>
      <c r="K108" s="55">
        <f t="shared" si="2"/>
        <v>0</v>
      </c>
      <c r="L108" s="56">
        <f t="shared" si="0"/>
        <v>0</v>
      </c>
      <c r="M108" s="54">
        <f t="shared" si="1"/>
        <v>0</v>
      </c>
      <c r="N108" s="54">
        <f t="shared" si="3"/>
        <v>0</v>
      </c>
      <c r="O108" s="101">
        <f>+'Pay App 14'!O108+'Pay App 14'!P108</f>
        <v>0</v>
      </c>
      <c r="P108" s="73"/>
      <c r="Q108" s="69">
        <f>+'Pay App 14'!Q108+N108+P108</f>
        <v>0</v>
      </c>
    </row>
    <row r="109" spans="1:17" ht="21" customHeight="1" x14ac:dyDescent="0.25">
      <c r="A109" s="154" t="s">
        <v>295</v>
      </c>
      <c r="B109" s="154"/>
      <c r="C109" s="154" t="s">
        <v>289</v>
      </c>
      <c r="D109" s="155"/>
      <c r="E109" s="101">
        <f>+'Pay App 14'!E109</f>
        <v>0</v>
      </c>
      <c r="F109" s="73"/>
      <c r="G109" s="102">
        <f>+'Pay App 14'!G109+'Pay App 15'!F109</f>
        <v>0</v>
      </c>
      <c r="H109" s="194">
        <f>+'Pay App 14'!K109</f>
        <v>0</v>
      </c>
      <c r="I109" s="195"/>
      <c r="J109" s="104"/>
      <c r="K109" s="55">
        <f t="shared" si="2"/>
        <v>0</v>
      </c>
      <c r="L109" s="56">
        <f t="shared" si="0"/>
        <v>0</v>
      </c>
      <c r="M109" s="54">
        <f t="shared" si="1"/>
        <v>0</v>
      </c>
      <c r="N109" s="54">
        <f t="shared" si="3"/>
        <v>0</v>
      </c>
      <c r="O109" s="101">
        <f>+'Pay App 14'!O109+'Pay App 14'!P109</f>
        <v>0</v>
      </c>
      <c r="P109" s="73"/>
      <c r="Q109" s="69">
        <f>+'Pay App 14'!Q109+N109+P109</f>
        <v>0</v>
      </c>
    </row>
    <row r="110" spans="1:17" ht="21" customHeight="1" x14ac:dyDescent="0.25">
      <c r="A110" s="154" t="s">
        <v>296</v>
      </c>
      <c r="B110" s="154"/>
      <c r="C110" s="154" t="s">
        <v>290</v>
      </c>
      <c r="D110" s="155"/>
      <c r="E110" s="101">
        <f>+'Pay App 14'!E110</f>
        <v>0</v>
      </c>
      <c r="F110" s="73"/>
      <c r="G110" s="102">
        <f>+'Pay App 14'!G110+'Pay App 15'!F110</f>
        <v>0</v>
      </c>
      <c r="H110" s="194">
        <f>+'Pay App 14'!K110</f>
        <v>0</v>
      </c>
      <c r="I110" s="195"/>
      <c r="J110" s="104"/>
      <c r="K110" s="55">
        <f t="shared" si="2"/>
        <v>0</v>
      </c>
      <c r="L110" s="56">
        <f t="shared" si="0"/>
        <v>0</v>
      </c>
      <c r="M110" s="54">
        <f t="shared" si="1"/>
        <v>0</v>
      </c>
      <c r="N110" s="54">
        <f t="shared" si="3"/>
        <v>0</v>
      </c>
      <c r="O110" s="101">
        <f>+'Pay App 14'!O110+'Pay App 14'!P110</f>
        <v>0</v>
      </c>
      <c r="P110" s="73"/>
      <c r="Q110" s="69">
        <f>+'Pay App 14'!Q110+N110+P110</f>
        <v>0</v>
      </c>
    </row>
    <row r="111" spans="1:17" ht="21" customHeight="1" x14ac:dyDescent="0.25">
      <c r="A111" s="154" t="s">
        <v>297</v>
      </c>
      <c r="B111" s="154"/>
      <c r="C111" s="154" t="s">
        <v>291</v>
      </c>
      <c r="D111" s="155"/>
      <c r="E111" s="101">
        <f>+'Pay App 14'!E111</f>
        <v>0</v>
      </c>
      <c r="F111" s="73"/>
      <c r="G111" s="102">
        <f>+'Pay App 14'!G111+'Pay App 15'!F111</f>
        <v>0</v>
      </c>
      <c r="H111" s="194">
        <f>+'Pay App 14'!K111</f>
        <v>0</v>
      </c>
      <c r="I111" s="195"/>
      <c r="J111" s="104"/>
      <c r="K111" s="55">
        <f t="shared" si="2"/>
        <v>0</v>
      </c>
      <c r="L111" s="56">
        <f t="shared" si="0"/>
        <v>0</v>
      </c>
      <c r="M111" s="54">
        <f t="shared" si="1"/>
        <v>0</v>
      </c>
      <c r="N111" s="54">
        <f t="shared" si="3"/>
        <v>0</v>
      </c>
      <c r="O111" s="101">
        <f>+'Pay App 14'!O111+'Pay App 14'!P111</f>
        <v>0</v>
      </c>
      <c r="P111" s="73"/>
      <c r="Q111" s="69">
        <f>+'Pay App 14'!Q111+N111+P111</f>
        <v>0</v>
      </c>
    </row>
    <row r="112" spans="1:17" ht="21" customHeight="1" x14ac:dyDescent="0.25">
      <c r="A112" s="159" t="s">
        <v>226</v>
      </c>
      <c r="B112" s="159"/>
      <c r="C112" s="159" t="s">
        <v>227</v>
      </c>
      <c r="D112" s="160"/>
      <c r="E112" s="101">
        <f>+'Pay App 14'!E112</f>
        <v>0</v>
      </c>
      <c r="F112" s="73"/>
      <c r="G112" s="102">
        <f>+'Pay App 14'!G112+'Pay App 15'!F112</f>
        <v>0</v>
      </c>
      <c r="H112" s="194">
        <f>+'Pay App 14'!K112</f>
        <v>0</v>
      </c>
      <c r="I112" s="195"/>
      <c r="J112" s="104"/>
      <c r="K112" s="55">
        <f t="shared" si="2"/>
        <v>0</v>
      </c>
      <c r="L112" s="56">
        <f t="shared" si="0"/>
        <v>0</v>
      </c>
      <c r="M112" s="54">
        <f t="shared" si="1"/>
        <v>0</v>
      </c>
      <c r="N112" s="54">
        <f t="shared" si="3"/>
        <v>0</v>
      </c>
      <c r="O112" s="101">
        <f>+'Pay App 14'!O112+'Pay App 14'!P112</f>
        <v>0</v>
      </c>
      <c r="P112" s="73"/>
      <c r="Q112" s="69">
        <f>+'Pay App 14'!Q112+N112+P112</f>
        <v>0</v>
      </c>
    </row>
    <row r="113" spans="1:17" ht="21" customHeight="1" x14ac:dyDescent="0.25">
      <c r="A113" s="154" t="s">
        <v>85</v>
      </c>
      <c r="B113" s="154"/>
      <c r="C113" s="154" t="s">
        <v>86</v>
      </c>
      <c r="D113" s="155"/>
      <c r="E113" s="101">
        <f>+'Pay App 14'!E113</f>
        <v>0</v>
      </c>
      <c r="F113" s="73"/>
      <c r="G113" s="102">
        <f>+'Pay App 14'!G113+'Pay App 15'!F113</f>
        <v>0</v>
      </c>
      <c r="H113" s="194">
        <f>+'Pay App 14'!K113</f>
        <v>0</v>
      </c>
      <c r="I113" s="195"/>
      <c r="J113" s="104"/>
      <c r="K113" s="55">
        <f t="shared" si="2"/>
        <v>0</v>
      </c>
      <c r="L113" s="56">
        <f t="shared" si="0"/>
        <v>0</v>
      </c>
      <c r="M113" s="54">
        <f t="shared" si="1"/>
        <v>0</v>
      </c>
      <c r="N113" s="54">
        <f t="shared" si="3"/>
        <v>0</v>
      </c>
      <c r="O113" s="101">
        <f>+'Pay App 14'!O113+'Pay App 14'!P113</f>
        <v>0</v>
      </c>
      <c r="P113" s="73"/>
      <c r="Q113" s="69">
        <f>+'Pay App 14'!Q113+N113+P113</f>
        <v>0</v>
      </c>
    </row>
    <row r="114" spans="1:17" ht="21" customHeight="1" x14ac:dyDescent="0.25">
      <c r="A114" s="154" t="s">
        <v>87</v>
      </c>
      <c r="B114" s="154"/>
      <c r="C114" s="154" t="s">
        <v>88</v>
      </c>
      <c r="D114" s="155"/>
      <c r="E114" s="101">
        <f>+'Pay App 14'!E114</f>
        <v>0</v>
      </c>
      <c r="F114" s="73"/>
      <c r="G114" s="102">
        <f>+'Pay App 14'!G114+'Pay App 15'!F114</f>
        <v>0</v>
      </c>
      <c r="H114" s="194">
        <f>+'Pay App 14'!K114</f>
        <v>0</v>
      </c>
      <c r="I114" s="195"/>
      <c r="J114" s="104"/>
      <c r="K114" s="55">
        <f t="shared" si="2"/>
        <v>0</v>
      </c>
      <c r="L114" s="56">
        <f t="shared" si="0"/>
        <v>0</v>
      </c>
      <c r="M114" s="54">
        <f t="shared" si="1"/>
        <v>0</v>
      </c>
      <c r="N114" s="54">
        <f t="shared" si="3"/>
        <v>0</v>
      </c>
      <c r="O114" s="101">
        <f>+'Pay App 14'!O114+'Pay App 14'!P114</f>
        <v>0</v>
      </c>
      <c r="P114" s="73"/>
      <c r="Q114" s="69">
        <f>+'Pay App 14'!Q114+N114+P114</f>
        <v>0</v>
      </c>
    </row>
    <row r="115" spans="1:17" ht="21" customHeight="1" x14ac:dyDescent="0.25">
      <c r="A115" s="154" t="s">
        <v>298</v>
      </c>
      <c r="B115" s="154"/>
      <c r="C115" s="154" t="s">
        <v>299</v>
      </c>
      <c r="D115" s="155"/>
      <c r="E115" s="101">
        <f>+'Pay App 14'!E115</f>
        <v>0</v>
      </c>
      <c r="F115" s="73"/>
      <c r="G115" s="102">
        <f>+'Pay App 14'!G115+'Pay App 15'!F115</f>
        <v>0</v>
      </c>
      <c r="H115" s="194">
        <f>+'Pay App 14'!K115</f>
        <v>0</v>
      </c>
      <c r="I115" s="195"/>
      <c r="J115" s="104"/>
      <c r="K115" s="55">
        <f t="shared" si="2"/>
        <v>0</v>
      </c>
      <c r="L115" s="56">
        <f t="shared" si="0"/>
        <v>0</v>
      </c>
      <c r="M115" s="54">
        <f t="shared" si="1"/>
        <v>0</v>
      </c>
      <c r="N115" s="54">
        <f t="shared" si="3"/>
        <v>0</v>
      </c>
      <c r="O115" s="101">
        <f>+'Pay App 14'!O115+'Pay App 14'!P115</f>
        <v>0</v>
      </c>
      <c r="P115" s="73"/>
      <c r="Q115" s="69">
        <f>+'Pay App 14'!Q115+N115+P115</f>
        <v>0</v>
      </c>
    </row>
    <row r="116" spans="1:17" ht="21" customHeight="1" x14ac:dyDescent="0.25">
      <c r="A116" s="159" t="s">
        <v>224</v>
      </c>
      <c r="B116" s="159"/>
      <c r="C116" s="157" t="s">
        <v>225</v>
      </c>
      <c r="D116" s="185"/>
      <c r="E116" s="101">
        <f>+'Pay App 14'!E116</f>
        <v>0</v>
      </c>
      <c r="F116" s="73"/>
      <c r="G116" s="102">
        <f>+'Pay App 14'!G116+'Pay App 15'!F116</f>
        <v>0</v>
      </c>
      <c r="H116" s="194">
        <f>+'Pay App 14'!K116</f>
        <v>0</v>
      </c>
      <c r="I116" s="195"/>
      <c r="J116" s="104"/>
      <c r="K116" s="55">
        <f t="shared" si="2"/>
        <v>0</v>
      </c>
      <c r="L116" s="56">
        <f t="shared" si="0"/>
        <v>0</v>
      </c>
      <c r="M116" s="54">
        <f t="shared" si="1"/>
        <v>0</v>
      </c>
      <c r="N116" s="54">
        <f t="shared" si="3"/>
        <v>0</v>
      </c>
      <c r="O116" s="101">
        <f>+'Pay App 14'!O116+'Pay App 14'!P116</f>
        <v>0</v>
      </c>
      <c r="P116" s="73"/>
      <c r="Q116" s="69">
        <f>+'Pay App 14'!Q116+N116+P116</f>
        <v>0</v>
      </c>
    </row>
    <row r="117" spans="1:17" ht="21" customHeight="1" x14ac:dyDescent="0.25">
      <c r="A117" s="154" t="s">
        <v>300</v>
      </c>
      <c r="B117" s="154"/>
      <c r="C117" s="154" t="s">
        <v>301</v>
      </c>
      <c r="D117" s="155"/>
      <c r="E117" s="101">
        <f>+'Pay App 14'!E117</f>
        <v>0</v>
      </c>
      <c r="F117" s="73"/>
      <c r="G117" s="102">
        <f>+'Pay App 14'!G117+'Pay App 15'!F117</f>
        <v>0</v>
      </c>
      <c r="H117" s="194">
        <f>+'Pay App 14'!K117</f>
        <v>0</v>
      </c>
      <c r="I117" s="195"/>
      <c r="J117" s="104"/>
      <c r="K117" s="55">
        <f t="shared" si="2"/>
        <v>0</v>
      </c>
      <c r="L117" s="56">
        <f t="shared" si="0"/>
        <v>0</v>
      </c>
      <c r="M117" s="54">
        <f t="shared" si="1"/>
        <v>0</v>
      </c>
      <c r="N117" s="54">
        <f t="shared" si="3"/>
        <v>0</v>
      </c>
      <c r="O117" s="101">
        <f>+'Pay App 14'!O117+'Pay App 14'!P117</f>
        <v>0</v>
      </c>
      <c r="P117" s="73"/>
      <c r="Q117" s="69">
        <f>+'Pay App 14'!Q117+N117+P117</f>
        <v>0</v>
      </c>
    </row>
    <row r="118" spans="1:17" ht="21" customHeight="1" x14ac:dyDescent="0.25">
      <c r="A118" s="154" t="s">
        <v>89</v>
      </c>
      <c r="B118" s="154"/>
      <c r="C118" s="123" t="s">
        <v>90</v>
      </c>
      <c r="D118" s="58"/>
      <c r="E118" s="101">
        <f>+'Pay App 14'!E118</f>
        <v>0</v>
      </c>
      <c r="F118" s="73"/>
      <c r="G118" s="102">
        <f>+'Pay App 14'!G118+'Pay App 15'!F118</f>
        <v>0</v>
      </c>
      <c r="H118" s="194">
        <f>+'Pay App 14'!K118</f>
        <v>0</v>
      </c>
      <c r="I118" s="195"/>
      <c r="J118" s="104"/>
      <c r="K118" s="55">
        <f t="shared" si="2"/>
        <v>0</v>
      </c>
      <c r="L118" s="56">
        <f t="shared" si="0"/>
        <v>0</v>
      </c>
      <c r="M118" s="54">
        <f t="shared" si="1"/>
        <v>0</v>
      </c>
      <c r="N118" s="54">
        <f t="shared" si="3"/>
        <v>0</v>
      </c>
      <c r="O118" s="101">
        <f>+'Pay App 14'!O118+'Pay App 14'!P118</f>
        <v>0</v>
      </c>
      <c r="P118" s="73"/>
      <c r="Q118" s="69">
        <f>+'Pay App 14'!Q118+N118+P118</f>
        <v>0</v>
      </c>
    </row>
    <row r="119" spans="1:17" ht="21" customHeight="1" x14ac:dyDescent="0.25">
      <c r="A119" s="154" t="s">
        <v>91</v>
      </c>
      <c r="B119" s="154"/>
      <c r="C119" s="155" t="s">
        <v>92</v>
      </c>
      <c r="D119" s="172"/>
      <c r="E119" s="101">
        <f>+'Pay App 14'!E119</f>
        <v>0</v>
      </c>
      <c r="F119" s="73"/>
      <c r="G119" s="102">
        <f>+'Pay App 14'!G119+'Pay App 15'!F119</f>
        <v>0</v>
      </c>
      <c r="H119" s="194">
        <f>+'Pay App 14'!K119</f>
        <v>0</v>
      </c>
      <c r="I119" s="195"/>
      <c r="J119" s="104"/>
      <c r="K119" s="55">
        <f t="shared" si="2"/>
        <v>0</v>
      </c>
      <c r="L119" s="56">
        <f t="shared" si="0"/>
        <v>0</v>
      </c>
      <c r="M119" s="54">
        <f t="shared" si="1"/>
        <v>0</v>
      </c>
      <c r="N119" s="54">
        <f t="shared" si="3"/>
        <v>0</v>
      </c>
      <c r="O119" s="101">
        <f>+'Pay App 14'!O119+'Pay App 14'!P119</f>
        <v>0</v>
      </c>
      <c r="P119" s="73"/>
      <c r="Q119" s="69">
        <f>+'Pay App 14'!Q119+N119+P119</f>
        <v>0</v>
      </c>
    </row>
    <row r="120" spans="1:17" ht="21" customHeight="1" x14ac:dyDescent="0.25">
      <c r="A120" s="154" t="s">
        <v>302</v>
      </c>
      <c r="B120" s="154"/>
      <c r="C120" s="154" t="s">
        <v>303</v>
      </c>
      <c r="D120" s="155"/>
      <c r="E120" s="101">
        <f>+'Pay App 14'!E120</f>
        <v>0</v>
      </c>
      <c r="F120" s="73"/>
      <c r="G120" s="102">
        <f>+'Pay App 14'!G120+'Pay App 15'!F120</f>
        <v>0</v>
      </c>
      <c r="H120" s="194">
        <f>+'Pay App 14'!K120</f>
        <v>0</v>
      </c>
      <c r="I120" s="195"/>
      <c r="J120" s="104"/>
      <c r="K120" s="55">
        <f t="shared" si="2"/>
        <v>0</v>
      </c>
      <c r="L120" s="56">
        <f t="shared" si="0"/>
        <v>0</v>
      </c>
      <c r="M120" s="54">
        <f t="shared" si="1"/>
        <v>0</v>
      </c>
      <c r="N120" s="54">
        <f t="shared" si="3"/>
        <v>0</v>
      </c>
      <c r="O120" s="101">
        <f>+'Pay App 14'!O120+'Pay App 14'!P120</f>
        <v>0</v>
      </c>
      <c r="P120" s="73"/>
      <c r="Q120" s="69">
        <f>+'Pay App 14'!Q120+N120+P120</f>
        <v>0</v>
      </c>
    </row>
    <row r="121" spans="1:17" ht="21" customHeight="1" x14ac:dyDescent="0.25">
      <c r="A121" s="154" t="s">
        <v>304</v>
      </c>
      <c r="B121" s="154"/>
      <c r="C121" s="154" t="s">
        <v>305</v>
      </c>
      <c r="D121" s="155"/>
      <c r="E121" s="101">
        <f>+'Pay App 14'!E121</f>
        <v>0</v>
      </c>
      <c r="F121" s="73"/>
      <c r="G121" s="102">
        <f>+'Pay App 14'!G121+'Pay App 15'!F121</f>
        <v>0</v>
      </c>
      <c r="H121" s="194">
        <f>+'Pay App 14'!K121</f>
        <v>0</v>
      </c>
      <c r="I121" s="195"/>
      <c r="J121" s="104"/>
      <c r="K121" s="55">
        <f t="shared" si="2"/>
        <v>0</v>
      </c>
      <c r="L121" s="56">
        <f t="shared" si="0"/>
        <v>0</v>
      </c>
      <c r="M121" s="54">
        <f t="shared" si="1"/>
        <v>0</v>
      </c>
      <c r="N121" s="54">
        <f t="shared" si="3"/>
        <v>0</v>
      </c>
      <c r="O121" s="101">
        <f>+'Pay App 14'!O121+'Pay App 14'!P121</f>
        <v>0</v>
      </c>
      <c r="P121" s="73"/>
      <c r="Q121" s="69">
        <f>+'Pay App 14'!Q121+N121+P121</f>
        <v>0</v>
      </c>
    </row>
    <row r="122" spans="1:17" ht="21" customHeight="1" x14ac:dyDescent="0.25">
      <c r="A122" s="159" t="s">
        <v>93</v>
      </c>
      <c r="B122" s="159"/>
      <c r="C122" s="160" t="s">
        <v>221</v>
      </c>
      <c r="D122" s="163"/>
      <c r="E122" s="101">
        <f>+'Pay App 14'!E122</f>
        <v>0</v>
      </c>
      <c r="F122" s="73"/>
      <c r="G122" s="102">
        <f>+'Pay App 14'!G122+'Pay App 15'!F122</f>
        <v>0</v>
      </c>
      <c r="H122" s="194">
        <f>+'Pay App 14'!K122</f>
        <v>0</v>
      </c>
      <c r="I122" s="195"/>
      <c r="J122" s="104"/>
      <c r="K122" s="55">
        <f t="shared" si="2"/>
        <v>0</v>
      </c>
      <c r="L122" s="56">
        <f t="shared" si="0"/>
        <v>0</v>
      </c>
      <c r="M122" s="54">
        <f t="shared" si="1"/>
        <v>0</v>
      </c>
      <c r="N122" s="54">
        <f t="shared" si="3"/>
        <v>0</v>
      </c>
      <c r="O122" s="101">
        <f>+'Pay App 14'!O122+'Pay App 14'!P122</f>
        <v>0</v>
      </c>
      <c r="P122" s="73"/>
      <c r="Q122" s="69">
        <f>+'Pay App 14'!Q122+N122+P122</f>
        <v>0</v>
      </c>
    </row>
    <row r="123" spans="1:17" ht="21" customHeight="1" x14ac:dyDescent="0.25">
      <c r="A123" s="154" t="s">
        <v>306</v>
      </c>
      <c r="B123" s="154"/>
      <c r="C123" s="154" t="s">
        <v>307</v>
      </c>
      <c r="D123" s="155"/>
      <c r="E123" s="101">
        <f>+'Pay App 14'!E123</f>
        <v>0</v>
      </c>
      <c r="F123" s="73"/>
      <c r="G123" s="102">
        <f>+'Pay App 14'!G123+'Pay App 15'!F123</f>
        <v>0</v>
      </c>
      <c r="H123" s="194">
        <f>+'Pay App 14'!K123</f>
        <v>0</v>
      </c>
      <c r="I123" s="195"/>
      <c r="J123" s="104"/>
      <c r="K123" s="55">
        <f t="shared" si="2"/>
        <v>0</v>
      </c>
      <c r="L123" s="56">
        <f t="shared" si="0"/>
        <v>0</v>
      </c>
      <c r="M123" s="54">
        <f t="shared" si="1"/>
        <v>0</v>
      </c>
      <c r="N123" s="54">
        <f t="shared" si="3"/>
        <v>0</v>
      </c>
      <c r="O123" s="101">
        <f>+'Pay App 14'!O123+'Pay App 14'!P123</f>
        <v>0</v>
      </c>
      <c r="P123" s="73"/>
      <c r="Q123" s="69">
        <f>+'Pay App 14'!Q123+N123+P123</f>
        <v>0</v>
      </c>
    </row>
    <row r="124" spans="1:17" ht="21" customHeight="1" x14ac:dyDescent="0.25">
      <c r="A124" s="154" t="s">
        <v>306</v>
      </c>
      <c r="B124" s="154"/>
      <c r="C124" s="154" t="s">
        <v>308</v>
      </c>
      <c r="D124" s="155"/>
      <c r="E124" s="101">
        <f>+'Pay App 14'!E124</f>
        <v>0</v>
      </c>
      <c r="F124" s="73"/>
      <c r="G124" s="102">
        <f>+'Pay App 14'!G124+'Pay App 15'!F124</f>
        <v>0</v>
      </c>
      <c r="H124" s="194">
        <f>+'Pay App 14'!K124</f>
        <v>0</v>
      </c>
      <c r="I124" s="195"/>
      <c r="J124" s="104"/>
      <c r="K124" s="55">
        <f t="shared" si="2"/>
        <v>0</v>
      </c>
      <c r="L124" s="56">
        <f t="shared" si="0"/>
        <v>0</v>
      </c>
      <c r="M124" s="54">
        <f t="shared" si="1"/>
        <v>0</v>
      </c>
      <c r="N124" s="54">
        <f t="shared" si="3"/>
        <v>0</v>
      </c>
      <c r="O124" s="101">
        <f>+'Pay App 14'!O124+'Pay App 14'!P124</f>
        <v>0</v>
      </c>
      <c r="P124" s="73"/>
      <c r="Q124" s="69">
        <f>+'Pay App 14'!Q124+N124+P124</f>
        <v>0</v>
      </c>
    </row>
    <row r="125" spans="1:17" ht="21" customHeight="1" x14ac:dyDescent="0.25">
      <c r="A125" s="154" t="s">
        <v>306</v>
      </c>
      <c r="B125" s="154"/>
      <c r="C125" s="154" t="s">
        <v>309</v>
      </c>
      <c r="D125" s="155"/>
      <c r="E125" s="101">
        <f>+'Pay App 14'!E125</f>
        <v>0</v>
      </c>
      <c r="F125" s="73"/>
      <c r="G125" s="102">
        <f>+'Pay App 14'!G125+'Pay App 15'!F125</f>
        <v>0</v>
      </c>
      <c r="H125" s="194">
        <f>+'Pay App 14'!K125</f>
        <v>0</v>
      </c>
      <c r="I125" s="195"/>
      <c r="J125" s="104"/>
      <c r="K125" s="55">
        <f t="shared" si="2"/>
        <v>0</v>
      </c>
      <c r="L125" s="56">
        <f t="shared" si="0"/>
        <v>0</v>
      </c>
      <c r="M125" s="54">
        <f t="shared" si="1"/>
        <v>0</v>
      </c>
      <c r="N125" s="54">
        <f t="shared" si="3"/>
        <v>0</v>
      </c>
      <c r="O125" s="101">
        <f>+'Pay App 14'!O125+'Pay App 14'!P125</f>
        <v>0</v>
      </c>
      <c r="P125" s="73"/>
      <c r="Q125" s="69">
        <f>+'Pay App 14'!Q125+N125+P125</f>
        <v>0</v>
      </c>
    </row>
    <row r="126" spans="1:17" ht="21" customHeight="1" x14ac:dyDescent="0.25">
      <c r="A126" s="159" t="s">
        <v>222</v>
      </c>
      <c r="B126" s="159"/>
      <c r="C126" s="159" t="s">
        <v>223</v>
      </c>
      <c r="D126" s="160"/>
      <c r="E126" s="101">
        <f>+'Pay App 14'!E126</f>
        <v>0</v>
      </c>
      <c r="F126" s="73"/>
      <c r="G126" s="102">
        <f>+'Pay App 14'!G126+'Pay App 15'!F126</f>
        <v>0</v>
      </c>
      <c r="H126" s="194">
        <f>+'Pay App 14'!K126</f>
        <v>0</v>
      </c>
      <c r="I126" s="195"/>
      <c r="J126" s="104"/>
      <c r="K126" s="55">
        <f t="shared" si="2"/>
        <v>0</v>
      </c>
      <c r="L126" s="56">
        <f t="shared" si="0"/>
        <v>0</v>
      </c>
      <c r="M126" s="54">
        <f t="shared" si="1"/>
        <v>0</v>
      </c>
      <c r="N126" s="54">
        <f t="shared" si="3"/>
        <v>0</v>
      </c>
      <c r="O126" s="101">
        <f>+'Pay App 14'!O126+'Pay App 14'!P126</f>
        <v>0</v>
      </c>
      <c r="P126" s="73"/>
      <c r="Q126" s="69">
        <f>+'Pay App 14'!Q126+N126+P126</f>
        <v>0</v>
      </c>
    </row>
    <row r="127" spans="1:17" ht="21" customHeight="1" x14ac:dyDescent="0.25">
      <c r="A127" s="154" t="s">
        <v>94</v>
      </c>
      <c r="B127" s="154"/>
      <c r="C127" s="154" t="s">
        <v>95</v>
      </c>
      <c r="D127" s="155"/>
      <c r="E127" s="101">
        <f>+'Pay App 14'!E127</f>
        <v>0</v>
      </c>
      <c r="F127" s="73"/>
      <c r="G127" s="102">
        <f>+'Pay App 14'!G127+'Pay App 15'!F127</f>
        <v>0</v>
      </c>
      <c r="H127" s="194">
        <f>+'Pay App 14'!K127</f>
        <v>0</v>
      </c>
      <c r="I127" s="195"/>
      <c r="J127" s="104"/>
      <c r="K127" s="55">
        <f t="shared" si="2"/>
        <v>0</v>
      </c>
      <c r="L127" s="56">
        <f t="shared" si="0"/>
        <v>0</v>
      </c>
      <c r="M127" s="54">
        <f t="shared" si="1"/>
        <v>0</v>
      </c>
      <c r="N127" s="54">
        <f t="shared" si="3"/>
        <v>0</v>
      </c>
      <c r="O127" s="101">
        <f>+'Pay App 14'!O127+'Pay App 14'!P127</f>
        <v>0</v>
      </c>
      <c r="P127" s="73"/>
      <c r="Q127" s="69">
        <f>+'Pay App 14'!Q127+N127+P127</f>
        <v>0</v>
      </c>
    </row>
    <row r="128" spans="1:17" ht="21" customHeight="1" x14ac:dyDescent="0.25">
      <c r="A128" s="154" t="s">
        <v>310</v>
      </c>
      <c r="B128" s="154"/>
      <c r="C128" s="154" t="s">
        <v>311</v>
      </c>
      <c r="D128" s="155"/>
      <c r="E128" s="101">
        <f>+'Pay App 14'!E128</f>
        <v>0</v>
      </c>
      <c r="F128" s="73"/>
      <c r="G128" s="102">
        <f>+'Pay App 14'!G128+'Pay App 15'!F128</f>
        <v>0</v>
      </c>
      <c r="H128" s="194">
        <f>+'Pay App 14'!K128</f>
        <v>0</v>
      </c>
      <c r="I128" s="195"/>
      <c r="J128" s="104"/>
      <c r="K128" s="55">
        <f t="shared" si="2"/>
        <v>0</v>
      </c>
      <c r="L128" s="56">
        <f t="shared" si="0"/>
        <v>0</v>
      </c>
      <c r="M128" s="54">
        <f t="shared" si="1"/>
        <v>0</v>
      </c>
      <c r="N128" s="54">
        <f t="shared" si="3"/>
        <v>0</v>
      </c>
      <c r="O128" s="101">
        <f>+'Pay App 14'!O128+'Pay App 14'!P128</f>
        <v>0</v>
      </c>
      <c r="P128" s="73"/>
      <c r="Q128" s="69">
        <f>+'Pay App 14'!Q128+N128+P128</f>
        <v>0</v>
      </c>
    </row>
    <row r="129" spans="1:17" ht="21" customHeight="1" x14ac:dyDescent="0.25">
      <c r="A129" s="154" t="s">
        <v>312</v>
      </c>
      <c r="B129" s="154"/>
      <c r="C129" s="154" t="s">
        <v>313</v>
      </c>
      <c r="D129" s="155"/>
      <c r="E129" s="101">
        <f>+'Pay App 14'!E129</f>
        <v>0</v>
      </c>
      <c r="F129" s="73"/>
      <c r="G129" s="102">
        <f>+'Pay App 14'!G129+'Pay App 15'!F129</f>
        <v>0</v>
      </c>
      <c r="H129" s="194">
        <f>+'Pay App 14'!K129</f>
        <v>0</v>
      </c>
      <c r="I129" s="195"/>
      <c r="J129" s="104"/>
      <c r="K129" s="55">
        <f t="shared" si="2"/>
        <v>0</v>
      </c>
      <c r="L129" s="56">
        <f t="shared" si="0"/>
        <v>0</v>
      </c>
      <c r="M129" s="54">
        <f t="shared" si="1"/>
        <v>0</v>
      </c>
      <c r="N129" s="54">
        <f t="shared" si="3"/>
        <v>0</v>
      </c>
      <c r="O129" s="101">
        <f>+'Pay App 14'!O129+'Pay App 14'!P129</f>
        <v>0</v>
      </c>
      <c r="P129" s="73"/>
      <c r="Q129" s="69">
        <f>+'Pay App 14'!Q129+N129+P129</f>
        <v>0</v>
      </c>
    </row>
    <row r="130" spans="1:17" ht="21" customHeight="1" x14ac:dyDescent="0.25">
      <c r="A130" s="154" t="s">
        <v>96</v>
      </c>
      <c r="B130" s="154"/>
      <c r="C130" s="154" t="s">
        <v>97</v>
      </c>
      <c r="D130" s="155"/>
      <c r="E130" s="101">
        <f>+'Pay App 14'!E130</f>
        <v>0</v>
      </c>
      <c r="F130" s="73"/>
      <c r="G130" s="102">
        <f>+'Pay App 14'!G130+'Pay App 15'!F130</f>
        <v>0</v>
      </c>
      <c r="H130" s="194">
        <f>+'Pay App 14'!K130</f>
        <v>0</v>
      </c>
      <c r="I130" s="195"/>
      <c r="J130" s="104"/>
      <c r="K130" s="55">
        <f t="shared" si="2"/>
        <v>0</v>
      </c>
      <c r="L130" s="56">
        <f t="shared" si="0"/>
        <v>0</v>
      </c>
      <c r="M130" s="54">
        <f t="shared" si="1"/>
        <v>0</v>
      </c>
      <c r="N130" s="54">
        <f t="shared" si="3"/>
        <v>0</v>
      </c>
      <c r="O130" s="101">
        <f>+'Pay App 14'!O130+'Pay App 14'!P130</f>
        <v>0</v>
      </c>
      <c r="P130" s="73"/>
      <c r="Q130" s="69">
        <f>+'Pay App 14'!Q130+N130+P130</f>
        <v>0</v>
      </c>
    </row>
    <row r="131" spans="1:17" ht="21" customHeight="1" x14ac:dyDescent="0.25">
      <c r="A131" s="154" t="s">
        <v>314</v>
      </c>
      <c r="B131" s="154"/>
      <c r="C131" s="154" t="s">
        <v>315</v>
      </c>
      <c r="D131" s="155"/>
      <c r="E131" s="101">
        <f>+'Pay App 14'!E131</f>
        <v>0</v>
      </c>
      <c r="F131" s="73"/>
      <c r="G131" s="102">
        <f>+'Pay App 14'!G131+'Pay App 15'!F131</f>
        <v>0</v>
      </c>
      <c r="H131" s="194">
        <f>+'Pay App 14'!K131</f>
        <v>0</v>
      </c>
      <c r="I131" s="195"/>
      <c r="J131" s="104"/>
      <c r="K131" s="55">
        <f t="shared" si="2"/>
        <v>0</v>
      </c>
      <c r="L131" s="56">
        <f t="shared" si="0"/>
        <v>0</v>
      </c>
      <c r="M131" s="54">
        <f t="shared" si="1"/>
        <v>0</v>
      </c>
      <c r="N131" s="54">
        <f t="shared" si="3"/>
        <v>0</v>
      </c>
      <c r="O131" s="101">
        <f>+'Pay App 14'!O131+'Pay App 14'!P131</f>
        <v>0</v>
      </c>
      <c r="P131" s="73"/>
      <c r="Q131" s="69">
        <f>+'Pay App 14'!Q131+N131+P131</f>
        <v>0</v>
      </c>
    </row>
    <row r="132" spans="1:17" ht="21" customHeight="1" x14ac:dyDescent="0.25">
      <c r="A132" s="154" t="s">
        <v>316</v>
      </c>
      <c r="B132" s="154"/>
      <c r="C132" s="154" t="s">
        <v>317</v>
      </c>
      <c r="D132" s="155"/>
      <c r="E132" s="101">
        <f>+'Pay App 14'!E132</f>
        <v>0</v>
      </c>
      <c r="F132" s="73"/>
      <c r="G132" s="102">
        <f>+'Pay App 14'!G132+'Pay App 15'!F132</f>
        <v>0</v>
      </c>
      <c r="H132" s="194">
        <f>+'Pay App 14'!K132</f>
        <v>0</v>
      </c>
      <c r="I132" s="195"/>
      <c r="J132" s="104"/>
      <c r="K132" s="55">
        <f t="shared" si="2"/>
        <v>0</v>
      </c>
      <c r="L132" s="56">
        <f t="shared" si="0"/>
        <v>0</v>
      </c>
      <c r="M132" s="54">
        <f t="shared" si="1"/>
        <v>0</v>
      </c>
      <c r="N132" s="54">
        <f t="shared" si="3"/>
        <v>0</v>
      </c>
      <c r="O132" s="101">
        <f>+'Pay App 14'!O132+'Pay App 14'!P132</f>
        <v>0</v>
      </c>
      <c r="P132" s="73"/>
      <c r="Q132" s="69">
        <f>+'Pay App 14'!Q132+N132+P132</f>
        <v>0</v>
      </c>
    </row>
    <row r="133" spans="1:17" ht="21" customHeight="1" x14ac:dyDescent="0.25">
      <c r="A133" s="159" t="s">
        <v>219</v>
      </c>
      <c r="B133" s="159"/>
      <c r="C133" s="159" t="s">
        <v>220</v>
      </c>
      <c r="D133" s="160"/>
      <c r="E133" s="101">
        <f>+'Pay App 14'!E133</f>
        <v>0</v>
      </c>
      <c r="F133" s="73"/>
      <c r="G133" s="102">
        <f>+'Pay App 14'!G133+'Pay App 15'!F133</f>
        <v>0</v>
      </c>
      <c r="H133" s="194">
        <f>+'Pay App 14'!K133</f>
        <v>0</v>
      </c>
      <c r="I133" s="195"/>
      <c r="J133" s="104"/>
      <c r="K133" s="55">
        <f t="shared" si="2"/>
        <v>0</v>
      </c>
      <c r="L133" s="56">
        <f t="shared" si="0"/>
        <v>0</v>
      </c>
      <c r="M133" s="54">
        <f t="shared" si="1"/>
        <v>0</v>
      </c>
      <c r="N133" s="54">
        <f t="shared" si="3"/>
        <v>0</v>
      </c>
      <c r="O133" s="101">
        <f>+'Pay App 14'!O133+'Pay App 14'!P133</f>
        <v>0</v>
      </c>
      <c r="P133" s="73"/>
      <c r="Q133" s="69">
        <f>+'Pay App 14'!Q133+N133+P133</f>
        <v>0</v>
      </c>
    </row>
    <row r="134" spans="1:17" ht="21" customHeight="1" x14ac:dyDescent="0.25">
      <c r="A134" s="154" t="s">
        <v>98</v>
      </c>
      <c r="B134" s="154"/>
      <c r="C134" s="154" t="s">
        <v>99</v>
      </c>
      <c r="D134" s="155"/>
      <c r="E134" s="101">
        <f>+'Pay App 14'!E134</f>
        <v>0</v>
      </c>
      <c r="F134" s="73"/>
      <c r="G134" s="102">
        <f>+'Pay App 14'!G134+'Pay App 15'!F134</f>
        <v>0</v>
      </c>
      <c r="H134" s="194">
        <f>+'Pay App 14'!K134</f>
        <v>0</v>
      </c>
      <c r="I134" s="195"/>
      <c r="J134" s="104"/>
      <c r="K134" s="55">
        <f t="shared" si="2"/>
        <v>0</v>
      </c>
      <c r="L134" s="56">
        <f t="shared" si="0"/>
        <v>0</v>
      </c>
      <c r="M134" s="54">
        <f t="shared" si="1"/>
        <v>0</v>
      </c>
      <c r="N134" s="54">
        <f t="shared" si="3"/>
        <v>0</v>
      </c>
      <c r="O134" s="101">
        <f>+'Pay App 14'!O134+'Pay App 14'!P134</f>
        <v>0</v>
      </c>
      <c r="P134" s="73"/>
      <c r="Q134" s="69">
        <f>+'Pay App 14'!Q134+N134+P134</f>
        <v>0</v>
      </c>
    </row>
    <row r="135" spans="1:17" ht="21" customHeight="1" x14ac:dyDescent="0.25">
      <c r="A135" s="154" t="s">
        <v>100</v>
      </c>
      <c r="B135" s="154"/>
      <c r="C135" s="154" t="s">
        <v>101</v>
      </c>
      <c r="D135" s="155"/>
      <c r="E135" s="101">
        <f>+'Pay App 14'!E135</f>
        <v>0</v>
      </c>
      <c r="F135" s="73"/>
      <c r="G135" s="102">
        <f>+'Pay App 14'!G135+'Pay App 15'!F135</f>
        <v>0</v>
      </c>
      <c r="H135" s="194">
        <f>+'Pay App 14'!K135</f>
        <v>0</v>
      </c>
      <c r="I135" s="195"/>
      <c r="J135" s="104"/>
      <c r="K135" s="55">
        <f t="shared" si="2"/>
        <v>0</v>
      </c>
      <c r="L135" s="56">
        <f t="shared" si="0"/>
        <v>0</v>
      </c>
      <c r="M135" s="54">
        <f t="shared" si="1"/>
        <v>0</v>
      </c>
      <c r="N135" s="54">
        <f t="shared" si="3"/>
        <v>0</v>
      </c>
      <c r="O135" s="101">
        <f>+'Pay App 14'!O135+'Pay App 14'!P135</f>
        <v>0</v>
      </c>
      <c r="P135" s="73"/>
      <c r="Q135" s="69">
        <f>+'Pay App 14'!Q135+N135+P135</f>
        <v>0</v>
      </c>
    </row>
    <row r="136" spans="1:17" ht="21" customHeight="1" x14ac:dyDescent="0.25">
      <c r="A136" s="154" t="s">
        <v>102</v>
      </c>
      <c r="B136" s="154"/>
      <c r="C136" s="154" t="s">
        <v>103</v>
      </c>
      <c r="D136" s="155"/>
      <c r="E136" s="101">
        <f>+'Pay App 14'!E136</f>
        <v>0</v>
      </c>
      <c r="F136" s="73"/>
      <c r="G136" s="102">
        <f>+'Pay App 14'!G136+'Pay App 15'!F136</f>
        <v>0</v>
      </c>
      <c r="H136" s="194">
        <f>+'Pay App 14'!K136</f>
        <v>0</v>
      </c>
      <c r="I136" s="195"/>
      <c r="J136" s="104"/>
      <c r="K136" s="55">
        <f t="shared" si="2"/>
        <v>0</v>
      </c>
      <c r="L136" s="56">
        <f t="shared" si="0"/>
        <v>0</v>
      </c>
      <c r="M136" s="54">
        <f t="shared" si="1"/>
        <v>0</v>
      </c>
      <c r="N136" s="54">
        <f t="shared" si="3"/>
        <v>0</v>
      </c>
      <c r="O136" s="101">
        <f>+'Pay App 14'!O136+'Pay App 14'!P136</f>
        <v>0</v>
      </c>
      <c r="P136" s="73"/>
      <c r="Q136" s="69">
        <f>+'Pay App 14'!Q136+N136+P136</f>
        <v>0</v>
      </c>
    </row>
    <row r="137" spans="1:17" ht="21" customHeight="1" x14ac:dyDescent="0.25">
      <c r="A137" s="159" t="s">
        <v>217</v>
      </c>
      <c r="B137" s="159"/>
      <c r="C137" s="159" t="s">
        <v>218</v>
      </c>
      <c r="D137" s="160"/>
      <c r="E137" s="101">
        <f>+'Pay App 14'!E137</f>
        <v>0</v>
      </c>
      <c r="F137" s="73"/>
      <c r="G137" s="102">
        <f>+'Pay App 14'!G137+'Pay App 15'!F137</f>
        <v>0</v>
      </c>
      <c r="H137" s="194">
        <f>+'Pay App 14'!K137</f>
        <v>0</v>
      </c>
      <c r="I137" s="195"/>
      <c r="J137" s="104"/>
      <c r="K137" s="55">
        <f t="shared" si="2"/>
        <v>0</v>
      </c>
      <c r="L137" s="56">
        <f t="shared" si="0"/>
        <v>0</v>
      </c>
      <c r="M137" s="54">
        <f t="shared" si="1"/>
        <v>0</v>
      </c>
      <c r="N137" s="54">
        <f t="shared" si="3"/>
        <v>0</v>
      </c>
      <c r="O137" s="101">
        <f>+'Pay App 14'!O137+'Pay App 14'!P137</f>
        <v>0</v>
      </c>
      <c r="P137" s="73"/>
      <c r="Q137" s="69">
        <f>+'Pay App 14'!Q137+N137+P137</f>
        <v>0</v>
      </c>
    </row>
    <row r="138" spans="1:17" ht="21" customHeight="1" x14ac:dyDescent="0.25">
      <c r="A138" s="154" t="s">
        <v>104</v>
      </c>
      <c r="B138" s="154"/>
      <c r="C138" s="154" t="s">
        <v>105</v>
      </c>
      <c r="D138" s="155"/>
      <c r="E138" s="101">
        <f>+'Pay App 14'!E138</f>
        <v>0</v>
      </c>
      <c r="F138" s="73"/>
      <c r="G138" s="102">
        <f>+'Pay App 14'!G138+'Pay App 15'!F138</f>
        <v>0</v>
      </c>
      <c r="H138" s="194">
        <f>+'Pay App 14'!K138</f>
        <v>0</v>
      </c>
      <c r="I138" s="195"/>
      <c r="J138" s="104"/>
      <c r="K138" s="55">
        <f t="shared" si="2"/>
        <v>0</v>
      </c>
      <c r="L138" s="56">
        <f t="shared" si="0"/>
        <v>0</v>
      </c>
      <c r="M138" s="54">
        <f t="shared" si="1"/>
        <v>0</v>
      </c>
      <c r="N138" s="54">
        <f t="shared" si="3"/>
        <v>0</v>
      </c>
      <c r="O138" s="101">
        <f>+'Pay App 14'!O138+'Pay App 14'!P138</f>
        <v>0</v>
      </c>
      <c r="P138" s="73"/>
      <c r="Q138" s="69">
        <f>+'Pay App 14'!Q138+N138+P138</f>
        <v>0</v>
      </c>
    </row>
    <row r="139" spans="1:17" ht="21" customHeight="1" x14ac:dyDescent="0.25">
      <c r="A139" s="154" t="s">
        <v>318</v>
      </c>
      <c r="B139" s="154"/>
      <c r="C139" s="154" t="s">
        <v>319</v>
      </c>
      <c r="D139" s="155"/>
      <c r="E139" s="101">
        <f>+'Pay App 14'!E139</f>
        <v>0</v>
      </c>
      <c r="F139" s="73"/>
      <c r="G139" s="102">
        <f>+'Pay App 14'!G139+'Pay App 15'!F139</f>
        <v>0</v>
      </c>
      <c r="H139" s="194">
        <f>+'Pay App 14'!K139</f>
        <v>0</v>
      </c>
      <c r="I139" s="195"/>
      <c r="J139" s="104"/>
      <c r="K139" s="55">
        <f t="shared" si="2"/>
        <v>0</v>
      </c>
      <c r="L139" s="56">
        <f t="shared" si="0"/>
        <v>0</v>
      </c>
      <c r="M139" s="54">
        <f t="shared" si="1"/>
        <v>0</v>
      </c>
      <c r="N139" s="54">
        <f t="shared" si="3"/>
        <v>0</v>
      </c>
      <c r="O139" s="101">
        <f>+'Pay App 14'!O139+'Pay App 14'!P139</f>
        <v>0</v>
      </c>
      <c r="P139" s="73"/>
      <c r="Q139" s="69">
        <f>+'Pay App 14'!Q139+N139+P139</f>
        <v>0</v>
      </c>
    </row>
    <row r="140" spans="1:17" ht="21" customHeight="1" x14ac:dyDescent="0.25">
      <c r="A140" s="154" t="s">
        <v>106</v>
      </c>
      <c r="B140" s="154"/>
      <c r="C140" s="154" t="s">
        <v>107</v>
      </c>
      <c r="D140" s="155"/>
      <c r="E140" s="101">
        <f>+'Pay App 14'!E140</f>
        <v>0</v>
      </c>
      <c r="F140" s="73"/>
      <c r="G140" s="102">
        <f>+'Pay App 14'!G140+'Pay App 15'!F140</f>
        <v>0</v>
      </c>
      <c r="H140" s="194">
        <f>+'Pay App 14'!K140</f>
        <v>0</v>
      </c>
      <c r="I140" s="195"/>
      <c r="J140" s="104"/>
      <c r="K140" s="55">
        <f t="shared" si="2"/>
        <v>0</v>
      </c>
      <c r="L140" s="56">
        <f t="shared" si="0"/>
        <v>0</v>
      </c>
      <c r="M140" s="54">
        <f t="shared" si="1"/>
        <v>0</v>
      </c>
      <c r="N140" s="54">
        <f t="shared" si="3"/>
        <v>0</v>
      </c>
      <c r="O140" s="101">
        <f>+'Pay App 14'!O140+'Pay App 14'!P140</f>
        <v>0</v>
      </c>
      <c r="P140" s="73"/>
      <c r="Q140" s="69">
        <f>+'Pay App 14'!Q140+N140+P140</f>
        <v>0</v>
      </c>
    </row>
    <row r="141" spans="1:17" ht="21" customHeight="1" x14ac:dyDescent="0.25">
      <c r="A141" s="154" t="s">
        <v>320</v>
      </c>
      <c r="B141" s="154"/>
      <c r="C141" s="154" t="s">
        <v>321</v>
      </c>
      <c r="D141" s="155"/>
      <c r="E141" s="101">
        <f>+'Pay App 14'!E141</f>
        <v>0</v>
      </c>
      <c r="F141" s="73"/>
      <c r="G141" s="102">
        <f>+'Pay App 14'!G141+'Pay App 15'!F141</f>
        <v>0</v>
      </c>
      <c r="H141" s="194">
        <f>+'Pay App 14'!K141</f>
        <v>0</v>
      </c>
      <c r="I141" s="195"/>
      <c r="J141" s="104"/>
      <c r="K141" s="55">
        <f t="shared" si="2"/>
        <v>0</v>
      </c>
      <c r="L141" s="56">
        <f t="shared" si="0"/>
        <v>0</v>
      </c>
      <c r="M141" s="54">
        <f t="shared" si="1"/>
        <v>0</v>
      </c>
      <c r="N141" s="54">
        <f t="shared" si="3"/>
        <v>0</v>
      </c>
      <c r="O141" s="101">
        <f>+'Pay App 14'!O141+'Pay App 14'!P141</f>
        <v>0</v>
      </c>
      <c r="P141" s="73"/>
      <c r="Q141" s="69">
        <f>+'Pay App 14'!Q141+N141+P141</f>
        <v>0</v>
      </c>
    </row>
    <row r="142" spans="1:17" ht="21" customHeight="1" x14ac:dyDescent="0.25">
      <c r="A142" s="154" t="s">
        <v>108</v>
      </c>
      <c r="B142" s="154"/>
      <c r="C142" s="154" t="s">
        <v>109</v>
      </c>
      <c r="D142" s="155"/>
      <c r="E142" s="101">
        <f>+'Pay App 14'!E142</f>
        <v>0</v>
      </c>
      <c r="F142" s="73"/>
      <c r="G142" s="102">
        <f>+'Pay App 14'!G142+'Pay App 15'!F142</f>
        <v>0</v>
      </c>
      <c r="H142" s="194">
        <f>+'Pay App 14'!K142</f>
        <v>0</v>
      </c>
      <c r="I142" s="195"/>
      <c r="J142" s="104"/>
      <c r="K142" s="55">
        <f t="shared" si="2"/>
        <v>0</v>
      </c>
      <c r="L142" s="56">
        <f t="shared" si="0"/>
        <v>0</v>
      </c>
      <c r="M142" s="54">
        <f t="shared" si="1"/>
        <v>0</v>
      </c>
      <c r="N142" s="54">
        <f t="shared" si="3"/>
        <v>0</v>
      </c>
      <c r="O142" s="101">
        <f>+'Pay App 14'!O142+'Pay App 14'!P142</f>
        <v>0</v>
      </c>
      <c r="P142" s="73"/>
      <c r="Q142" s="69">
        <f>+'Pay App 14'!Q142+N142+P142</f>
        <v>0</v>
      </c>
    </row>
    <row r="143" spans="1:17" ht="21" customHeight="1" x14ac:dyDescent="0.25">
      <c r="A143" s="154" t="s">
        <v>110</v>
      </c>
      <c r="B143" s="154"/>
      <c r="C143" s="154" t="s">
        <v>111</v>
      </c>
      <c r="D143" s="155"/>
      <c r="E143" s="101">
        <f>+'Pay App 14'!E143</f>
        <v>0</v>
      </c>
      <c r="F143" s="73"/>
      <c r="G143" s="102">
        <f>+'Pay App 14'!G143+'Pay App 15'!F143</f>
        <v>0</v>
      </c>
      <c r="H143" s="194">
        <f>+'Pay App 14'!K143</f>
        <v>0</v>
      </c>
      <c r="I143" s="195"/>
      <c r="J143" s="104"/>
      <c r="K143" s="55">
        <f t="shared" si="2"/>
        <v>0</v>
      </c>
      <c r="L143" s="56">
        <f t="shared" si="0"/>
        <v>0</v>
      </c>
      <c r="M143" s="54">
        <f t="shared" si="1"/>
        <v>0</v>
      </c>
      <c r="N143" s="54">
        <f t="shared" si="3"/>
        <v>0</v>
      </c>
      <c r="O143" s="101">
        <f>+'Pay App 14'!O143+'Pay App 14'!P143</f>
        <v>0</v>
      </c>
      <c r="P143" s="73"/>
      <c r="Q143" s="69">
        <f>+'Pay App 14'!Q143+N143+P143</f>
        <v>0</v>
      </c>
    </row>
    <row r="144" spans="1:17" ht="21" customHeight="1" x14ac:dyDescent="0.25">
      <c r="A144" s="154" t="s">
        <v>322</v>
      </c>
      <c r="B144" s="154"/>
      <c r="C144" s="154" t="s">
        <v>323</v>
      </c>
      <c r="D144" s="155"/>
      <c r="E144" s="101">
        <f>+'Pay App 14'!E144</f>
        <v>0</v>
      </c>
      <c r="F144" s="73"/>
      <c r="G144" s="102">
        <f>+'Pay App 14'!G144+'Pay App 15'!F144</f>
        <v>0</v>
      </c>
      <c r="H144" s="194">
        <f>+'Pay App 14'!K144</f>
        <v>0</v>
      </c>
      <c r="I144" s="195"/>
      <c r="J144" s="104"/>
      <c r="K144" s="55">
        <f t="shared" si="2"/>
        <v>0</v>
      </c>
      <c r="L144" s="56">
        <f t="shared" si="0"/>
        <v>0</v>
      </c>
      <c r="M144" s="54">
        <f t="shared" si="1"/>
        <v>0</v>
      </c>
      <c r="N144" s="54">
        <f t="shared" si="3"/>
        <v>0</v>
      </c>
      <c r="O144" s="101">
        <f>+'Pay App 14'!O144+'Pay App 14'!P144</f>
        <v>0</v>
      </c>
      <c r="P144" s="73"/>
      <c r="Q144" s="69">
        <f>+'Pay App 14'!Q144+N144+P144</f>
        <v>0</v>
      </c>
    </row>
    <row r="145" spans="1:17" ht="21" customHeight="1" x14ac:dyDescent="0.25">
      <c r="A145" s="154" t="s">
        <v>327</v>
      </c>
      <c r="B145" s="154"/>
      <c r="C145" s="154" t="s">
        <v>324</v>
      </c>
      <c r="D145" s="155"/>
      <c r="E145" s="101">
        <f>+'Pay App 14'!E145</f>
        <v>0</v>
      </c>
      <c r="F145" s="73"/>
      <c r="G145" s="102">
        <f>+'Pay App 14'!G145+'Pay App 15'!F145</f>
        <v>0</v>
      </c>
      <c r="H145" s="194">
        <f>+'Pay App 14'!K145</f>
        <v>0</v>
      </c>
      <c r="I145" s="195"/>
      <c r="J145" s="104"/>
      <c r="K145" s="55">
        <f t="shared" si="2"/>
        <v>0</v>
      </c>
      <c r="L145" s="56">
        <f t="shared" si="0"/>
        <v>0</v>
      </c>
      <c r="M145" s="54">
        <f t="shared" si="1"/>
        <v>0</v>
      </c>
      <c r="N145" s="54">
        <f t="shared" si="3"/>
        <v>0</v>
      </c>
      <c r="O145" s="101">
        <f>+'Pay App 14'!O145+'Pay App 14'!P145</f>
        <v>0</v>
      </c>
      <c r="P145" s="73"/>
      <c r="Q145" s="69">
        <f>+'Pay App 14'!Q145+N145+P145</f>
        <v>0</v>
      </c>
    </row>
    <row r="146" spans="1:17" ht="21" customHeight="1" x14ac:dyDescent="0.25">
      <c r="A146" s="154" t="s">
        <v>325</v>
      </c>
      <c r="B146" s="154"/>
      <c r="C146" s="154" t="s">
        <v>326</v>
      </c>
      <c r="D146" s="155"/>
      <c r="E146" s="101">
        <f>+'Pay App 14'!E146</f>
        <v>0</v>
      </c>
      <c r="F146" s="73"/>
      <c r="G146" s="102">
        <f>+'Pay App 14'!G146+'Pay App 15'!F146</f>
        <v>0</v>
      </c>
      <c r="H146" s="194">
        <f>+'Pay App 14'!K146</f>
        <v>0</v>
      </c>
      <c r="I146" s="195"/>
      <c r="J146" s="104"/>
      <c r="K146" s="55">
        <f t="shared" si="2"/>
        <v>0</v>
      </c>
      <c r="L146" s="56">
        <f t="shared" ref="L146:L209" si="4">IF(ISERROR(K146/G146),0,K146/G146)</f>
        <v>0</v>
      </c>
      <c r="M146" s="54">
        <f t="shared" ref="M146:M209" si="5">+G146-K146</f>
        <v>0</v>
      </c>
      <c r="N146" s="54">
        <f t="shared" si="3"/>
        <v>0</v>
      </c>
      <c r="O146" s="101">
        <f>+'Pay App 14'!O146+'Pay App 14'!P146</f>
        <v>0</v>
      </c>
      <c r="P146" s="73"/>
      <c r="Q146" s="69">
        <f>+'Pay App 14'!Q146+N146+P146</f>
        <v>0</v>
      </c>
    </row>
    <row r="147" spans="1:17" ht="21" customHeight="1" x14ac:dyDescent="0.25">
      <c r="A147" s="159" t="s">
        <v>215</v>
      </c>
      <c r="B147" s="159"/>
      <c r="C147" s="159" t="s">
        <v>216</v>
      </c>
      <c r="D147" s="160"/>
      <c r="E147" s="101">
        <f>+'Pay App 14'!E147</f>
        <v>0</v>
      </c>
      <c r="F147" s="73"/>
      <c r="G147" s="102">
        <f>+'Pay App 14'!G147+'Pay App 15'!F147</f>
        <v>0</v>
      </c>
      <c r="H147" s="194">
        <f>+'Pay App 14'!K147</f>
        <v>0</v>
      </c>
      <c r="I147" s="195"/>
      <c r="J147" s="104"/>
      <c r="K147" s="55">
        <f t="shared" ref="K147:K210" si="6">+H147+J147</f>
        <v>0</v>
      </c>
      <c r="L147" s="56">
        <f t="shared" si="4"/>
        <v>0</v>
      </c>
      <c r="M147" s="54">
        <f t="shared" si="5"/>
        <v>0</v>
      </c>
      <c r="N147" s="54">
        <f t="shared" ref="N147:N210" si="7">SUM(+J147*0.05)</f>
        <v>0</v>
      </c>
      <c r="O147" s="101">
        <f>+'Pay App 14'!O147+'Pay App 14'!P147</f>
        <v>0</v>
      </c>
      <c r="P147" s="73"/>
      <c r="Q147" s="69">
        <f>+'Pay App 14'!Q147+N147+P147</f>
        <v>0</v>
      </c>
    </row>
    <row r="148" spans="1:17" ht="21" customHeight="1" x14ac:dyDescent="0.25">
      <c r="A148" s="154" t="s">
        <v>112</v>
      </c>
      <c r="B148" s="154"/>
      <c r="C148" s="154" t="s">
        <v>113</v>
      </c>
      <c r="D148" s="155"/>
      <c r="E148" s="101">
        <f>+'Pay App 14'!E148</f>
        <v>0</v>
      </c>
      <c r="F148" s="73"/>
      <c r="G148" s="102">
        <f>+'Pay App 14'!G148+'Pay App 15'!F148</f>
        <v>0</v>
      </c>
      <c r="H148" s="194">
        <f>+'Pay App 14'!K148</f>
        <v>0</v>
      </c>
      <c r="I148" s="195"/>
      <c r="J148" s="104"/>
      <c r="K148" s="55">
        <f t="shared" si="6"/>
        <v>0</v>
      </c>
      <c r="L148" s="56">
        <f t="shared" si="4"/>
        <v>0</v>
      </c>
      <c r="M148" s="54">
        <f t="shared" si="5"/>
        <v>0</v>
      </c>
      <c r="N148" s="54">
        <f t="shared" si="7"/>
        <v>0</v>
      </c>
      <c r="O148" s="101">
        <f>+'Pay App 14'!O148+'Pay App 14'!P148</f>
        <v>0</v>
      </c>
      <c r="P148" s="73"/>
      <c r="Q148" s="69">
        <f>+'Pay App 14'!Q148+N148+P148</f>
        <v>0</v>
      </c>
    </row>
    <row r="149" spans="1:17" ht="21" customHeight="1" x14ac:dyDescent="0.25">
      <c r="A149" s="154" t="s">
        <v>328</v>
      </c>
      <c r="B149" s="154"/>
      <c r="C149" s="154" t="s">
        <v>329</v>
      </c>
      <c r="D149" s="155"/>
      <c r="E149" s="101">
        <f>+'Pay App 14'!E149</f>
        <v>0</v>
      </c>
      <c r="F149" s="73"/>
      <c r="G149" s="102">
        <f>+'Pay App 14'!G149+'Pay App 15'!F149</f>
        <v>0</v>
      </c>
      <c r="H149" s="194">
        <f>+'Pay App 14'!K149</f>
        <v>0</v>
      </c>
      <c r="I149" s="195"/>
      <c r="J149" s="104"/>
      <c r="K149" s="55">
        <f t="shared" si="6"/>
        <v>0</v>
      </c>
      <c r="L149" s="56">
        <f t="shared" si="4"/>
        <v>0</v>
      </c>
      <c r="M149" s="54">
        <f t="shared" si="5"/>
        <v>0</v>
      </c>
      <c r="N149" s="54">
        <f t="shared" si="7"/>
        <v>0</v>
      </c>
      <c r="O149" s="101">
        <f>+'Pay App 14'!O149+'Pay App 14'!P149</f>
        <v>0</v>
      </c>
      <c r="P149" s="73"/>
      <c r="Q149" s="69">
        <f>+'Pay App 14'!Q149+N149+P149</f>
        <v>0</v>
      </c>
    </row>
    <row r="150" spans="1:17" ht="21" customHeight="1" x14ac:dyDescent="0.25">
      <c r="A150" s="154" t="s">
        <v>114</v>
      </c>
      <c r="B150" s="154"/>
      <c r="C150" s="154" t="s">
        <v>115</v>
      </c>
      <c r="D150" s="155"/>
      <c r="E150" s="101">
        <f>+'Pay App 14'!E150</f>
        <v>0</v>
      </c>
      <c r="F150" s="73"/>
      <c r="G150" s="102">
        <f>+'Pay App 14'!G150+'Pay App 15'!F150</f>
        <v>0</v>
      </c>
      <c r="H150" s="194">
        <f>+'Pay App 14'!K150</f>
        <v>0</v>
      </c>
      <c r="I150" s="195"/>
      <c r="J150" s="104"/>
      <c r="K150" s="55">
        <f t="shared" si="6"/>
        <v>0</v>
      </c>
      <c r="L150" s="56">
        <f t="shared" si="4"/>
        <v>0</v>
      </c>
      <c r="M150" s="54">
        <f t="shared" si="5"/>
        <v>0</v>
      </c>
      <c r="N150" s="54">
        <f t="shared" si="7"/>
        <v>0</v>
      </c>
      <c r="O150" s="101">
        <f>+'Pay App 14'!O150+'Pay App 14'!P150</f>
        <v>0</v>
      </c>
      <c r="P150" s="73"/>
      <c r="Q150" s="69">
        <f>+'Pay App 14'!Q150+N150+P150</f>
        <v>0</v>
      </c>
    </row>
    <row r="151" spans="1:17" ht="21" customHeight="1" x14ac:dyDescent="0.25">
      <c r="A151" s="154" t="s">
        <v>116</v>
      </c>
      <c r="B151" s="154"/>
      <c r="C151" s="154" t="s">
        <v>117</v>
      </c>
      <c r="D151" s="155"/>
      <c r="E151" s="101">
        <f>+'Pay App 14'!E151</f>
        <v>0</v>
      </c>
      <c r="F151" s="73"/>
      <c r="G151" s="102">
        <f>+'Pay App 14'!G151+'Pay App 15'!F151</f>
        <v>0</v>
      </c>
      <c r="H151" s="194">
        <f>+'Pay App 14'!K151</f>
        <v>0</v>
      </c>
      <c r="I151" s="195"/>
      <c r="J151" s="104"/>
      <c r="K151" s="55">
        <f t="shared" si="6"/>
        <v>0</v>
      </c>
      <c r="L151" s="56">
        <f t="shared" si="4"/>
        <v>0</v>
      </c>
      <c r="M151" s="54">
        <f t="shared" si="5"/>
        <v>0</v>
      </c>
      <c r="N151" s="54">
        <f t="shared" si="7"/>
        <v>0</v>
      </c>
      <c r="O151" s="101">
        <f>+'Pay App 14'!O151+'Pay App 14'!P151</f>
        <v>0</v>
      </c>
      <c r="P151" s="73"/>
      <c r="Q151" s="69">
        <f>+'Pay App 14'!Q151+N151+P151</f>
        <v>0</v>
      </c>
    </row>
    <row r="152" spans="1:17" ht="21" customHeight="1" x14ac:dyDescent="0.25">
      <c r="A152" s="154" t="s">
        <v>330</v>
      </c>
      <c r="B152" s="154"/>
      <c r="C152" s="154" t="s">
        <v>331</v>
      </c>
      <c r="D152" s="155"/>
      <c r="E152" s="101">
        <f>+'Pay App 14'!E152</f>
        <v>0</v>
      </c>
      <c r="F152" s="73"/>
      <c r="G152" s="102">
        <f>+'Pay App 14'!G152+'Pay App 15'!F152</f>
        <v>0</v>
      </c>
      <c r="H152" s="194">
        <f>+'Pay App 14'!K152</f>
        <v>0</v>
      </c>
      <c r="I152" s="195"/>
      <c r="J152" s="104"/>
      <c r="K152" s="55">
        <f t="shared" si="6"/>
        <v>0</v>
      </c>
      <c r="L152" s="56">
        <f t="shared" si="4"/>
        <v>0</v>
      </c>
      <c r="M152" s="54">
        <f t="shared" si="5"/>
        <v>0</v>
      </c>
      <c r="N152" s="54">
        <f t="shared" si="7"/>
        <v>0</v>
      </c>
      <c r="O152" s="101">
        <f>+'Pay App 14'!O152+'Pay App 14'!P152</f>
        <v>0</v>
      </c>
      <c r="P152" s="73"/>
      <c r="Q152" s="69">
        <f>+'Pay App 14'!Q152+N152+P152</f>
        <v>0</v>
      </c>
    </row>
    <row r="153" spans="1:17" ht="21" customHeight="1" x14ac:dyDescent="0.25">
      <c r="A153" s="154" t="s">
        <v>118</v>
      </c>
      <c r="B153" s="154"/>
      <c r="C153" s="154" t="s">
        <v>119</v>
      </c>
      <c r="D153" s="155"/>
      <c r="E153" s="101">
        <f>+'Pay App 14'!E153</f>
        <v>0</v>
      </c>
      <c r="F153" s="73"/>
      <c r="G153" s="102">
        <f>+'Pay App 14'!G153+'Pay App 15'!F153</f>
        <v>0</v>
      </c>
      <c r="H153" s="194">
        <f>+'Pay App 14'!K153</f>
        <v>0</v>
      </c>
      <c r="I153" s="195"/>
      <c r="J153" s="104"/>
      <c r="K153" s="55">
        <f t="shared" si="6"/>
        <v>0</v>
      </c>
      <c r="L153" s="56">
        <f t="shared" si="4"/>
        <v>0</v>
      </c>
      <c r="M153" s="54">
        <f t="shared" si="5"/>
        <v>0</v>
      </c>
      <c r="N153" s="54">
        <f t="shared" si="7"/>
        <v>0</v>
      </c>
      <c r="O153" s="101">
        <f>+'Pay App 14'!O153+'Pay App 14'!P153</f>
        <v>0</v>
      </c>
      <c r="P153" s="73"/>
      <c r="Q153" s="69">
        <f>+'Pay App 14'!Q153+N153+P153</f>
        <v>0</v>
      </c>
    </row>
    <row r="154" spans="1:17" ht="21" customHeight="1" x14ac:dyDescent="0.25">
      <c r="A154" s="154" t="s">
        <v>332</v>
      </c>
      <c r="B154" s="154"/>
      <c r="C154" s="154" t="s">
        <v>333</v>
      </c>
      <c r="D154" s="155"/>
      <c r="E154" s="101">
        <f>+'Pay App 14'!E154</f>
        <v>0</v>
      </c>
      <c r="F154" s="73"/>
      <c r="G154" s="102">
        <f>+'Pay App 14'!G154+'Pay App 15'!F154</f>
        <v>0</v>
      </c>
      <c r="H154" s="194">
        <f>+'Pay App 14'!K154</f>
        <v>0</v>
      </c>
      <c r="I154" s="195"/>
      <c r="J154" s="104"/>
      <c r="K154" s="55">
        <f t="shared" si="6"/>
        <v>0</v>
      </c>
      <c r="L154" s="56">
        <f t="shared" si="4"/>
        <v>0</v>
      </c>
      <c r="M154" s="54">
        <f t="shared" si="5"/>
        <v>0</v>
      </c>
      <c r="N154" s="54">
        <f t="shared" si="7"/>
        <v>0</v>
      </c>
      <c r="O154" s="101">
        <f>+'Pay App 14'!O154+'Pay App 14'!P154</f>
        <v>0</v>
      </c>
      <c r="P154" s="73"/>
      <c r="Q154" s="69">
        <f>+'Pay App 14'!Q154+N154+P154</f>
        <v>0</v>
      </c>
    </row>
    <row r="155" spans="1:17" ht="21" customHeight="1" x14ac:dyDescent="0.25">
      <c r="A155" s="154" t="s">
        <v>335</v>
      </c>
      <c r="B155" s="154"/>
      <c r="C155" s="154" t="s">
        <v>334</v>
      </c>
      <c r="D155" s="155"/>
      <c r="E155" s="101">
        <f>+'Pay App 14'!E155</f>
        <v>0</v>
      </c>
      <c r="F155" s="73"/>
      <c r="G155" s="102">
        <f>+'Pay App 14'!G155+'Pay App 15'!F155</f>
        <v>0</v>
      </c>
      <c r="H155" s="194">
        <f>+'Pay App 14'!K155</f>
        <v>0</v>
      </c>
      <c r="I155" s="195"/>
      <c r="J155" s="104"/>
      <c r="K155" s="55">
        <f t="shared" si="6"/>
        <v>0</v>
      </c>
      <c r="L155" s="56">
        <f t="shared" si="4"/>
        <v>0</v>
      </c>
      <c r="M155" s="54">
        <f t="shared" si="5"/>
        <v>0</v>
      </c>
      <c r="N155" s="54">
        <f t="shared" si="7"/>
        <v>0</v>
      </c>
      <c r="O155" s="101">
        <f>+'Pay App 14'!O155+'Pay App 14'!P155</f>
        <v>0</v>
      </c>
      <c r="P155" s="73"/>
      <c r="Q155" s="69">
        <f>+'Pay App 14'!Q155+N155+P155</f>
        <v>0</v>
      </c>
    </row>
    <row r="156" spans="1:17" ht="21" customHeight="1" x14ac:dyDescent="0.25">
      <c r="A156" s="159" t="s">
        <v>213</v>
      </c>
      <c r="B156" s="159"/>
      <c r="C156" s="159" t="s">
        <v>214</v>
      </c>
      <c r="D156" s="160"/>
      <c r="E156" s="101">
        <f>+'Pay App 14'!E156</f>
        <v>0</v>
      </c>
      <c r="F156" s="73"/>
      <c r="G156" s="102">
        <f>+'Pay App 14'!G156+'Pay App 15'!F156</f>
        <v>0</v>
      </c>
      <c r="H156" s="194">
        <f>+'Pay App 14'!K156</f>
        <v>0</v>
      </c>
      <c r="I156" s="195"/>
      <c r="J156" s="104"/>
      <c r="K156" s="55">
        <f t="shared" si="6"/>
        <v>0</v>
      </c>
      <c r="L156" s="56">
        <f t="shared" si="4"/>
        <v>0</v>
      </c>
      <c r="M156" s="54">
        <f t="shared" si="5"/>
        <v>0</v>
      </c>
      <c r="N156" s="54">
        <f t="shared" si="7"/>
        <v>0</v>
      </c>
      <c r="O156" s="101">
        <f>+'Pay App 14'!O156+'Pay App 14'!P156</f>
        <v>0</v>
      </c>
      <c r="P156" s="73"/>
      <c r="Q156" s="69">
        <f>+'Pay App 14'!Q156+N156+P156</f>
        <v>0</v>
      </c>
    </row>
    <row r="157" spans="1:17" ht="21" customHeight="1" x14ac:dyDescent="0.25">
      <c r="A157" s="154" t="s">
        <v>120</v>
      </c>
      <c r="B157" s="154"/>
      <c r="C157" s="154" t="s">
        <v>121</v>
      </c>
      <c r="D157" s="155"/>
      <c r="E157" s="101">
        <f>+'Pay App 14'!E157</f>
        <v>0</v>
      </c>
      <c r="F157" s="73"/>
      <c r="G157" s="102">
        <f>+'Pay App 14'!G157+'Pay App 15'!F157</f>
        <v>0</v>
      </c>
      <c r="H157" s="194">
        <f>+'Pay App 14'!K157</f>
        <v>0</v>
      </c>
      <c r="I157" s="195"/>
      <c r="J157" s="104"/>
      <c r="K157" s="55">
        <f t="shared" si="6"/>
        <v>0</v>
      </c>
      <c r="L157" s="56">
        <f t="shared" si="4"/>
        <v>0</v>
      </c>
      <c r="M157" s="54">
        <f t="shared" si="5"/>
        <v>0</v>
      </c>
      <c r="N157" s="54">
        <f t="shared" si="7"/>
        <v>0</v>
      </c>
      <c r="O157" s="101">
        <f>+'Pay App 14'!O157+'Pay App 14'!P157</f>
        <v>0</v>
      </c>
      <c r="P157" s="73"/>
      <c r="Q157" s="69">
        <f>+'Pay App 14'!Q157+N157+P157</f>
        <v>0</v>
      </c>
    </row>
    <row r="158" spans="1:17" ht="21" customHeight="1" x14ac:dyDescent="0.25">
      <c r="A158" s="154" t="s">
        <v>336</v>
      </c>
      <c r="B158" s="154"/>
      <c r="C158" s="154" t="s">
        <v>337</v>
      </c>
      <c r="D158" s="155"/>
      <c r="E158" s="101">
        <f>+'Pay App 14'!E158</f>
        <v>0</v>
      </c>
      <c r="F158" s="73"/>
      <c r="G158" s="102">
        <f>+'Pay App 14'!G158+'Pay App 15'!F158</f>
        <v>0</v>
      </c>
      <c r="H158" s="194">
        <f>+'Pay App 14'!K158</f>
        <v>0</v>
      </c>
      <c r="I158" s="195"/>
      <c r="J158" s="104"/>
      <c r="K158" s="55">
        <f t="shared" si="6"/>
        <v>0</v>
      </c>
      <c r="L158" s="56">
        <f t="shared" si="4"/>
        <v>0</v>
      </c>
      <c r="M158" s="54">
        <f t="shared" si="5"/>
        <v>0</v>
      </c>
      <c r="N158" s="54">
        <f t="shared" si="7"/>
        <v>0</v>
      </c>
      <c r="O158" s="101">
        <f>+'Pay App 14'!O158+'Pay App 14'!P158</f>
        <v>0</v>
      </c>
      <c r="P158" s="73"/>
      <c r="Q158" s="69">
        <f>+'Pay App 14'!Q158+N158+P158</f>
        <v>0</v>
      </c>
    </row>
    <row r="159" spans="1:17" ht="21" customHeight="1" x14ac:dyDescent="0.25">
      <c r="A159" s="154" t="s">
        <v>122</v>
      </c>
      <c r="B159" s="154"/>
      <c r="C159" s="154" t="s">
        <v>123</v>
      </c>
      <c r="D159" s="155"/>
      <c r="E159" s="101">
        <f>+'Pay App 14'!E159</f>
        <v>0</v>
      </c>
      <c r="F159" s="73"/>
      <c r="G159" s="102">
        <f>+'Pay App 14'!G159+'Pay App 15'!F159</f>
        <v>0</v>
      </c>
      <c r="H159" s="194">
        <f>+'Pay App 14'!K159</f>
        <v>0</v>
      </c>
      <c r="I159" s="195"/>
      <c r="J159" s="104"/>
      <c r="K159" s="55">
        <f t="shared" si="6"/>
        <v>0</v>
      </c>
      <c r="L159" s="56">
        <f t="shared" si="4"/>
        <v>0</v>
      </c>
      <c r="M159" s="54">
        <f t="shared" si="5"/>
        <v>0</v>
      </c>
      <c r="N159" s="54">
        <f t="shared" si="7"/>
        <v>0</v>
      </c>
      <c r="O159" s="101">
        <f>+'Pay App 14'!O159+'Pay App 14'!P159</f>
        <v>0</v>
      </c>
      <c r="P159" s="73"/>
      <c r="Q159" s="69">
        <f>+'Pay App 14'!Q159+N159+P159</f>
        <v>0</v>
      </c>
    </row>
    <row r="160" spans="1:17" ht="21" customHeight="1" x14ac:dyDescent="0.25">
      <c r="A160" s="154" t="s">
        <v>124</v>
      </c>
      <c r="B160" s="154"/>
      <c r="C160" s="154" t="s">
        <v>125</v>
      </c>
      <c r="D160" s="155"/>
      <c r="E160" s="101">
        <f>+'Pay App 14'!E160</f>
        <v>0</v>
      </c>
      <c r="F160" s="73"/>
      <c r="G160" s="102">
        <f>+'Pay App 14'!G160+'Pay App 15'!F160</f>
        <v>0</v>
      </c>
      <c r="H160" s="194">
        <f>+'Pay App 14'!K160</f>
        <v>0</v>
      </c>
      <c r="I160" s="195"/>
      <c r="J160" s="104"/>
      <c r="K160" s="55">
        <f t="shared" si="6"/>
        <v>0</v>
      </c>
      <c r="L160" s="56">
        <f t="shared" si="4"/>
        <v>0</v>
      </c>
      <c r="M160" s="54">
        <f t="shared" si="5"/>
        <v>0</v>
      </c>
      <c r="N160" s="54">
        <f t="shared" si="7"/>
        <v>0</v>
      </c>
      <c r="O160" s="101">
        <f>+'Pay App 14'!O160+'Pay App 14'!P160</f>
        <v>0</v>
      </c>
      <c r="P160" s="73"/>
      <c r="Q160" s="69">
        <f>+'Pay App 14'!Q160+N160+P160</f>
        <v>0</v>
      </c>
    </row>
    <row r="161" spans="1:17" ht="21" customHeight="1" x14ac:dyDescent="0.25">
      <c r="A161" s="154" t="s">
        <v>126</v>
      </c>
      <c r="B161" s="154"/>
      <c r="C161" s="154" t="s">
        <v>127</v>
      </c>
      <c r="D161" s="155"/>
      <c r="E161" s="101">
        <f>+'Pay App 14'!E161</f>
        <v>0</v>
      </c>
      <c r="F161" s="73"/>
      <c r="G161" s="102">
        <f>+'Pay App 14'!G161+'Pay App 15'!F161</f>
        <v>0</v>
      </c>
      <c r="H161" s="194">
        <f>+'Pay App 14'!K161</f>
        <v>0</v>
      </c>
      <c r="I161" s="195"/>
      <c r="J161" s="104"/>
      <c r="K161" s="55">
        <f t="shared" si="6"/>
        <v>0</v>
      </c>
      <c r="L161" s="56">
        <f t="shared" si="4"/>
        <v>0</v>
      </c>
      <c r="M161" s="54">
        <f t="shared" si="5"/>
        <v>0</v>
      </c>
      <c r="N161" s="54">
        <f t="shared" si="7"/>
        <v>0</v>
      </c>
      <c r="O161" s="101">
        <f>+'Pay App 14'!O161+'Pay App 14'!P161</f>
        <v>0</v>
      </c>
      <c r="P161" s="73"/>
      <c r="Q161" s="69">
        <f>+'Pay App 14'!Q161+N161+P161</f>
        <v>0</v>
      </c>
    </row>
    <row r="162" spans="1:17" ht="21" customHeight="1" x14ac:dyDescent="0.25">
      <c r="A162" s="154" t="s">
        <v>339</v>
      </c>
      <c r="B162" s="154"/>
      <c r="C162" s="154" t="s">
        <v>338</v>
      </c>
      <c r="D162" s="155"/>
      <c r="E162" s="101">
        <f>+'Pay App 14'!E162</f>
        <v>0</v>
      </c>
      <c r="F162" s="73"/>
      <c r="G162" s="102">
        <f>+'Pay App 14'!G162+'Pay App 15'!F162</f>
        <v>0</v>
      </c>
      <c r="H162" s="194">
        <f>+'Pay App 14'!K162</f>
        <v>0</v>
      </c>
      <c r="I162" s="195"/>
      <c r="J162" s="104"/>
      <c r="K162" s="55">
        <f t="shared" si="6"/>
        <v>0</v>
      </c>
      <c r="L162" s="56">
        <f t="shared" si="4"/>
        <v>0</v>
      </c>
      <c r="M162" s="54">
        <f t="shared" si="5"/>
        <v>0</v>
      </c>
      <c r="N162" s="54">
        <f t="shared" si="7"/>
        <v>0</v>
      </c>
      <c r="O162" s="101">
        <f>+'Pay App 14'!O162+'Pay App 14'!P162</f>
        <v>0</v>
      </c>
      <c r="P162" s="73"/>
      <c r="Q162" s="69">
        <f>+'Pay App 14'!Q162+N162+P162</f>
        <v>0</v>
      </c>
    </row>
    <row r="163" spans="1:17" ht="21" customHeight="1" x14ac:dyDescent="0.25">
      <c r="A163" s="154" t="s">
        <v>128</v>
      </c>
      <c r="B163" s="154"/>
      <c r="C163" s="154" t="s">
        <v>129</v>
      </c>
      <c r="D163" s="155"/>
      <c r="E163" s="101">
        <f>+'Pay App 14'!E163</f>
        <v>0</v>
      </c>
      <c r="F163" s="73"/>
      <c r="G163" s="102">
        <f>+'Pay App 14'!G163+'Pay App 15'!F163</f>
        <v>0</v>
      </c>
      <c r="H163" s="194">
        <f>+'Pay App 14'!K163</f>
        <v>0</v>
      </c>
      <c r="I163" s="195"/>
      <c r="J163" s="104"/>
      <c r="K163" s="55">
        <f t="shared" si="6"/>
        <v>0</v>
      </c>
      <c r="L163" s="56">
        <f t="shared" si="4"/>
        <v>0</v>
      </c>
      <c r="M163" s="54">
        <f t="shared" si="5"/>
        <v>0</v>
      </c>
      <c r="N163" s="54">
        <f t="shared" si="7"/>
        <v>0</v>
      </c>
      <c r="O163" s="101">
        <f>+'Pay App 14'!O163+'Pay App 14'!P163</f>
        <v>0</v>
      </c>
      <c r="P163" s="73"/>
      <c r="Q163" s="69">
        <f>+'Pay App 14'!Q163+N163+P163</f>
        <v>0</v>
      </c>
    </row>
    <row r="164" spans="1:17" ht="21" customHeight="1" x14ac:dyDescent="0.25">
      <c r="A164" s="159" t="s">
        <v>209</v>
      </c>
      <c r="B164" s="159"/>
      <c r="C164" s="159" t="s">
        <v>210</v>
      </c>
      <c r="D164" s="160"/>
      <c r="E164" s="101">
        <f>+'Pay App 14'!E164</f>
        <v>0</v>
      </c>
      <c r="F164" s="73"/>
      <c r="G164" s="102">
        <f>+'Pay App 14'!G164+'Pay App 15'!F164</f>
        <v>0</v>
      </c>
      <c r="H164" s="194">
        <f>+'Pay App 14'!K164</f>
        <v>0</v>
      </c>
      <c r="I164" s="195"/>
      <c r="J164" s="104"/>
      <c r="K164" s="55">
        <f t="shared" si="6"/>
        <v>0</v>
      </c>
      <c r="L164" s="56">
        <f t="shared" si="4"/>
        <v>0</v>
      </c>
      <c r="M164" s="54">
        <f t="shared" si="5"/>
        <v>0</v>
      </c>
      <c r="N164" s="54">
        <f t="shared" si="7"/>
        <v>0</v>
      </c>
      <c r="O164" s="101">
        <f>+'Pay App 14'!O164+'Pay App 14'!P164</f>
        <v>0</v>
      </c>
      <c r="P164" s="73"/>
      <c r="Q164" s="69">
        <f>+'Pay App 14'!Q164+N164+P164</f>
        <v>0</v>
      </c>
    </row>
    <row r="165" spans="1:17" ht="21" customHeight="1" x14ac:dyDescent="0.25">
      <c r="A165" s="159" t="s">
        <v>211</v>
      </c>
      <c r="B165" s="159"/>
      <c r="C165" s="159" t="s">
        <v>212</v>
      </c>
      <c r="D165" s="160"/>
      <c r="E165" s="101">
        <f>+'Pay App 14'!E165</f>
        <v>0</v>
      </c>
      <c r="F165" s="73"/>
      <c r="G165" s="102">
        <f>+'Pay App 14'!G165+'Pay App 15'!F165</f>
        <v>0</v>
      </c>
      <c r="H165" s="194">
        <f>+'Pay App 14'!K165</f>
        <v>0</v>
      </c>
      <c r="I165" s="195"/>
      <c r="J165" s="104"/>
      <c r="K165" s="55">
        <f t="shared" si="6"/>
        <v>0</v>
      </c>
      <c r="L165" s="56">
        <f t="shared" si="4"/>
        <v>0</v>
      </c>
      <c r="M165" s="54">
        <f t="shared" si="5"/>
        <v>0</v>
      </c>
      <c r="N165" s="54">
        <f t="shared" si="7"/>
        <v>0</v>
      </c>
      <c r="O165" s="101">
        <f>+'Pay App 14'!O165+'Pay App 14'!P165</f>
        <v>0</v>
      </c>
      <c r="P165" s="73"/>
      <c r="Q165" s="69">
        <f>+'Pay App 14'!Q165+N165+P165</f>
        <v>0</v>
      </c>
    </row>
    <row r="166" spans="1:17" ht="21" customHeight="1" x14ac:dyDescent="0.25">
      <c r="A166" s="154" t="s">
        <v>340</v>
      </c>
      <c r="B166" s="154"/>
      <c r="C166" s="154" t="s">
        <v>341</v>
      </c>
      <c r="D166" s="155"/>
      <c r="E166" s="101">
        <f>+'Pay App 14'!E166</f>
        <v>0</v>
      </c>
      <c r="F166" s="73"/>
      <c r="G166" s="102">
        <f>+'Pay App 14'!G166+'Pay App 15'!F166</f>
        <v>0</v>
      </c>
      <c r="H166" s="194">
        <f>+'Pay App 14'!K166</f>
        <v>0</v>
      </c>
      <c r="I166" s="195"/>
      <c r="J166" s="104"/>
      <c r="K166" s="55">
        <f t="shared" si="6"/>
        <v>0</v>
      </c>
      <c r="L166" s="56">
        <f t="shared" si="4"/>
        <v>0</v>
      </c>
      <c r="M166" s="54">
        <f t="shared" si="5"/>
        <v>0</v>
      </c>
      <c r="N166" s="54">
        <f t="shared" si="7"/>
        <v>0</v>
      </c>
      <c r="O166" s="101">
        <f>+'Pay App 14'!O166+'Pay App 14'!P166</f>
        <v>0</v>
      </c>
      <c r="P166" s="73"/>
      <c r="Q166" s="69">
        <f>+'Pay App 14'!Q166+N166+P166</f>
        <v>0</v>
      </c>
    </row>
    <row r="167" spans="1:17" ht="21" customHeight="1" x14ac:dyDescent="0.25">
      <c r="A167" s="154" t="s">
        <v>351</v>
      </c>
      <c r="B167" s="154"/>
      <c r="C167" s="154" t="s">
        <v>342</v>
      </c>
      <c r="D167" s="155"/>
      <c r="E167" s="101">
        <f>+'Pay App 14'!E167</f>
        <v>0</v>
      </c>
      <c r="F167" s="73"/>
      <c r="G167" s="102">
        <f>+'Pay App 14'!G167+'Pay App 15'!F167</f>
        <v>0</v>
      </c>
      <c r="H167" s="194">
        <f>+'Pay App 14'!K167</f>
        <v>0</v>
      </c>
      <c r="I167" s="195"/>
      <c r="J167" s="104"/>
      <c r="K167" s="55">
        <f t="shared" si="6"/>
        <v>0</v>
      </c>
      <c r="L167" s="56">
        <f t="shared" si="4"/>
        <v>0</v>
      </c>
      <c r="M167" s="54">
        <f t="shared" si="5"/>
        <v>0</v>
      </c>
      <c r="N167" s="54">
        <f t="shared" si="7"/>
        <v>0</v>
      </c>
      <c r="O167" s="101">
        <f>+'Pay App 14'!O167+'Pay App 14'!P167</f>
        <v>0</v>
      </c>
      <c r="P167" s="73"/>
      <c r="Q167" s="69">
        <f>+'Pay App 14'!Q167+N167+P167</f>
        <v>0</v>
      </c>
    </row>
    <row r="168" spans="1:17" ht="21" customHeight="1" x14ac:dyDescent="0.25">
      <c r="A168" s="154" t="s">
        <v>352</v>
      </c>
      <c r="B168" s="154"/>
      <c r="C168" s="154" t="s">
        <v>343</v>
      </c>
      <c r="D168" s="155"/>
      <c r="E168" s="101">
        <f>+'Pay App 14'!E168</f>
        <v>0</v>
      </c>
      <c r="F168" s="73"/>
      <c r="G168" s="102">
        <f>+'Pay App 14'!G168+'Pay App 15'!F168</f>
        <v>0</v>
      </c>
      <c r="H168" s="194">
        <f>+'Pay App 14'!K168</f>
        <v>0</v>
      </c>
      <c r="I168" s="195"/>
      <c r="J168" s="104"/>
      <c r="K168" s="55">
        <f t="shared" si="6"/>
        <v>0</v>
      </c>
      <c r="L168" s="56">
        <f t="shared" si="4"/>
        <v>0</v>
      </c>
      <c r="M168" s="54">
        <f t="shared" si="5"/>
        <v>0</v>
      </c>
      <c r="N168" s="54">
        <f t="shared" si="7"/>
        <v>0</v>
      </c>
      <c r="O168" s="101">
        <f>+'Pay App 14'!O168+'Pay App 14'!P168</f>
        <v>0</v>
      </c>
      <c r="P168" s="73"/>
      <c r="Q168" s="69">
        <f>+'Pay App 14'!Q168+N168+P168</f>
        <v>0</v>
      </c>
    </row>
    <row r="169" spans="1:17" ht="21" customHeight="1" x14ac:dyDescent="0.25">
      <c r="A169" s="154" t="s">
        <v>353</v>
      </c>
      <c r="B169" s="154"/>
      <c r="C169" s="154" t="s">
        <v>344</v>
      </c>
      <c r="D169" s="155"/>
      <c r="E169" s="101">
        <f>+'Pay App 14'!E169</f>
        <v>0</v>
      </c>
      <c r="F169" s="73"/>
      <c r="G169" s="102">
        <f>+'Pay App 14'!G169+'Pay App 15'!F169</f>
        <v>0</v>
      </c>
      <c r="H169" s="194">
        <f>+'Pay App 14'!K169</f>
        <v>0</v>
      </c>
      <c r="I169" s="195"/>
      <c r="J169" s="104"/>
      <c r="K169" s="55">
        <f t="shared" si="6"/>
        <v>0</v>
      </c>
      <c r="L169" s="56">
        <f t="shared" si="4"/>
        <v>0</v>
      </c>
      <c r="M169" s="54">
        <f t="shared" si="5"/>
        <v>0</v>
      </c>
      <c r="N169" s="54">
        <f t="shared" si="7"/>
        <v>0</v>
      </c>
      <c r="O169" s="101">
        <f>+'Pay App 14'!O169+'Pay App 14'!P169</f>
        <v>0</v>
      </c>
      <c r="P169" s="73"/>
      <c r="Q169" s="69">
        <f>+'Pay App 14'!Q169+N169+P169</f>
        <v>0</v>
      </c>
    </row>
    <row r="170" spans="1:17" ht="21" customHeight="1" x14ac:dyDescent="0.25">
      <c r="A170" s="154" t="s">
        <v>354</v>
      </c>
      <c r="B170" s="154"/>
      <c r="C170" s="154" t="s">
        <v>345</v>
      </c>
      <c r="D170" s="155"/>
      <c r="E170" s="101">
        <f>+'Pay App 14'!E170</f>
        <v>0</v>
      </c>
      <c r="F170" s="73"/>
      <c r="G170" s="102">
        <f>+'Pay App 14'!G170+'Pay App 15'!F170</f>
        <v>0</v>
      </c>
      <c r="H170" s="194">
        <f>+'Pay App 14'!K170</f>
        <v>0</v>
      </c>
      <c r="I170" s="195"/>
      <c r="J170" s="104"/>
      <c r="K170" s="55">
        <f t="shared" si="6"/>
        <v>0</v>
      </c>
      <c r="L170" s="56">
        <f t="shared" si="4"/>
        <v>0</v>
      </c>
      <c r="M170" s="54">
        <f t="shared" si="5"/>
        <v>0</v>
      </c>
      <c r="N170" s="54">
        <f t="shared" si="7"/>
        <v>0</v>
      </c>
      <c r="O170" s="101">
        <f>+'Pay App 14'!O170+'Pay App 14'!P170</f>
        <v>0</v>
      </c>
      <c r="P170" s="73"/>
      <c r="Q170" s="69">
        <f>+'Pay App 14'!Q170+N170+P170</f>
        <v>0</v>
      </c>
    </row>
    <row r="171" spans="1:17" ht="21" customHeight="1" x14ac:dyDescent="0.25">
      <c r="A171" s="154" t="s">
        <v>355</v>
      </c>
      <c r="B171" s="154"/>
      <c r="C171" s="154" t="s">
        <v>346</v>
      </c>
      <c r="D171" s="155"/>
      <c r="E171" s="101">
        <f>+'Pay App 14'!E171</f>
        <v>0</v>
      </c>
      <c r="F171" s="73"/>
      <c r="G171" s="102">
        <f>+'Pay App 14'!G171+'Pay App 15'!F171</f>
        <v>0</v>
      </c>
      <c r="H171" s="194">
        <f>+'Pay App 14'!K171</f>
        <v>0</v>
      </c>
      <c r="I171" s="195"/>
      <c r="J171" s="104"/>
      <c r="K171" s="55">
        <f t="shared" si="6"/>
        <v>0</v>
      </c>
      <c r="L171" s="56">
        <f t="shared" si="4"/>
        <v>0</v>
      </c>
      <c r="M171" s="54">
        <f t="shared" si="5"/>
        <v>0</v>
      </c>
      <c r="N171" s="54">
        <f t="shared" si="7"/>
        <v>0</v>
      </c>
      <c r="O171" s="101">
        <f>+'Pay App 14'!O171+'Pay App 14'!P171</f>
        <v>0</v>
      </c>
      <c r="P171" s="73"/>
      <c r="Q171" s="69">
        <f>+'Pay App 14'!Q171+N171+P171</f>
        <v>0</v>
      </c>
    </row>
    <row r="172" spans="1:17" ht="21" customHeight="1" x14ac:dyDescent="0.25">
      <c r="A172" s="154" t="s">
        <v>356</v>
      </c>
      <c r="B172" s="154"/>
      <c r="C172" s="154" t="s">
        <v>347</v>
      </c>
      <c r="D172" s="155"/>
      <c r="E172" s="101">
        <f>+'Pay App 14'!E172</f>
        <v>0</v>
      </c>
      <c r="F172" s="73"/>
      <c r="G172" s="102">
        <f>+'Pay App 14'!G172+'Pay App 15'!F172</f>
        <v>0</v>
      </c>
      <c r="H172" s="194">
        <f>+'Pay App 14'!K172</f>
        <v>0</v>
      </c>
      <c r="I172" s="195"/>
      <c r="J172" s="104"/>
      <c r="K172" s="55">
        <f t="shared" si="6"/>
        <v>0</v>
      </c>
      <c r="L172" s="56">
        <f t="shared" si="4"/>
        <v>0</v>
      </c>
      <c r="M172" s="54">
        <f t="shared" si="5"/>
        <v>0</v>
      </c>
      <c r="N172" s="54">
        <f t="shared" si="7"/>
        <v>0</v>
      </c>
      <c r="O172" s="101">
        <f>+'Pay App 14'!O172+'Pay App 14'!P172</f>
        <v>0</v>
      </c>
      <c r="P172" s="73"/>
      <c r="Q172" s="69">
        <f>+'Pay App 14'!Q172+N172+P172</f>
        <v>0</v>
      </c>
    </row>
    <row r="173" spans="1:17" ht="21" customHeight="1" x14ac:dyDescent="0.25">
      <c r="A173" s="154" t="s">
        <v>357</v>
      </c>
      <c r="B173" s="154"/>
      <c r="C173" s="154" t="s">
        <v>348</v>
      </c>
      <c r="D173" s="155"/>
      <c r="E173" s="101">
        <f>+'Pay App 14'!E173</f>
        <v>0</v>
      </c>
      <c r="F173" s="73"/>
      <c r="G173" s="102">
        <f>+'Pay App 14'!G173+'Pay App 15'!F173</f>
        <v>0</v>
      </c>
      <c r="H173" s="194">
        <f>+'Pay App 14'!K173</f>
        <v>0</v>
      </c>
      <c r="I173" s="195"/>
      <c r="J173" s="104"/>
      <c r="K173" s="55">
        <f t="shared" si="6"/>
        <v>0</v>
      </c>
      <c r="L173" s="56">
        <f t="shared" si="4"/>
        <v>0</v>
      </c>
      <c r="M173" s="54">
        <f t="shared" si="5"/>
        <v>0</v>
      </c>
      <c r="N173" s="54">
        <f t="shared" si="7"/>
        <v>0</v>
      </c>
      <c r="O173" s="101">
        <f>+'Pay App 14'!O173+'Pay App 14'!P173</f>
        <v>0</v>
      </c>
      <c r="P173" s="73"/>
      <c r="Q173" s="69">
        <f>+'Pay App 14'!Q173+N173+P173</f>
        <v>0</v>
      </c>
    </row>
    <row r="174" spans="1:17" ht="21" customHeight="1" x14ac:dyDescent="0.25">
      <c r="A174" s="154" t="s">
        <v>358</v>
      </c>
      <c r="B174" s="154"/>
      <c r="C174" s="154" t="s">
        <v>349</v>
      </c>
      <c r="D174" s="155"/>
      <c r="E174" s="101">
        <f>+'Pay App 14'!E174</f>
        <v>0</v>
      </c>
      <c r="F174" s="73"/>
      <c r="G174" s="102">
        <f>+'Pay App 14'!G174+'Pay App 15'!F174</f>
        <v>0</v>
      </c>
      <c r="H174" s="194">
        <f>+'Pay App 14'!K174</f>
        <v>0</v>
      </c>
      <c r="I174" s="195"/>
      <c r="J174" s="104"/>
      <c r="K174" s="55">
        <f t="shared" si="6"/>
        <v>0</v>
      </c>
      <c r="L174" s="56">
        <f t="shared" si="4"/>
        <v>0</v>
      </c>
      <c r="M174" s="54">
        <f t="shared" si="5"/>
        <v>0</v>
      </c>
      <c r="N174" s="54">
        <f t="shared" si="7"/>
        <v>0</v>
      </c>
      <c r="O174" s="101">
        <f>+'Pay App 14'!O174+'Pay App 14'!P174</f>
        <v>0</v>
      </c>
      <c r="P174" s="73"/>
      <c r="Q174" s="69">
        <f>+'Pay App 14'!Q174+N174+P174</f>
        <v>0</v>
      </c>
    </row>
    <row r="175" spans="1:17" ht="21" customHeight="1" x14ac:dyDescent="0.25">
      <c r="A175" s="154" t="s">
        <v>359</v>
      </c>
      <c r="B175" s="154"/>
      <c r="C175" s="154" t="s">
        <v>350</v>
      </c>
      <c r="D175" s="155"/>
      <c r="E175" s="101">
        <f>+'Pay App 14'!E175</f>
        <v>0</v>
      </c>
      <c r="F175" s="73"/>
      <c r="G175" s="102">
        <f>+'Pay App 14'!G175+'Pay App 15'!F175</f>
        <v>0</v>
      </c>
      <c r="H175" s="194">
        <f>+'Pay App 14'!K175</f>
        <v>0</v>
      </c>
      <c r="I175" s="195"/>
      <c r="J175" s="104"/>
      <c r="K175" s="55">
        <f t="shared" si="6"/>
        <v>0</v>
      </c>
      <c r="L175" s="56">
        <f t="shared" si="4"/>
        <v>0</v>
      </c>
      <c r="M175" s="54">
        <f t="shared" si="5"/>
        <v>0</v>
      </c>
      <c r="N175" s="54">
        <f t="shared" si="7"/>
        <v>0</v>
      </c>
      <c r="O175" s="101">
        <f>+'Pay App 14'!O175+'Pay App 14'!P175</f>
        <v>0</v>
      </c>
      <c r="P175" s="73"/>
      <c r="Q175" s="69">
        <f>+'Pay App 14'!Q175+N175+P175</f>
        <v>0</v>
      </c>
    </row>
    <row r="176" spans="1:17" ht="21" customHeight="1" x14ac:dyDescent="0.25">
      <c r="A176" s="156" t="s">
        <v>186</v>
      </c>
      <c r="B176" s="156"/>
      <c r="C176" s="156" t="s">
        <v>187</v>
      </c>
      <c r="D176" s="157"/>
      <c r="E176" s="101">
        <f>+'Pay App 14'!E176</f>
        <v>0</v>
      </c>
      <c r="F176" s="73"/>
      <c r="G176" s="102">
        <f>+'Pay App 14'!G176+'Pay App 15'!F176</f>
        <v>0</v>
      </c>
      <c r="H176" s="194">
        <f>+'Pay App 14'!K176</f>
        <v>0</v>
      </c>
      <c r="I176" s="195"/>
      <c r="J176" s="104"/>
      <c r="K176" s="55">
        <f t="shared" si="6"/>
        <v>0</v>
      </c>
      <c r="L176" s="56">
        <f t="shared" si="4"/>
        <v>0</v>
      </c>
      <c r="M176" s="54">
        <f t="shared" si="5"/>
        <v>0</v>
      </c>
      <c r="N176" s="54">
        <f t="shared" si="7"/>
        <v>0</v>
      </c>
      <c r="O176" s="101">
        <f>+'Pay App 14'!O176+'Pay App 14'!P176</f>
        <v>0</v>
      </c>
      <c r="P176" s="73"/>
      <c r="Q176" s="69">
        <f>+'Pay App 14'!Q176+N176+P176</f>
        <v>0</v>
      </c>
    </row>
    <row r="177" spans="1:17" ht="21" customHeight="1" x14ac:dyDescent="0.25">
      <c r="A177" s="154" t="s">
        <v>361</v>
      </c>
      <c r="B177" s="154"/>
      <c r="C177" s="154" t="s">
        <v>360</v>
      </c>
      <c r="D177" s="155"/>
      <c r="E177" s="101">
        <f>+'Pay App 14'!E177</f>
        <v>0</v>
      </c>
      <c r="F177" s="73"/>
      <c r="G177" s="102">
        <f>+'Pay App 14'!G177+'Pay App 15'!F177</f>
        <v>0</v>
      </c>
      <c r="H177" s="194">
        <f>+'Pay App 14'!K177</f>
        <v>0</v>
      </c>
      <c r="I177" s="195"/>
      <c r="J177" s="104"/>
      <c r="K177" s="55">
        <f t="shared" si="6"/>
        <v>0</v>
      </c>
      <c r="L177" s="56">
        <f t="shared" si="4"/>
        <v>0</v>
      </c>
      <c r="M177" s="54">
        <f t="shared" si="5"/>
        <v>0</v>
      </c>
      <c r="N177" s="54">
        <f t="shared" si="7"/>
        <v>0</v>
      </c>
      <c r="O177" s="101">
        <f>+'Pay App 14'!O177+'Pay App 14'!P177</f>
        <v>0</v>
      </c>
      <c r="P177" s="73"/>
      <c r="Q177" s="69">
        <f>+'Pay App 14'!Q177+N177+P177</f>
        <v>0</v>
      </c>
    </row>
    <row r="178" spans="1:17" ht="21" customHeight="1" x14ac:dyDescent="0.25">
      <c r="A178" s="154" t="s">
        <v>130</v>
      </c>
      <c r="B178" s="154"/>
      <c r="C178" s="153" t="s">
        <v>131</v>
      </c>
      <c r="D178" s="158"/>
      <c r="E178" s="101">
        <f>+'Pay App 14'!E178</f>
        <v>0</v>
      </c>
      <c r="F178" s="73"/>
      <c r="G178" s="102">
        <f>+'Pay App 14'!G178+'Pay App 15'!F178</f>
        <v>0</v>
      </c>
      <c r="H178" s="194">
        <f>+'Pay App 14'!K178</f>
        <v>0</v>
      </c>
      <c r="I178" s="195"/>
      <c r="J178" s="104"/>
      <c r="K178" s="55">
        <f t="shared" si="6"/>
        <v>0</v>
      </c>
      <c r="L178" s="56">
        <f t="shared" si="4"/>
        <v>0</v>
      </c>
      <c r="M178" s="54">
        <f t="shared" si="5"/>
        <v>0</v>
      </c>
      <c r="N178" s="54">
        <f t="shared" si="7"/>
        <v>0</v>
      </c>
      <c r="O178" s="101">
        <f>+'Pay App 14'!O178+'Pay App 14'!P178</f>
        <v>0</v>
      </c>
      <c r="P178" s="73"/>
      <c r="Q178" s="69">
        <f>+'Pay App 14'!Q178+N178+P178</f>
        <v>0</v>
      </c>
    </row>
    <row r="179" spans="1:17" ht="21" customHeight="1" x14ac:dyDescent="0.25">
      <c r="A179" s="154" t="s">
        <v>362</v>
      </c>
      <c r="B179" s="154"/>
      <c r="C179" s="154" t="s">
        <v>366</v>
      </c>
      <c r="D179" s="155"/>
      <c r="E179" s="101">
        <f>+'Pay App 14'!E179</f>
        <v>0</v>
      </c>
      <c r="F179" s="73"/>
      <c r="G179" s="102">
        <f>+'Pay App 14'!G179+'Pay App 15'!F179</f>
        <v>0</v>
      </c>
      <c r="H179" s="194">
        <f>+'Pay App 14'!K179</f>
        <v>0</v>
      </c>
      <c r="I179" s="195"/>
      <c r="J179" s="104"/>
      <c r="K179" s="55">
        <f t="shared" si="6"/>
        <v>0</v>
      </c>
      <c r="L179" s="56">
        <f t="shared" si="4"/>
        <v>0</v>
      </c>
      <c r="M179" s="54">
        <f t="shared" si="5"/>
        <v>0</v>
      </c>
      <c r="N179" s="54">
        <f t="shared" si="7"/>
        <v>0</v>
      </c>
      <c r="O179" s="101">
        <f>+'Pay App 14'!O179+'Pay App 14'!P179</f>
        <v>0</v>
      </c>
      <c r="P179" s="73"/>
      <c r="Q179" s="69">
        <f>+'Pay App 14'!Q179+N179+P179</f>
        <v>0</v>
      </c>
    </row>
    <row r="180" spans="1:17" ht="21" customHeight="1" x14ac:dyDescent="0.25">
      <c r="A180" s="154" t="s">
        <v>363</v>
      </c>
      <c r="B180" s="154"/>
      <c r="C180" s="154" t="s">
        <v>367</v>
      </c>
      <c r="D180" s="155"/>
      <c r="E180" s="101">
        <f>+'Pay App 14'!E180</f>
        <v>0</v>
      </c>
      <c r="F180" s="73"/>
      <c r="G180" s="102">
        <f>+'Pay App 14'!G180+'Pay App 15'!F180</f>
        <v>0</v>
      </c>
      <c r="H180" s="194">
        <f>+'Pay App 14'!K180</f>
        <v>0</v>
      </c>
      <c r="I180" s="195"/>
      <c r="J180" s="104"/>
      <c r="K180" s="55">
        <f t="shared" si="6"/>
        <v>0</v>
      </c>
      <c r="L180" s="56">
        <f t="shared" si="4"/>
        <v>0</v>
      </c>
      <c r="M180" s="54">
        <f t="shared" si="5"/>
        <v>0</v>
      </c>
      <c r="N180" s="54">
        <f t="shared" si="7"/>
        <v>0</v>
      </c>
      <c r="O180" s="101">
        <f>+'Pay App 14'!O180+'Pay App 14'!P180</f>
        <v>0</v>
      </c>
      <c r="P180" s="73"/>
      <c r="Q180" s="69">
        <f>+'Pay App 14'!Q180+N180+P180</f>
        <v>0</v>
      </c>
    </row>
    <row r="181" spans="1:17" ht="21" customHeight="1" x14ac:dyDescent="0.25">
      <c r="A181" s="154" t="s">
        <v>364</v>
      </c>
      <c r="B181" s="154"/>
      <c r="C181" s="154" t="s">
        <v>368</v>
      </c>
      <c r="D181" s="155"/>
      <c r="E181" s="101">
        <f>+'Pay App 14'!E181</f>
        <v>0</v>
      </c>
      <c r="F181" s="73"/>
      <c r="G181" s="102">
        <f>+'Pay App 14'!G181+'Pay App 15'!F181</f>
        <v>0</v>
      </c>
      <c r="H181" s="194">
        <f>+'Pay App 14'!K181</f>
        <v>0</v>
      </c>
      <c r="I181" s="195"/>
      <c r="J181" s="104"/>
      <c r="K181" s="55">
        <f t="shared" si="6"/>
        <v>0</v>
      </c>
      <c r="L181" s="56">
        <f t="shared" si="4"/>
        <v>0</v>
      </c>
      <c r="M181" s="54">
        <f t="shared" si="5"/>
        <v>0</v>
      </c>
      <c r="N181" s="54">
        <f t="shared" si="7"/>
        <v>0</v>
      </c>
      <c r="O181" s="101">
        <f>+'Pay App 14'!O181+'Pay App 14'!P181</f>
        <v>0</v>
      </c>
      <c r="P181" s="73"/>
      <c r="Q181" s="69">
        <f>+'Pay App 14'!Q181+N181+P181</f>
        <v>0</v>
      </c>
    </row>
    <row r="182" spans="1:17" ht="21" customHeight="1" x14ac:dyDescent="0.25">
      <c r="A182" s="154" t="s">
        <v>365</v>
      </c>
      <c r="B182" s="154"/>
      <c r="C182" s="154" t="s">
        <v>369</v>
      </c>
      <c r="D182" s="155"/>
      <c r="E182" s="101">
        <f>+'Pay App 14'!E182</f>
        <v>0</v>
      </c>
      <c r="F182" s="73"/>
      <c r="G182" s="102">
        <f>+'Pay App 14'!G182+'Pay App 15'!F182</f>
        <v>0</v>
      </c>
      <c r="H182" s="194">
        <f>+'Pay App 14'!K182</f>
        <v>0</v>
      </c>
      <c r="I182" s="195"/>
      <c r="J182" s="104"/>
      <c r="K182" s="55">
        <f t="shared" si="6"/>
        <v>0</v>
      </c>
      <c r="L182" s="56">
        <f t="shared" si="4"/>
        <v>0</v>
      </c>
      <c r="M182" s="54">
        <f t="shared" si="5"/>
        <v>0</v>
      </c>
      <c r="N182" s="54">
        <f t="shared" si="7"/>
        <v>0</v>
      </c>
      <c r="O182" s="101">
        <f>+'Pay App 14'!O182+'Pay App 14'!P182</f>
        <v>0</v>
      </c>
      <c r="P182" s="73"/>
      <c r="Q182" s="69">
        <f>+'Pay App 14'!Q182+N182+P182</f>
        <v>0</v>
      </c>
    </row>
    <row r="183" spans="1:17" ht="21" customHeight="1" x14ac:dyDescent="0.25">
      <c r="A183" s="156" t="s">
        <v>188</v>
      </c>
      <c r="B183" s="156"/>
      <c r="C183" s="156" t="s">
        <v>189</v>
      </c>
      <c r="D183" s="157"/>
      <c r="E183" s="101">
        <f>+'Pay App 14'!E183</f>
        <v>0</v>
      </c>
      <c r="F183" s="73"/>
      <c r="G183" s="102">
        <f>+'Pay App 14'!G183+'Pay App 15'!F183</f>
        <v>0</v>
      </c>
      <c r="H183" s="194">
        <f>+'Pay App 14'!K183</f>
        <v>0</v>
      </c>
      <c r="I183" s="195"/>
      <c r="J183" s="104"/>
      <c r="K183" s="55">
        <f t="shared" si="6"/>
        <v>0</v>
      </c>
      <c r="L183" s="56">
        <f t="shared" si="4"/>
        <v>0</v>
      </c>
      <c r="M183" s="54">
        <f t="shared" si="5"/>
        <v>0</v>
      </c>
      <c r="N183" s="54">
        <f t="shared" si="7"/>
        <v>0</v>
      </c>
      <c r="O183" s="101">
        <f>+'Pay App 14'!O183+'Pay App 14'!P183</f>
        <v>0</v>
      </c>
      <c r="P183" s="73"/>
      <c r="Q183" s="69">
        <f>+'Pay App 14'!Q183+N183+P183</f>
        <v>0</v>
      </c>
    </row>
    <row r="184" spans="1:17" ht="21" customHeight="1" x14ac:dyDescent="0.25">
      <c r="A184" s="156" t="s">
        <v>190</v>
      </c>
      <c r="B184" s="156"/>
      <c r="C184" s="156" t="s">
        <v>191</v>
      </c>
      <c r="D184" s="157"/>
      <c r="E184" s="101">
        <f>+'Pay App 14'!E184</f>
        <v>0</v>
      </c>
      <c r="F184" s="73"/>
      <c r="G184" s="102">
        <f>+'Pay App 14'!G184+'Pay App 15'!F184</f>
        <v>0</v>
      </c>
      <c r="H184" s="194">
        <f>+'Pay App 14'!K184</f>
        <v>0</v>
      </c>
      <c r="I184" s="195"/>
      <c r="J184" s="104"/>
      <c r="K184" s="55">
        <f t="shared" si="6"/>
        <v>0</v>
      </c>
      <c r="L184" s="56">
        <f t="shared" si="4"/>
        <v>0</v>
      </c>
      <c r="M184" s="54">
        <f t="shared" si="5"/>
        <v>0</v>
      </c>
      <c r="N184" s="54">
        <f t="shared" si="7"/>
        <v>0</v>
      </c>
      <c r="O184" s="101">
        <f>+'Pay App 14'!O184+'Pay App 14'!P184</f>
        <v>0</v>
      </c>
      <c r="P184" s="73"/>
      <c r="Q184" s="69">
        <f>+'Pay App 14'!Q184+N184+P184</f>
        <v>0</v>
      </c>
    </row>
    <row r="185" spans="1:17" ht="21" customHeight="1" x14ac:dyDescent="0.25">
      <c r="A185" s="154" t="s">
        <v>371</v>
      </c>
      <c r="B185" s="154"/>
      <c r="C185" s="154" t="s">
        <v>370</v>
      </c>
      <c r="D185" s="155"/>
      <c r="E185" s="101">
        <f>+'Pay App 14'!E185</f>
        <v>0</v>
      </c>
      <c r="F185" s="73"/>
      <c r="G185" s="102">
        <f>+'Pay App 14'!G185+'Pay App 15'!F185</f>
        <v>0</v>
      </c>
      <c r="H185" s="194">
        <f>+'Pay App 14'!K185</f>
        <v>0</v>
      </c>
      <c r="I185" s="195"/>
      <c r="J185" s="104"/>
      <c r="K185" s="55">
        <f t="shared" si="6"/>
        <v>0</v>
      </c>
      <c r="L185" s="56">
        <f t="shared" si="4"/>
        <v>0</v>
      </c>
      <c r="M185" s="54">
        <f t="shared" si="5"/>
        <v>0</v>
      </c>
      <c r="N185" s="54">
        <f t="shared" si="7"/>
        <v>0</v>
      </c>
      <c r="O185" s="101">
        <f>+'Pay App 14'!O185+'Pay App 14'!P185</f>
        <v>0</v>
      </c>
      <c r="P185" s="73"/>
      <c r="Q185" s="69">
        <f>+'Pay App 14'!Q185+N185+P185</f>
        <v>0</v>
      </c>
    </row>
    <row r="186" spans="1:17" ht="21" customHeight="1" x14ac:dyDescent="0.25">
      <c r="A186" s="154" t="s">
        <v>372</v>
      </c>
      <c r="B186" s="154"/>
      <c r="C186" s="154" t="s">
        <v>373</v>
      </c>
      <c r="D186" s="155"/>
      <c r="E186" s="101">
        <f>+'Pay App 14'!E186</f>
        <v>0</v>
      </c>
      <c r="F186" s="73"/>
      <c r="G186" s="102">
        <f>+'Pay App 14'!G186+'Pay App 15'!F186</f>
        <v>0</v>
      </c>
      <c r="H186" s="194">
        <f>+'Pay App 14'!K186</f>
        <v>0</v>
      </c>
      <c r="I186" s="195"/>
      <c r="J186" s="104"/>
      <c r="K186" s="55">
        <f t="shared" si="6"/>
        <v>0</v>
      </c>
      <c r="L186" s="56">
        <f t="shared" si="4"/>
        <v>0</v>
      </c>
      <c r="M186" s="54">
        <f t="shared" si="5"/>
        <v>0</v>
      </c>
      <c r="N186" s="54">
        <f t="shared" si="7"/>
        <v>0</v>
      </c>
      <c r="O186" s="101">
        <f>+'Pay App 14'!O186+'Pay App 14'!P186</f>
        <v>0</v>
      </c>
      <c r="P186" s="73"/>
      <c r="Q186" s="69">
        <f>+'Pay App 14'!Q186+N186+P186</f>
        <v>0</v>
      </c>
    </row>
    <row r="187" spans="1:17" ht="21" customHeight="1" x14ac:dyDescent="0.25">
      <c r="A187" s="154" t="s">
        <v>374</v>
      </c>
      <c r="B187" s="154"/>
      <c r="C187" s="154" t="s">
        <v>375</v>
      </c>
      <c r="D187" s="155"/>
      <c r="E187" s="101">
        <f>+'Pay App 14'!E187</f>
        <v>0</v>
      </c>
      <c r="F187" s="73"/>
      <c r="G187" s="102">
        <f>+'Pay App 14'!G187+'Pay App 15'!F187</f>
        <v>0</v>
      </c>
      <c r="H187" s="194">
        <f>+'Pay App 14'!K187</f>
        <v>0</v>
      </c>
      <c r="I187" s="195"/>
      <c r="J187" s="104"/>
      <c r="K187" s="55">
        <f t="shared" si="6"/>
        <v>0</v>
      </c>
      <c r="L187" s="56">
        <f t="shared" si="4"/>
        <v>0</v>
      </c>
      <c r="M187" s="54">
        <f t="shared" si="5"/>
        <v>0</v>
      </c>
      <c r="N187" s="54">
        <f t="shared" si="7"/>
        <v>0</v>
      </c>
      <c r="O187" s="101">
        <f>+'Pay App 14'!O187+'Pay App 14'!P187</f>
        <v>0</v>
      </c>
      <c r="P187" s="73"/>
      <c r="Q187" s="69">
        <f>+'Pay App 14'!Q187+N187+P187</f>
        <v>0</v>
      </c>
    </row>
    <row r="188" spans="1:17" ht="21" customHeight="1" x14ac:dyDescent="0.25">
      <c r="A188" s="156" t="s">
        <v>192</v>
      </c>
      <c r="B188" s="156"/>
      <c r="C188" s="156" t="s">
        <v>193</v>
      </c>
      <c r="D188" s="157"/>
      <c r="E188" s="101">
        <f>+'Pay App 14'!E188</f>
        <v>0</v>
      </c>
      <c r="F188" s="73"/>
      <c r="G188" s="102">
        <f>+'Pay App 14'!G188+'Pay App 15'!F188</f>
        <v>0</v>
      </c>
      <c r="H188" s="194">
        <f>+'Pay App 14'!K188</f>
        <v>0</v>
      </c>
      <c r="I188" s="195"/>
      <c r="J188" s="104"/>
      <c r="K188" s="55">
        <f t="shared" si="6"/>
        <v>0</v>
      </c>
      <c r="L188" s="56">
        <f t="shared" si="4"/>
        <v>0</v>
      </c>
      <c r="M188" s="54">
        <f t="shared" si="5"/>
        <v>0</v>
      </c>
      <c r="N188" s="54">
        <f t="shared" si="7"/>
        <v>0</v>
      </c>
      <c r="O188" s="101">
        <f>+'Pay App 14'!O188+'Pay App 14'!P188</f>
        <v>0</v>
      </c>
      <c r="P188" s="73"/>
      <c r="Q188" s="69">
        <f>+'Pay App 14'!Q188+N188+P188</f>
        <v>0</v>
      </c>
    </row>
    <row r="189" spans="1:17" ht="21" customHeight="1" x14ac:dyDescent="0.25">
      <c r="A189" s="153" t="s">
        <v>132</v>
      </c>
      <c r="B189" s="153"/>
      <c r="C189" s="153" t="s">
        <v>133</v>
      </c>
      <c r="D189" s="158"/>
      <c r="E189" s="101">
        <f>+'Pay App 14'!E189</f>
        <v>0</v>
      </c>
      <c r="F189" s="73"/>
      <c r="G189" s="102">
        <f>+'Pay App 14'!G189+'Pay App 15'!F189</f>
        <v>0</v>
      </c>
      <c r="H189" s="194">
        <f>+'Pay App 14'!K189</f>
        <v>0</v>
      </c>
      <c r="I189" s="195"/>
      <c r="J189" s="104"/>
      <c r="K189" s="55">
        <f t="shared" si="6"/>
        <v>0</v>
      </c>
      <c r="L189" s="56">
        <f t="shared" si="4"/>
        <v>0</v>
      </c>
      <c r="M189" s="54">
        <f t="shared" si="5"/>
        <v>0</v>
      </c>
      <c r="N189" s="54">
        <f t="shared" si="7"/>
        <v>0</v>
      </c>
      <c r="O189" s="101">
        <f>+'Pay App 14'!O189+'Pay App 14'!P189</f>
        <v>0</v>
      </c>
      <c r="P189" s="73"/>
      <c r="Q189" s="69">
        <f>+'Pay App 14'!Q189+N189+P189</f>
        <v>0</v>
      </c>
    </row>
    <row r="190" spans="1:17" ht="21" customHeight="1" x14ac:dyDescent="0.25">
      <c r="A190" s="153" t="s">
        <v>376</v>
      </c>
      <c r="B190" s="153"/>
      <c r="C190" s="154" t="s">
        <v>377</v>
      </c>
      <c r="D190" s="155"/>
      <c r="E190" s="101">
        <f>+'Pay App 14'!E190</f>
        <v>0</v>
      </c>
      <c r="F190" s="73"/>
      <c r="G190" s="102">
        <f>+'Pay App 14'!G190+'Pay App 15'!F190</f>
        <v>0</v>
      </c>
      <c r="H190" s="194">
        <f>+'Pay App 14'!K190</f>
        <v>0</v>
      </c>
      <c r="I190" s="195"/>
      <c r="J190" s="104"/>
      <c r="K190" s="55">
        <f t="shared" si="6"/>
        <v>0</v>
      </c>
      <c r="L190" s="56">
        <f t="shared" si="4"/>
        <v>0</v>
      </c>
      <c r="M190" s="54">
        <f t="shared" si="5"/>
        <v>0</v>
      </c>
      <c r="N190" s="54">
        <f t="shared" si="7"/>
        <v>0</v>
      </c>
      <c r="O190" s="101">
        <f>+'Pay App 14'!O190+'Pay App 14'!P190</f>
        <v>0</v>
      </c>
      <c r="P190" s="73"/>
      <c r="Q190" s="69">
        <f>+'Pay App 14'!Q190+N190+P190</f>
        <v>0</v>
      </c>
    </row>
    <row r="191" spans="1:17" ht="21" customHeight="1" x14ac:dyDescent="0.25">
      <c r="A191" s="156" t="s">
        <v>194</v>
      </c>
      <c r="B191" s="156"/>
      <c r="C191" s="156" t="s">
        <v>195</v>
      </c>
      <c r="D191" s="157"/>
      <c r="E191" s="101">
        <f>+'Pay App 14'!E191</f>
        <v>0</v>
      </c>
      <c r="F191" s="73"/>
      <c r="G191" s="102">
        <f>+'Pay App 14'!G191+'Pay App 15'!F191</f>
        <v>0</v>
      </c>
      <c r="H191" s="194">
        <f>+'Pay App 14'!K191</f>
        <v>0</v>
      </c>
      <c r="I191" s="195"/>
      <c r="J191" s="104"/>
      <c r="K191" s="55">
        <f t="shared" si="6"/>
        <v>0</v>
      </c>
      <c r="L191" s="56">
        <f t="shared" si="4"/>
        <v>0</v>
      </c>
      <c r="M191" s="54">
        <f t="shared" si="5"/>
        <v>0</v>
      </c>
      <c r="N191" s="54">
        <f t="shared" si="7"/>
        <v>0</v>
      </c>
      <c r="O191" s="101">
        <f>+'Pay App 14'!O191+'Pay App 14'!P191</f>
        <v>0</v>
      </c>
      <c r="P191" s="73"/>
      <c r="Q191" s="69">
        <f>+'Pay App 14'!Q191+N191+P191</f>
        <v>0</v>
      </c>
    </row>
    <row r="192" spans="1:17" ht="21" customHeight="1" x14ac:dyDescent="0.25">
      <c r="A192" s="153" t="s">
        <v>134</v>
      </c>
      <c r="B192" s="153"/>
      <c r="C192" s="153" t="s">
        <v>135</v>
      </c>
      <c r="D192" s="158"/>
      <c r="E192" s="101">
        <f>+'Pay App 14'!E192</f>
        <v>0</v>
      </c>
      <c r="F192" s="73"/>
      <c r="G192" s="102">
        <f>+'Pay App 14'!G192+'Pay App 15'!F192</f>
        <v>0</v>
      </c>
      <c r="H192" s="194">
        <f>+'Pay App 14'!K192</f>
        <v>0</v>
      </c>
      <c r="I192" s="195"/>
      <c r="J192" s="104"/>
      <c r="K192" s="55">
        <f t="shared" si="6"/>
        <v>0</v>
      </c>
      <c r="L192" s="56">
        <f t="shared" si="4"/>
        <v>0</v>
      </c>
      <c r="M192" s="54">
        <f t="shared" si="5"/>
        <v>0</v>
      </c>
      <c r="N192" s="54">
        <f t="shared" si="7"/>
        <v>0</v>
      </c>
      <c r="O192" s="101">
        <f>+'Pay App 14'!O192+'Pay App 14'!P192</f>
        <v>0</v>
      </c>
      <c r="P192" s="73"/>
      <c r="Q192" s="69">
        <f>+'Pay App 14'!Q192+N192+P192</f>
        <v>0</v>
      </c>
    </row>
    <row r="193" spans="1:17" ht="21" customHeight="1" x14ac:dyDescent="0.25">
      <c r="A193" s="153" t="s">
        <v>376</v>
      </c>
      <c r="B193" s="153"/>
      <c r="C193" s="154" t="s">
        <v>378</v>
      </c>
      <c r="D193" s="155"/>
      <c r="E193" s="101">
        <f>+'Pay App 14'!E193</f>
        <v>0</v>
      </c>
      <c r="F193" s="73"/>
      <c r="G193" s="102">
        <f>+'Pay App 14'!G193+'Pay App 15'!F193</f>
        <v>0</v>
      </c>
      <c r="H193" s="194">
        <f>+'Pay App 14'!K193</f>
        <v>0</v>
      </c>
      <c r="I193" s="195"/>
      <c r="J193" s="104"/>
      <c r="K193" s="55">
        <f t="shared" si="6"/>
        <v>0</v>
      </c>
      <c r="L193" s="56">
        <f t="shared" si="4"/>
        <v>0</v>
      </c>
      <c r="M193" s="54">
        <f t="shared" si="5"/>
        <v>0</v>
      </c>
      <c r="N193" s="54">
        <f t="shared" si="7"/>
        <v>0</v>
      </c>
      <c r="O193" s="101">
        <f>+'Pay App 14'!O193+'Pay App 14'!P193</f>
        <v>0</v>
      </c>
      <c r="P193" s="73"/>
      <c r="Q193" s="69">
        <f>+'Pay App 14'!Q193+N193+P193</f>
        <v>0</v>
      </c>
    </row>
    <row r="194" spans="1:17" ht="21" customHeight="1" x14ac:dyDescent="0.25">
      <c r="A194" s="153" t="s">
        <v>136</v>
      </c>
      <c r="B194" s="153"/>
      <c r="C194" s="153" t="s">
        <v>137</v>
      </c>
      <c r="D194" s="158"/>
      <c r="E194" s="101">
        <f>+'Pay App 14'!E194</f>
        <v>0</v>
      </c>
      <c r="F194" s="73"/>
      <c r="G194" s="102">
        <f>+'Pay App 14'!G194+'Pay App 15'!F194</f>
        <v>0</v>
      </c>
      <c r="H194" s="194">
        <f>+'Pay App 14'!K194</f>
        <v>0</v>
      </c>
      <c r="I194" s="195"/>
      <c r="J194" s="104"/>
      <c r="K194" s="55">
        <f t="shared" si="6"/>
        <v>0</v>
      </c>
      <c r="L194" s="56">
        <f t="shared" si="4"/>
        <v>0</v>
      </c>
      <c r="M194" s="54">
        <f t="shared" si="5"/>
        <v>0</v>
      </c>
      <c r="N194" s="54">
        <f t="shared" si="7"/>
        <v>0</v>
      </c>
      <c r="O194" s="101">
        <f>+'Pay App 14'!O194+'Pay App 14'!P194</f>
        <v>0</v>
      </c>
      <c r="P194" s="73"/>
      <c r="Q194" s="69">
        <f>+'Pay App 14'!Q194+N194+P194</f>
        <v>0</v>
      </c>
    </row>
    <row r="195" spans="1:17" ht="21" customHeight="1" x14ac:dyDescent="0.25">
      <c r="A195" s="153" t="s">
        <v>138</v>
      </c>
      <c r="B195" s="153"/>
      <c r="C195" s="153" t="s">
        <v>139</v>
      </c>
      <c r="D195" s="158"/>
      <c r="E195" s="101">
        <f>+'Pay App 14'!E195</f>
        <v>0</v>
      </c>
      <c r="F195" s="73"/>
      <c r="G195" s="102">
        <f>+'Pay App 14'!G195+'Pay App 15'!F195</f>
        <v>0</v>
      </c>
      <c r="H195" s="194">
        <f>+'Pay App 14'!K195</f>
        <v>0</v>
      </c>
      <c r="I195" s="195"/>
      <c r="J195" s="104"/>
      <c r="K195" s="55">
        <f t="shared" si="6"/>
        <v>0</v>
      </c>
      <c r="L195" s="56">
        <f t="shared" si="4"/>
        <v>0</v>
      </c>
      <c r="M195" s="54">
        <f t="shared" si="5"/>
        <v>0</v>
      </c>
      <c r="N195" s="54">
        <f t="shared" si="7"/>
        <v>0</v>
      </c>
      <c r="O195" s="101">
        <f>+'Pay App 14'!O195+'Pay App 14'!P195</f>
        <v>0</v>
      </c>
      <c r="P195" s="73"/>
      <c r="Q195" s="69">
        <f>+'Pay App 14'!Q195+N195+P195</f>
        <v>0</v>
      </c>
    </row>
    <row r="196" spans="1:17" ht="21" customHeight="1" x14ac:dyDescent="0.25">
      <c r="A196" s="153" t="s">
        <v>379</v>
      </c>
      <c r="B196" s="153"/>
      <c r="C196" s="154" t="s">
        <v>348</v>
      </c>
      <c r="D196" s="155"/>
      <c r="E196" s="101">
        <f>+'Pay App 14'!E196</f>
        <v>0</v>
      </c>
      <c r="F196" s="73"/>
      <c r="G196" s="102">
        <f>+'Pay App 14'!G196+'Pay App 15'!F196</f>
        <v>0</v>
      </c>
      <c r="H196" s="194">
        <f>+'Pay App 14'!K196</f>
        <v>0</v>
      </c>
      <c r="I196" s="195"/>
      <c r="J196" s="104"/>
      <c r="K196" s="55">
        <f t="shared" si="6"/>
        <v>0</v>
      </c>
      <c r="L196" s="56">
        <f t="shared" si="4"/>
        <v>0</v>
      </c>
      <c r="M196" s="54">
        <f t="shared" si="5"/>
        <v>0</v>
      </c>
      <c r="N196" s="54">
        <f t="shared" si="7"/>
        <v>0</v>
      </c>
      <c r="O196" s="101">
        <f>+'Pay App 14'!O196+'Pay App 14'!P196</f>
        <v>0</v>
      </c>
      <c r="P196" s="73"/>
      <c r="Q196" s="69">
        <f>+'Pay App 14'!Q196+N196+P196</f>
        <v>0</v>
      </c>
    </row>
    <row r="197" spans="1:17" ht="21" customHeight="1" x14ac:dyDescent="0.25">
      <c r="A197" s="156" t="s">
        <v>196</v>
      </c>
      <c r="B197" s="156"/>
      <c r="C197" s="156" t="s">
        <v>197</v>
      </c>
      <c r="D197" s="157"/>
      <c r="E197" s="101">
        <f>+'Pay App 14'!E197</f>
        <v>0</v>
      </c>
      <c r="F197" s="73"/>
      <c r="G197" s="102">
        <f>+'Pay App 14'!G197+'Pay App 15'!F197</f>
        <v>0</v>
      </c>
      <c r="H197" s="194">
        <f>+'Pay App 14'!K197</f>
        <v>0</v>
      </c>
      <c r="I197" s="195"/>
      <c r="J197" s="104"/>
      <c r="K197" s="55">
        <f t="shared" si="6"/>
        <v>0</v>
      </c>
      <c r="L197" s="56">
        <f t="shared" si="4"/>
        <v>0</v>
      </c>
      <c r="M197" s="54">
        <f t="shared" si="5"/>
        <v>0</v>
      </c>
      <c r="N197" s="54">
        <f t="shared" si="7"/>
        <v>0</v>
      </c>
      <c r="O197" s="101">
        <f>+'Pay App 14'!O197+'Pay App 14'!P197</f>
        <v>0</v>
      </c>
      <c r="P197" s="73"/>
      <c r="Q197" s="69">
        <f>+'Pay App 14'!Q197+N197+P197</f>
        <v>0</v>
      </c>
    </row>
    <row r="198" spans="1:17" ht="21" customHeight="1" x14ac:dyDescent="0.25">
      <c r="A198" s="153" t="s">
        <v>140</v>
      </c>
      <c r="B198" s="153"/>
      <c r="C198" s="153" t="s">
        <v>141</v>
      </c>
      <c r="D198" s="158"/>
      <c r="E198" s="101">
        <f>+'Pay App 14'!E198</f>
        <v>0</v>
      </c>
      <c r="F198" s="73"/>
      <c r="G198" s="102">
        <f>+'Pay App 14'!G198+'Pay App 15'!F198</f>
        <v>0</v>
      </c>
      <c r="H198" s="194">
        <f>+'Pay App 14'!K198</f>
        <v>0</v>
      </c>
      <c r="I198" s="195"/>
      <c r="J198" s="104"/>
      <c r="K198" s="55">
        <f t="shared" si="6"/>
        <v>0</v>
      </c>
      <c r="L198" s="56">
        <f t="shared" si="4"/>
        <v>0</v>
      </c>
      <c r="M198" s="54">
        <f t="shared" si="5"/>
        <v>0</v>
      </c>
      <c r="N198" s="54">
        <f t="shared" si="7"/>
        <v>0</v>
      </c>
      <c r="O198" s="101">
        <f>+'Pay App 14'!O198+'Pay App 14'!P198</f>
        <v>0</v>
      </c>
      <c r="P198" s="73"/>
      <c r="Q198" s="69">
        <f>+'Pay App 14'!Q198+N198+P198</f>
        <v>0</v>
      </c>
    </row>
    <row r="199" spans="1:17" ht="21" customHeight="1" x14ac:dyDescent="0.25">
      <c r="A199" s="153" t="s">
        <v>142</v>
      </c>
      <c r="B199" s="153"/>
      <c r="C199" s="153" t="s">
        <v>143</v>
      </c>
      <c r="D199" s="158"/>
      <c r="E199" s="101">
        <f>+'Pay App 14'!E199</f>
        <v>0</v>
      </c>
      <c r="F199" s="73"/>
      <c r="G199" s="102">
        <f>+'Pay App 14'!G199+'Pay App 15'!F199</f>
        <v>0</v>
      </c>
      <c r="H199" s="194">
        <f>+'Pay App 14'!K199</f>
        <v>0</v>
      </c>
      <c r="I199" s="195"/>
      <c r="J199" s="104"/>
      <c r="K199" s="55">
        <f t="shared" si="6"/>
        <v>0</v>
      </c>
      <c r="L199" s="56">
        <f t="shared" si="4"/>
        <v>0</v>
      </c>
      <c r="M199" s="54">
        <f t="shared" si="5"/>
        <v>0</v>
      </c>
      <c r="N199" s="54">
        <f t="shared" si="7"/>
        <v>0</v>
      </c>
      <c r="O199" s="101">
        <f>+'Pay App 14'!O199+'Pay App 14'!P199</f>
        <v>0</v>
      </c>
      <c r="P199" s="73"/>
      <c r="Q199" s="69">
        <f>+'Pay App 14'!Q199+N199+P199</f>
        <v>0</v>
      </c>
    </row>
    <row r="200" spans="1:17" ht="21" customHeight="1" x14ac:dyDescent="0.25">
      <c r="A200" s="153" t="s">
        <v>380</v>
      </c>
      <c r="B200" s="153"/>
      <c r="C200" s="154" t="s">
        <v>381</v>
      </c>
      <c r="D200" s="155"/>
      <c r="E200" s="101">
        <f>+'Pay App 14'!E200</f>
        <v>0</v>
      </c>
      <c r="F200" s="73"/>
      <c r="G200" s="102">
        <f>+'Pay App 14'!G200+'Pay App 15'!F200</f>
        <v>0</v>
      </c>
      <c r="H200" s="194">
        <f>+'Pay App 14'!K200</f>
        <v>0</v>
      </c>
      <c r="I200" s="195"/>
      <c r="J200" s="104"/>
      <c r="K200" s="55">
        <f t="shared" si="6"/>
        <v>0</v>
      </c>
      <c r="L200" s="56">
        <f t="shared" si="4"/>
        <v>0</v>
      </c>
      <c r="M200" s="54">
        <f t="shared" si="5"/>
        <v>0</v>
      </c>
      <c r="N200" s="54">
        <f t="shared" si="7"/>
        <v>0</v>
      </c>
      <c r="O200" s="101">
        <f>+'Pay App 14'!O200+'Pay App 14'!P200</f>
        <v>0</v>
      </c>
      <c r="P200" s="73"/>
      <c r="Q200" s="69">
        <f>+'Pay App 14'!Q200+N200+P200</f>
        <v>0</v>
      </c>
    </row>
    <row r="201" spans="1:17" ht="21" customHeight="1" x14ac:dyDescent="0.25">
      <c r="A201" s="153" t="s">
        <v>382</v>
      </c>
      <c r="B201" s="153"/>
      <c r="C201" s="154" t="s">
        <v>383</v>
      </c>
      <c r="D201" s="155"/>
      <c r="E201" s="101">
        <f>+'Pay App 14'!E201</f>
        <v>0</v>
      </c>
      <c r="F201" s="73"/>
      <c r="G201" s="102">
        <f>+'Pay App 14'!G201+'Pay App 15'!F201</f>
        <v>0</v>
      </c>
      <c r="H201" s="194">
        <f>+'Pay App 14'!K201</f>
        <v>0</v>
      </c>
      <c r="I201" s="195"/>
      <c r="J201" s="104"/>
      <c r="K201" s="55">
        <f t="shared" si="6"/>
        <v>0</v>
      </c>
      <c r="L201" s="56">
        <f t="shared" si="4"/>
        <v>0</v>
      </c>
      <c r="M201" s="54">
        <f t="shared" si="5"/>
        <v>0</v>
      </c>
      <c r="N201" s="54">
        <f t="shared" si="7"/>
        <v>0</v>
      </c>
      <c r="O201" s="101">
        <f>+'Pay App 14'!O201+'Pay App 14'!P201</f>
        <v>0</v>
      </c>
      <c r="P201" s="73"/>
      <c r="Q201" s="69">
        <f>+'Pay App 14'!Q201+N201+P201</f>
        <v>0</v>
      </c>
    </row>
    <row r="202" spans="1:17" ht="21" customHeight="1" x14ac:dyDescent="0.25">
      <c r="A202" s="153" t="s">
        <v>144</v>
      </c>
      <c r="B202" s="153"/>
      <c r="C202" s="153" t="s">
        <v>145</v>
      </c>
      <c r="D202" s="158"/>
      <c r="E202" s="101">
        <f>+'Pay App 14'!E202</f>
        <v>0</v>
      </c>
      <c r="F202" s="73"/>
      <c r="G202" s="102">
        <f>+'Pay App 14'!G202+'Pay App 15'!F202</f>
        <v>0</v>
      </c>
      <c r="H202" s="194">
        <f>+'Pay App 14'!K202</f>
        <v>0</v>
      </c>
      <c r="I202" s="195"/>
      <c r="J202" s="104"/>
      <c r="K202" s="55">
        <f t="shared" si="6"/>
        <v>0</v>
      </c>
      <c r="L202" s="56">
        <f t="shared" si="4"/>
        <v>0</v>
      </c>
      <c r="M202" s="54">
        <f t="shared" si="5"/>
        <v>0</v>
      </c>
      <c r="N202" s="54">
        <f t="shared" si="7"/>
        <v>0</v>
      </c>
      <c r="O202" s="101">
        <f>+'Pay App 14'!O202+'Pay App 14'!P202</f>
        <v>0</v>
      </c>
      <c r="P202" s="73"/>
      <c r="Q202" s="69">
        <f>+'Pay App 14'!Q202+N202+P202</f>
        <v>0</v>
      </c>
    </row>
    <row r="203" spans="1:17" ht="21" customHeight="1" x14ac:dyDescent="0.25">
      <c r="A203" s="153" t="s">
        <v>384</v>
      </c>
      <c r="B203" s="153"/>
      <c r="C203" s="154" t="s">
        <v>385</v>
      </c>
      <c r="D203" s="155"/>
      <c r="E203" s="101">
        <f>+'Pay App 14'!E203</f>
        <v>0</v>
      </c>
      <c r="F203" s="73"/>
      <c r="G203" s="102">
        <f>+'Pay App 14'!G203+'Pay App 15'!F203</f>
        <v>0</v>
      </c>
      <c r="H203" s="194">
        <f>+'Pay App 14'!K203</f>
        <v>0</v>
      </c>
      <c r="I203" s="195"/>
      <c r="J203" s="104"/>
      <c r="K203" s="55">
        <f t="shared" si="6"/>
        <v>0</v>
      </c>
      <c r="L203" s="56">
        <f t="shared" si="4"/>
        <v>0</v>
      </c>
      <c r="M203" s="54">
        <f t="shared" si="5"/>
        <v>0</v>
      </c>
      <c r="N203" s="54">
        <f t="shared" si="7"/>
        <v>0</v>
      </c>
      <c r="O203" s="101">
        <f>+'Pay App 14'!O203+'Pay App 14'!P203</f>
        <v>0</v>
      </c>
      <c r="P203" s="73"/>
      <c r="Q203" s="69">
        <f>+'Pay App 14'!Q203+N203+P203</f>
        <v>0</v>
      </c>
    </row>
    <row r="204" spans="1:17" ht="21" customHeight="1" x14ac:dyDescent="0.25">
      <c r="A204" s="156" t="s">
        <v>198</v>
      </c>
      <c r="B204" s="156"/>
      <c r="C204" s="156" t="s">
        <v>199</v>
      </c>
      <c r="D204" s="157"/>
      <c r="E204" s="101">
        <f>+'Pay App 14'!E204</f>
        <v>0</v>
      </c>
      <c r="F204" s="73"/>
      <c r="G204" s="102">
        <f>+'Pay App 14'!G204+'Pay App 15'!F204</f>
        <v>0</v>
      </c>
      <c r="H204" s="194">
        <f>+'Pay App 14'!K204</f>
        <v>0</v>
      </c>
      <c r="I204" s="195"/>
      <c r="J204" s="104"/>
      <c r="K204" s="55">
        <f t="shared" si="6"/>
        <v>0</v>
      </c>
      <c r="L204" s="56">
        <f t="shared" si="4"/>
        <v>0</v>
      </c>
      <c r="M204" s="54">
        <f t="shared" si="5"/>
        <v>0</v>
      </c>
      <c r="N204" s="54">
        <f t="shared" si="7"/>
        <v>0</v>
      </c>
      <c r="O204" s="101">
        <f>+'Pay App 14'!O204+'Pay App 14'!P204</f>
        <v>0</v>
      </c>
      <c r="P204" s="73"/>
      <c r="Q204" s="69">
        <f>+'Pay App 14'!Q204+N204+P204</f>
        <v>0</v>
      </c>
    </row>
    <row r="205" spans="1:17" ht="21" customHeight="1" x14ac:dyDescent="0.25">
      <c r="A205" s="153" t="s">
        <v>146</v>
      </c>
      <c r="B205" s="153"/>
      <c r="C205" s="153" t="s">
        <v>147</v>
      </c>
      <c r="D205" s="158"/>
      <c r="E205" s="101">
        <f>+'Pay App 14'!E205</f>
        <v>0</v>
      </c>
      <c r="F205" s="73"/>
      <c r="G205" s="102">
        <f>+'Pay App 14'!G205+'Pay App 15'!F205</f>
        <v>0</v>
      </c>
      <c r="H205" s="194">
        <f>+'Pay App 14'!K205</f>
        <v>0</v>
      </c>
      <c r="I205" s="195"/>
      <c r="J205" s="104"/>
      <c r="K205" s="55">
        <f t="shared" si="6"/>
        <v>0</v>
      </c>
      <c r="L205" s="56">
        <f t="shared" si="4"/>
        <v>0</v>
      </c>
      <c r="M205" s="54">
        <f t="shared" si="5"/>
        <v>0</v>
      </c>
      <c r="N205" s="54">
        <f t="shared" si="7"/>
        <v>0</v>
      </c>
      <c r="O205" s="101">
        <f>+'Pay App 14'!O205+'Pay App 14'!P205</f>
        <v>0</v>
      </c>
      <c r="P205" s="73"/>
      <c r="Q205" s="69">
        <f>+'Pay App 14'!Q205+N205+P205</f>
        <v>0</v>
      </c>
    </row>
    <row r="206" spans="1:17" ht="21" customHeight="1" x14ac:dyDescent="0.25">
      <c r="A206" s="156" t="s">
        <v>200</v>
      </c>
      <c r="B206" s="156"/>
      <c r="C206" s="156" t="s">
        <v>201</v>
      </c>
      <c r="D206" s="157"/>
      <c r="E206" s="101">
        <f>+'Pay App 14'!E206</f>
        <v>0</v>
      </c>
      <c r="F206" s="73"/>
      <c r="G206" s="102">
        <f>+'Pay App 14'!G206+'Pay App 15'!F206</f>
        <v>0</v>
      </c>
      <c r="H206" s="194">
        <f>+'Pay App 14'!K206</f>
        <v>0</v>
      </c>
      <c r="I206" s="195"/>
      <c r="J206" s="104"/>
      <c r="K206" s="55">
        <f t="shared" si="6"/>
        <v>0</v>
      </c>
      <c r="L206" s="56">
        <f t="shared" si="4"/>
        <v>0</v>
      </c>
      <c r="M206" s="54">
        <f t="shared" si="5"/>
        <v>0</v>
      </c>
      <c r="N206" s="54">
        <f t="shared" si="7"/>
        <v>0</v>
      </c>
      <c r="O206" s="101">
        <f>+'Pay App 14'!O206+'Pay App 14'!P206</f>
        <v>0</v>
      </c>
      <c r="P206" s="73"/>
      <c r="Q206" s="69">
        <f>+'Pay App 14'!Q206+N206+P206</f>
        <v>0</v>
      </c>
    </row>
    <row r="207" spans="1:17" ht="21" customHeight="1" x14ac:dyDescent="0.25">
      <c r="A207" s="153" t="s">
        <v>148</v>
      </c>
      <c r="B207" s="153"/>
      <c r="C207" s="153" t="s">
        <v>149</v>
      </c>
      <c r="D207" s="158"/>
      <c r="E207" s="101">
        <f>+'Pay App 14'!E207</f>
        <v>0</v>
      </c>
      <c r="F207" s="73"/>
      <c r="G207" s="102">
        <f>+'Pay App 14'!G207+'Pay App 15'!F207</f>
        <v>0</v>
      </c>
      <c r="H207" s="194">
        <f>+'Pay App 14'!K207</f>
        <v>0</v>
      </c>
      <c r="I207" s="195"/>
      <c r="J207" s="104"/>
      <c r="K207" s="55">
        <f t="shared" si="6"/>
        <v>0</v>
      </c>
      <c r="L207" s="56">
        <f t="shared" si="4"/>
        <v>0</v>
      </c>
      <c r="M207" s="54">
        <f t="shared" si="5"/>
        <v>0</v>
      </c>
      <c r="N207" s="54">
        <f t="shared" si="7"/>
        <v>0</v>
      </c>
      <c r="O207" s="101">
        <f>+'Pay App 14'!O207+'Pay App 14'!P207</f>
        <v>0</v>
      </c>
      <c r="P207" s="73"/>
      <c r="Q207" s="69">
        <f>+'Pay App 14'!Q207+N207+P207</f>
        <v>0</v>
      </c>
    </row>
    <row r="208" spans="1:17" ht="21" customHeight="1" x14ac:dyDescent="0.25">
      <c r="A208" s="153" t="s">
        <v>386</v>
      </c>
      <c r="B208" s="153"/>
      <c r="C208" s="154" t="s">
        <v>387</v>
      </c>
      <c r="D208" s="155"/>
      <c r="E208" s="101">
        <f>+'Pay App 14'!E208</f>
        <v>0</v>
      </c>
      <c r="F208" s="73"/>
      <c r="G208" s="102">
        <f>+'Pay App 14'!G208+'Pay App 15'!F208</f>
        <v>0</v>
      </c>
      <c r="H208" s="194">
        <f>+'Pay App 14'!K208</f>
        <v>0</v>
      </c>
      <c r="I208" s="195"/>
      <c r="J208" s="104"/>
      <c r="K208" s="55">
        <f t="shared" si="6"/>
        <v>0</v>
      </c>
      <c r="L208" s="56">
        <f t="shared" si="4"/>
        <v>0</v>
      </c>
      <c r="M208" s="54">
        <f t="shared" si="5"/>
        <v>0</v>
      </c>
      <c r="N208" s="54">
        <f t="shared" si="7"/>
        <v>0</v>
      </c>
      <c r="O208" s="101">
        <f>+'Pay App 14'!O208+'Pay App 14'!P208</f>
        <v>0</v>
      </c>
      <c r="P208" s="73"/>
      <c r="Q208" s="69">
        <f>+'Pay App 14'!Q208+N208+P208</f>
        <v>0</v>
      </c>
    </row>
    <row r="209" spans="1:17" ht="21" customHeight="1" x14ac:dyDescent="0.25">
      <c r="A209" s="153" t="s">
        <v>150</v>
      </c>
      <c r="B209" s="153"/>
      <c r="C209" s="153" t="s">
        <v>151</v>
      </c>
      <c r="D209" s="158"/>
      <c r="E209" s="101">
        <f>+'Pay App 14'!E209</f>
        <v>0</v>
      </c>
      <c r="F209" s="73"/>
      <c r="G209" s="102">
        <f>+'Pay App 14'!G209+'Pay App 15'!F209</f>
        <v>0</v>
      </c>
      <c r="H209" s="194">
        <f>+'Pay App 14'!K209</f>
        <v>0</v>
      </c>
      <c r="I209" s="195"/>
      <c r="J209" s="104"/>
      <c r="K209" s="55">
        <f t="shared" si="6"/>
        <v>0</v>
      </c>
      <c r="L209" s="56">
        <f t="shared" si="4"/>
        <v>0</v>
      </c>
      <c r="M209" s="54">
        <f t="shared" si="5"/>
        <v>0</v>
      </c>
      <c r="N209" s="54">
        <f t="shared" si="7"/>
        <v>0</v>
      </c>
      <c r="O209" s="101">
        <f>+'Pay App 14'!O209+'Pay App 14'!P209</f>
        <v>0</v>
      </c>
      <c r="P209" s="73"/>
      <c r="Q209" s="69">
        <f>+'Pay App 14'!Q209+N209+P209</f>
        <v>0</v>
      </c>
    </row>
    <row r="210" spans="1:17" ht="21" customHeight="1" x14ac:dyDescent="0.25">
      <c r="A210" s="153" t="s">
        <v>388</v>
      </c>
      <c r="B210" s="153"/>
      <c r="C210" s="154" t="s">
        <v>389</v>
      </c>
      <c r="D210" s="155"/>
      <c r="E210" s="101">
        <f>+'Pay App 14'!E210</f>
        <v>0</v>
      </c>
      <c r="F210" s="73"/>
      <c r="G210" s="102">
        <f>+'Pay App 14'!G210+'Pay App 15'!F210</f>
        <v>0</v>
      </c>
      <c r="H210" s="194">
        <f>+'Pay App 14'!K210</f>
        <v>0</v>
      </c>
      <c r="I210" s="195"/>
      <c r="J210" s="104"/>
      <c r="K210" s="55">
        <f t="shared" si="6"/>
        <v>0</v>
      </c>
      <c r="L210" s="56">
        <f t="shared" ref="L210:L239" si="8">IF(ISERROR(K210/G210),0,K210/G210)</f>
        <v>0</v>
      </c>
      <c r="M210" s="54">
        <f t="shared" ref="M210:M238" si="9">+G210-K210</f>
        <v>0</v>
      </c>
      <c r="N210" s="54">
        <f t="shared" si="7"/>
        <v>0</v>
      </c>
      <c r="O210" s="101">
        <f>+'Pay App 14'!O210+'Pay App 14'!P210</f>
        <v>0</v>
      </c>
      <c r="P210" s="73"/>
      <c r="Q210" s="69">
        <f>+'Pay App 14'!Q210+N210+P210</f>
        <v>0</v>
      </c>
    </row>
    <row r="211" spans="1:17" ht="21" customHeight="1" x14ac:dyDescent="0.25">
      <c r="A211" s="156" t="s">
        <v>202</v>
      </c>
      <c r="B211" s="156"/>
      <c r="C211" s="156" t="s">
        <v>203</v>
      </c>
      <c r="D211" s="157"/>
      <c r="E211" s="101">
        <f>+'Pay App 14'!E211</f>
        <v>0</v>
      </c>
      <c r="F211" s="73"/>
      <c r="G211" s="102">
        <f>+'Pay App 14'!G211+'Pay App 15'!F211</f>
        <v>0</v>
      </c>
      <c r="H211" s="194">
        <f>+'Pay App 14'!K211</f>
        <v>0</v>
      </c>
      <c r="I211" s="195"/>
      <c r="J211" s="104"/>
      <c r="K211" s="55">
        <f t="shared" ref="K211:K238" si="10">+H211+J211</f>
        <v>0</v>
      </c>
      <c r="L211" s="56">
        <f t="shared" si="8"/>
        <v>0</v>
      </c>
      <c r="M211" s="54">
        <f t="shared" si="9"/>
        <v>0</v>
      </c>
      <c r="N211" s="54">
        <f t="shared" ref="N211:N238" si="11">SUM(+J211*0.05)</f>
        <v>0</v>
      </c>
      <c r="O211" s="101">
        <f>+'Pay App 14'!O211+'Pay App 14'!P211</f>
        <v>0</v>
      </c>
      <c r="P211" s="73"/>
      <c r="Q211" s="69">
        <f>+'Pay App 14'!Q211+N211+P211</f>
        <v>0</v>
      </c>
    </row>
    <row r="212" spans="1:17" ht="21" customHeight="1" x14ac:dyDescent="0.25">
      <c r="A212" s="153" t="s">
        <v>390</v>
      </c>
      <c r="B212" s="153"/>
      <c r="C212" s="154" t="s">
        <v>391</v>
      </c>
      <c r="D212" s="155"/>
      <c r="E212" s="101">
        <f>+'Pay App 14'!E212</f>
        <v>0</v>
      </c>
      <c r="F212" s="73"/>
      <c r="G212" s="102">
        <f>+'Pay App 14'!G212+'Pay App 15'!F212</f>
        <v>0</v>
      </c>
      <c r="H212" s="194">
        <f>+'Pay App 14'!K212</f>
        <v>0</v>
      </c>
      <c r="I212" s="195"/>
      <c r="J212" s="104"/>
      <c r="K212" s="55">
        <f t="shared" si="10"/>
        <v>0</v>
      </c>
      <c r="L212" s="56">
        <f t="shared" si="8"/>
        <v>0</v>
      </c>
      <c r="M212" s="54">
        <f t="shared" si="9"/>
        <v>0</v>
      </c>
      <c r="N212" s="54">
        <f t="shared" si="11"/>
        <v>0</v>
      </c>
      <c r="O212" s="101">
        <f>+'Pay App 14'!O212+'Pay App 14'!P212</f>
        <v>0</v>
      </c>
      <c r="P212" s="73"/>
      <c r="Q212" s="69">
        <f>+'Pay App 14'!Q212+N212+P212</f>
        <v>0</v>
      </c>
    </row>
    <row r="213" spans="1:17" ht="21" customHeight="1" x14ac:dyDescent="0.25">
      <c r="A213" s="153" t="s">
        <v>152</v>
      </c>
      <c r="B213" s="153"/>
      <c r="C213" s="153" t="s">
        <v>153</v>
      </c>
      <c r="D213" s="158"/>
      <c r="E213" s="101">
        <f>+'Pay App 14'!E213</f>
        <v>0</v>
      </c>
      <c r="F213" s="73"/>
      <c r="G213" s="102">
        <f>+'Pay App 14'!G213+'Pay App 15'!F213</f>
        <v>0</v>
      </c>
      <c r="H213" s="194">
        <f>+'Pay App 14'!K213</f>
        <v>0</v>
      </c>
      <c r="I213" s="195"/>
      <c r="J213" s="104"/>
      <c r="K213" s="55">
        <f t="shared" si="10"/>
        <v>0</v>
      </c>
      <c r="L213" s="56">
        <f t="shared" si="8"/>
        <v>0</v>
      </c>
      <c r="M213" s="54">
        <f t="shared" si="9"/>
        <v>0</v>
      </c>
      <c r="N213" s="54">
        <f t="shared" si="11"/>
        <v>0</v>
      </c>
      <c r="O213" s="101">
        <f>+'Pay App 14'!O213+'Pay App 14'!P213</f>
        <v>0</v>
      </c>
      <c r="P213" s="73"/>
      <c r="Q213" s="69">
        <f>+'Pay App 14'!Q213+N213+P213</f>
        <v>0</v>
      </c>
    </row>
    <row r="214" spans="1:17" ht="21" customHeight="1" x14ac:dyDescent="0.25">
      <c r="A214" s="153" t="s">
        <v>154</v>
      </c>
      <c r="B214" s="153"/>
      <c r="C214" s="153" t="s">
        <v>155</v>
      </c>
      <c r="D214" s="158"/>
      <c r="E214" s="101">
        <f>+'Pay App 14'!E214</f>
        <v>0</v>
      </c>
      <c r="F214" s="73"/>
      <c r="G214" s="102">
        <f>+'Pay App 14'!G214+'Pay App 15'!F214</f>
        <v>0</v>
      </c>
      <c r="H214" s="194">
        <f>+'Pay App 14'!K214</f>
        <v>0</v>
      </c>
      <c r="I214" s="195"/>
      <c r="J214" s="104"/>
      <c r="K214" s="55">
        <f t="shared" si="10"/>
        <v>0</v>
      </c>
      <c r="L214" s="56">
        <f t="shared" si="8"/>
        <v>0</v>
      </c>
      <c r="M214" s="54">
        <f t="shared" si="9"/>
        <v>0</v>
      </c>
      <c r="N214" s="54">
        <f t="shared" si="11"/>
        <v>0</v>
      </c>
      <c r="O214" s="101">
        <f>+'Pay App 14'!O214+'Pay App 14'!P214</f>
        <v>0</v>
      </c>
      <c r="P214" s="73"/>
      <c r="Q214" s="69">
        <f>+'Pay App 14'!Q214+N214+P214</f>
        <v>0</v>
      </c>
    </row>
    <row r="215" spans="1:17" ht="21" customHeight="1" x14ac:dyDescent="0.25">
      <c r="A215" s="153" t="s">
        <v>156</v>
      </c>
      <c r="B215" s="153"/>
      <c r="C215" s="153" t="s">
        <v>157</v>
      </c>
      <c r="D215" s="158"/>
      <c r="E215" s="101">
        <f>+'Pay App 14'!E215</f>
        <v>0</v>
      </c>
      <c r="F215" s="73"/>
      <c r="G215" s="102">
        <f>+'Pay App 14'!G215+'Pay App 15'!F215</f>
        <v>0</v>
      </c>
      <c r="H215" s="194">
        <f>+'Pay App 14'!K215</f>
        <v>0</v>
      </c>
      <c r="I215" s="195"/>
      <c r="J215" s="104"/>
      <c r="K215" s="55">
        <f t="shared" si="10"/>
        <v>0</v>
      </c>
      <c r="L215" s="56">
        <f t="shared" si="8"/>
        <v>0</v>
      </c>
      <c r="M215" s="54">
        <f t="shared" si="9"/>
        <v>0</v>
      </c>
      <c r="N215" s="54">
        <f t="shared" si="11"/>
        <v>0</v>
      </c>
      <c r="O215" s="101">
        <f>+'Pay App 14'!O215+'Pay App 14'!P215</f>
        <v>0</v>
      </c>
      <c r="P215" s="73"/>
      <c r="Q215" s="69">
        <f>+'Pay App 14'!Q215+N215+P215</f>
        <v>0</v>
      </c>
    </row>
    <row r="216" spans="1:17" ht="21" customHeight="1" x14ac:dyDescent="0.25">
      <c r="A216" s="153" t="s">
        <v>393</v>
      </c>
      <c r="B216" s="153"/>
      <c r="C216" s="154" t="s">
        <v>392</v>
      </c>
      <c r="D216" s="155"/>
      <c r="E216" s="101">
        <f>+'Pay App 14'!E216</f>
        <v>0</v>
      </c>
      <c r="F216" s="73"/>
      <c r="G216" s="102">
        <f>+'Pay App 14'!G216+'Pay App 15'!F216</f>
        <v>0</v>
      </c>
      <c r="H216" s="194">
        <f>+'Pay App 14'!K216</f>
        <v>0</v>
      </c>
      <c r="I216" s="195"/>
      <c r="J216" s="104"/>
      <c r="K216" s="55">
        <f t="shared" si="10"/>
        <v>0</v>
      </c>
      <c r="L216" s="56">
        <f t="shared" si="8"/>
        <v>0</v>
      </c>
      <c r="M216" s="54">
        <f t="shared" si="9"/>
        <v>0</v>
      </c>
      <c r="N216" s="54">
        <f t="shared" si="11"/>
        <v>0</v>
      </c>
      <c r="O216" s="101">
        <f>+'Pay App 14'!O216+'Pay App 14'!P216</f>
        <v>0</v>
      </c>
      <c r="P216" s="73"/>
      <c r="Q216" s="69">
        <f>+'Pay App 14'!Q216+N216+P216</f>
        <v>0</v>
      </c>
    </row>
    <row r="217" spans="1:17" ht="21" customHeight="1" x14ac:dyDescent="0.25">
      <c r="A217" s="156" t="s">
        <v>204</v>
      </c>
      <c r="B217" s="156"/>
      <c r="C217" s="156" t="s">
        <v>205</v>
      </c>
      <c r="D217" s="157"/>
      <c r="E217" s="101">
        <f>+'Pay App 14'!E217</f>
        <v>0</v>
      </c>
      <c r="F217" s="73"/>
      <c r="G217" s="102">
        <f>+'Pay App 14'!G217+'Pay App 15'!F217</f>
        <v>0</v>
      </c>
      <c r="H217" s="194">
        <f>+'Pay App 14'!K217</f>
        <v>0</v>
      </c>
      <c r="I217" s="195"/>
      <c r="J217" s="104"/>
      <c r="K217" s="55">
        <f t="shared" si="10"/>
        <v>0</v>
      </c>
      <c r="L217" s="56">
        <f t="shared" si="8"/>
        <v>0</v>
      </c>
      <c r="M217" s="54">
        <f t="shared" si="9"/>
        <v>0</v>
      </c>
      <c r="N217" s="54">
        <f t="shared" si="11"/>
        <v>0</v>
      </c>
      <c r="O217" s="101">
        <f>+'Pay App 14'!O217+'Pay App 14'!P217</f>
        <v>0</v>
      </c>
      <c r="P217" s="73"/>
      <c r="Q217" s="69">
        <f>+'Pay App 14'!Q217+N217+P217</f>
        <v>0</v>
      </c>
    </row>
    <row r="218" spans="1:17" ht="21" customHeight="1" x14ac:dyDescent="0.25">
      <c r="A218" s="153" t="s">
        <v>158</v>
      </c>
      <c r="B218" s="153"/>
      <c r="C218" s="153" t="s">
        <v>159</v>
      </c>
      <c r="D218" s="158"/>
      <c r="E218" s="101">
        <f>+'Pay App 14'!E218</f>
        <v>0</v>
      </c>
      <c r="F218" s="73"/>
      <c r="G218" s="102">
        <f>+'Pay App 14'!G218+'Pay App 15'!F218</f>
        <v>0</v>
      </c>
      <c r="H218" s="194">
        <f>+'Pay App 14'!K218</f>
        <v>0</v>
      </c>
      <c r="I218" s="195"/>
      <c r="J218" s="104"/>
      <c r="K218" s="55">
        <f t="shared" si="10"/>
        <v>0</v>
      </c>
      <c r="L218" s="56">
        <f t="shared" si="8"/>
        <v>0</v>
      </c>
      <c r="M218" s="54">
        <f t="shared" si="9"/>
        <v>0</v>
      </c>
      <c r="N218" s="54">
        <f t="shared" si="11"/>
        <v>0</v>
      </c>
      <c r="O218" s="101">
        <f>+'Pay App 14'!O218+'Pay App 14'!P218</f>
        <v>0</v>
      </c>
      <c r="P218" s="73"/>
      <c r="Q218" s="69">
        <f>+'Pay App 14'!Q218+N218+P218</f>
        <v>0</v>
      </c>
    </row>
    <row r="219" spans="1:17" ht="21" customHeight="1" x14ac:dyDescent="0.25">
      <c r="A219" s="156" t="s">
        <v>206</v>
      </c>
      <c r="B219" s="156"/>
      <c r="C219" s="156" t="s">
        <v>207</v>
      </c>
      <c r="D219" s="157"/>
      <c r="E219" s="101">
        <f>+'Pay App 14'!E219</f>
        <v>0</v>
      </c>
      <c r="F219" s="73"/>
      <c r="G219" s="102">
        <f>+'Pay App 14'!G219+'Pay App 15'!F219</f>
        <v>0</v>
      </c>
      <c r="H219" s="194">
        <f>+'Pay App 14'!K219</f>
        <v>0</v>
      </c>
      <c r="I219" s="195"/>
      <c r="J219" s="104"/>
      <c r="K219" s="55">
        <f t="shared" si="10"/>
        <v>0</v>
      </c>
      <c r="L219" s="56">
        <f t="shared" si="8"/>
        <v>0</v>
      </c>
      <c r="M219" s="54">
        <f t="shared" si="9"/>
        <v>0</v>
      </c>
      <c r="N219" s="54">
        <f t="shared" si="11"/>
        <v>0</v>
      </c>
      <c r="O219" s="101">
        <f>+'Pay App 14'!O219+'Pay App 14'!P219</f>
        <v>0</v>
      </c>
      <c r="P219" s="73"/>
      <c r="Q219" s="69">
        <f>+'Pay App 14'!Q219+N219+P219</f>
        <v>0</v>
      </c>
    </row>
    <row r="220" spans="1:17" ht="21" customHeight="1" x14ac:dyDescent="0.25">
      <c r="A220" s="153" t="s">
        <v>160</v>
      </c>
      <c r="B220" s="153"/>
      <c r="C220" s="153" t="s">
        <v>161</v>
      </c>
      <c r="D220" s="158"/>
      <c r="E220" s="101">
        <f>+'Pay App 14'!E220</f>
        <v>0</v>
      </c>
      <c r="F220" s="73"/>
      <c r="G220" s="102">
        <f>+'Pay App 14'!G220+'Pay App 15'!F220</f>
        <v>0</v>
      </c>
      <c r="H220" s="194">
        <f>+'Pay App 14'!K220</f>
        <v>0</v>
      </c>
      <c r="I220" s="195"/>
      <c r="J220" s="104"/>
      <c r="K220" s="55">
        <f t="shared" si="10"/>
        <v>0</v>
      </c>
      <c r="L220" s="56">
        <f t="shared" si="8"/>
        <v>0</v>
      </c>
      <c r="M220" s="54">
        <f t="shared" si="9"/>
        <v>0</v>
      </c>
      <c r="N220" s="54">
        <f t="shared" si="11"/>
        <v>0</v>
      </c>
      <c r="O220" s="101">
        <f>+'Pay App 14'!O220+'Pay App 14'!P220</f>
        <v>0</v>
      </c>
      <c r="P220" s="73"/>
      <c r="Q220" s="69">
        <f>+'Pay App 14'!Q220+N220+P220</f>
        <v>0</v>
      </c>
    </row>
    <row r="221" spans="1:17" ht="21" customHeight="1" x14ac:dyDescent="0.25">
      <c r="A221" s="153" t="s">
        <v>162</v>
      </c>
      <c r="B221" s="153"/>
      <c r="C221" s="153" t="s">
        <v>163</v>
      </c>
      <c r="D221" s="158"/>
      <c r="E221" s="101">
        <f>+'Pay App 14'!E221</f>
        <v>0</v>
      </c>
      <c r="F221" s="73"/>
      <c r="G221" s="102">
        <f>+'Pay App 14'!G221+'Pay App 15'!F221</f>
        <v>0</v>
      </c>
      <c r="H221" s="194">
        <f>+'Pay App 14'!K221</f>
        <v>0</v>
      </c>
      <c r="I221" s="195"/>
      <c r="J221" s="104"/>
      <c r="K221" s="55">
        <f t="shared" si="10"/>
        <v>0</v>
      </c>
      <c r="L221" s="56">
        <f t="shared" si="8"/>
        <v>0</v>
      </c>
      <c r="M221" s="54">
        <f t="shared" si="9"/>
        <v>0</v>
      </c>
      <c r="N221" s="54">
        <f t="shared" si="11"/>
        <v>0</v>
      </c>
      <c r="O221" s="101">
        <f>+'Pay App 14'!O221+'Pay App 14'!P221</f>
        <v>0</v>
      </c>
      <c r="P221" s="73"/>
      <c r="Q221" s="69">
        <f>+'Pay App 14'!Q221+N221+P221</f>
        <v>0</v>
      </c>
    </row>
    <row r="222" spans="1:17" ht="21" customHeight="1" x14ac:dyDescent="0.25">
      <c r="A222" s="153" t="s">
        <v>394</v>
      </c>
      <c r="B222" s="153"/>
      <c r="C222" s="153" t="s">
        <v>395</v>
      </c>
      <c r="D222" s="158"/>
      <c r="E222" s="101">
        <f>+'Pay App 14'!E222</f>
        <v>0</v>
      </c>
      <c r="F222" s="73"/>
      <c r="G222" s="102">
        <f>+'Pay App 14'!G222+'Pay App 15'!F222</f>
        <v>0</v>
      </c>
      <c r="H222" s="194">
        <f>+'Pay App 14'!K222</f>
        <v>0</v>
      </c>
      <c r="I222" s="195"/>
      <c r="J222" s="104"/>
      <c r="K222" s="55">
        <f t="shared" si="10"/>
        <v>0</v>
      </c>
      <c r="L222" s="56">
        <f t="shared" si="8"/>
        <v>0</v>
      </c>
      <c r="M222" s="54">
        <f t="shared" si="9"/>
        <v>0</v>
      </c>
      <c r="N222" s="54">
        <f t="shared" si="11"/>
        <v>0</v>
      </c>
      <c r="O222" s="101">
        <f>+'Pay App 14'!O222+'Pay App 14'!P222</f>
        <v>0</v>
      </c>
      <c r="P222" s="73"/>
      <c r="Q222" s="69">
        <f>+'Pay App 14'!Q222+N222+P222</f>
        <v>0</v>
      </c>
    </row>
    <row r="223" spans="1:17" ht="21" customHeight="1" x14ac:dyDescent="0.25">
      <c r="A223" s="153" t="s">
        <v>396</v>
      </c>
      <c r="B223" s="153"/>
      <c r="C223" s="153" t="s">
        <v>397</v>
      </c>
      <c r="D223" s="158"/>
      <c r="E223" s="101">
        <f>+'Pay App 14'!E223</f>
        <v>0</v>
      </c>
      <c r="F223" s="73"/>
      <c r="G223" s="102">
        <f>+'Pay App 14'!G223+'Pay App 15'!F223</f>
        <v>0</v>
      </c>
      <c r="H223" s="194">
        <f>+'Pay App 14'!K223</f>
        <v>0</v>
      </c>
      <c r="I223" s="195"/>
      <c r="J223" s="104"/>
      <c r="K223" s="55">
        <f t="shared" si="10"/>
        <v>0</v>
      </c>
      <c r="L223" s="56">
        <f t="shared" si="8"/>
        <v>0</v>
      </c>
      <c r="M223" s="54">
        <f t="shared" si="9"/>
        <v>0</v>
      </c>
      <c r="N223" s="54">
        <f t="shared" si="11"/>
        <v>0</v>
      </c>
      <c r="O223" s="101">
        <f>+'Pay App 14'!O223+'Pay App 14'!P223</f>
        <v>0</v>
      </c>
      <c r="P223" s="73"/>
      <c r="Q223" s="69">
        <f>+'Pay App 14'!Q223+N223+P223</f>
        <v>0</v>
      </c>
    </row>
    <row r="224" spans="1:17" ht="21" customHeight="1" x14ac:dyDescent="0.25">
      <c r="A224" s="156" t="s">
        <v>398</v>
      </c>
      <c r="B224" s="156"/>
      <c r="C224" s="156" t="s">
        <v>399</v>
      </c>
      <c r="D224" s="157"/>
      <c r="E224" s="101">
        <f>+'Pay App 14'!E224</f>
        <v>0</v>
      </c>
      <c r="F224" s="73"/>
      <c r="G224" s="102">
        <f>+'Pay App 14'!G224+'Pay App 15'!F224</f>
        <v>0</v>
      </c>
      <c r="H224" s="194">
        <f>+'Pay App 14'!K224</f>
        <v>0</v>
      </c>
      <c r="I224" s="195"/>
      <c r="J224" s="104"/>
      <c r="K224" s="55">
        <f t="shared" si="10"/>
        <v>0</v>
      </c>
      <c r="L224" s="56">
        <f t="shared" si="8"/>
        <v>0</v>
      </c>
      <c r="M224" s="54">
        <f t="shared" si="9"/>
        <v>0</v>
      </c>
      <c r="N224" s="54">
        <f t="shared" si="11"/>
        <v>0</v>
      </c>
      <c r="O224" s="101">
        <f>+'Pay App 14'!O224+'Pay App 14'!P224</f>
        <v>0</v>
      </c>
      <c r="P224" s="73"/>
      <c r="Q224" s="69">
        <f>+'Pay App 14'!Q224+N224+P224</f>
        <v>0</v>
      </c>
    </row>
    <row r="225" spans="1:17" ht="21" customHeight="1" x14ac:dyDescent="0.25">
      <c r="A225" s="153" t="s">
        <v>164</v>
      </c>
      <c r="B225" s="153"/>
      <c r="C225" s="153" t="s">
        <v>165</v>
      </c>
      <c r="D225" s="158"/>
      <c r="E225" s="101">
        <f>+'Pay App 14'!E225</f>
        <v>0</v>
      </c>
      <c r="F225" s="73"/>
      <c r="G225" s="102">
        <f>+'Pay App 14'!G225+'Pay App 15'!F225</f>
        <v>0</v>
      </c>
      <c r="H225" s="194">
        <f>+'Pay App 14'!K225</f>
        <v>0</v>
      </c>
      <c r="I225" s="195"/>
      <c r="J225" s="104"/>
      <c r="K225" s="55">
        <f t="shared" si="10"/>
        <v>0</v>
      </c>
      <c r="L225" s="56">
        <f t="shared" si="8"/>
        <v>0</v>
      </c>
      <c r="M225" s="54">
        <f t="shared" si="9"/>
        <v>0</v>
      </c>
      <c r="N225" s="54">
        <f t="shared" si="11"/>
        <v>0</v>
      </c>
      <c r="O225" s="101">
        <f>+'Pay App 14'!O225+'Pay App 14'!P225</f>
        <v>0</v>
      </c>
      <c r="P225" s="73"/>
      <c r="Q225" s="69">
        <f>+'Pay App 14'!Q225+N225+P225</f>
        <v>0</v>
      </c>
    </row>
    <row r="226" spans="1:17" ht="21" customHeight="1" x14ac:dyDescent="0.25">
      <c r="A226" s="153" t="s">
        <v>166</v>
      </c>
      <c r="B226" s="153"/>
      <c r="C226" s="153" t="s">
        <v>167</v>
      </c>
      <c r="D226" s="158"/>
      <c r="E226" s="101">
        <f>+'Pay App 14'!E226</f>
        <v>0</v>
      </c>
      <c r="F226" s="73"/>
      <c r="G226" s="102">
        <f>+'Pay App 14'!G226+'Pay App 15'!F226</f>
        <v>0</v>
      </c>
      <c r="H226" s="194">
        <f>+'Pay App 14'!K226</f>
        <v>0</v>
      </c>
      <c r="I226" s="195"/>
      <c r="J226" s="104"/>
      <c r="K226" s="55">
        <f t="shared" si="10"/>
        <v>0</v>
      </c>
      <c r="L226" s="56">
        <f t="shared" si="8"/>
        <v>0</v>
      </c>
      <c r="M226" s="54">
        <f t="shared" si="9"/>
        <v>0</v>
      </c>
      <c r="N226" s="54">
        <f t="shared" si="11"/>
        <v>0</v>
      </c>
      <c r="O226" s="101">
        <f>+'Pay App 14'!O226+'Pay App 14'!P226</f>
        <v>0</v>
      </c>
      <c r="P226" s="73"/>
      <c r="Q226" s="69">
        <f>+'Pay App 14'!Q226+N226+P226</f>
        <v>0</v>
      </c>
    </row>
    <row r="227" spans="1:17" ht="21" customHeight="1" x14ac:dyDescent="0.25">
      <c r="A227" s="153" t="s">
        <v>400</v>
      </c>
      <c r="B227" s="153"/>
      <c r="C227" s="153" t="s">
        <v>401</v>
      </c>
      <c r="D227" s="158"/>
      <c r="E227" s="101">
        <f>+'Pay App 14'!E227</f>
        <v>0</v>
      </c>
      <c r="F227" s="73"/>
      <c r="G227" s="102">
        <f>+'Pay App 14'!G227+'Pay App 15'!F227</f>
        <v>0</v>
      </c>
      <c r="H227" s="194">
        <f>+'Pay App 14'!K227</f>
        <v>0</v>
      </c>
      <c r="I227" s="195"/>
      <c r="J227" s="104"/>
      <c r="K227" s="55">
        <f t="shared" si="10"/>
        <v>0</v>
      </c>
      <c r="L227" s="56">
        <f t="shared" si="8"/>
        <v>0</v>
      </c>
      <c r="M227" s="54">
        <f t="shared" si="9"/>
        <v>0</v>
      </c>
      <c r="N227" s="54">
        <f t="shared" si="11"/>
        <v>0</v>
      </c>
      <c r="O227" s="101">
        <f>+'Pay App 14'!O227+'Pay App 14'!P227</f>
        <v>0</v>
      </c>
      <c r="P227" s="73"/>
      <c r="Q227" s="69">
        <f>+'Pay App 14'!Q227+N227+P227</f>
        <v>0</v>
      </c>
    </row>
    <row r="228" spans="1:17" ht="21" customHeight="1" x14ac:dyDescent="0.25">
      <c r="A228" s="153" t="s">
        <v>168</v>
      </c>
      <c r="B228" s="153"/>
      <c r="C228" s="153" t="s">
        <v>169</v>
      </c>
      <c r="D228" s="158"/>
      <c r="E228" s="101">
        <f>+'Pay App 14'!E228</f>
        <v>0</v>
      </c>
      <c r="F228" s="73"/>
      <c r="G228" s="102">
        <f>+'Pay App 14'!G228+'Pay App 15'!F228</f>
        <v>0</v>
      </c>
      <c r="H228" s="194">
        <f>+'Pay App 14'!K228</f>
        <v>0</v>
      </c>
      <c r="I228" s="195"/>
      <c r="J228" s="104"/>
      <c r="K228" s="55">
        <f t="shared" si="10"/>
        <v>0</v>
      </c>
      <c r="L228" s="56">
        <f t="shared" si="8"/>
        <v>0</v>
      </c>
      <c r="M228" s="54">
        <f t="shared" si="9"/>
        <v>0</v>
      </c>
      <c r="N228" s="54">
        <f t="shared" si="11"/>
        <v>0</v>
      </c>
      <c r="O228" s="101">
        <f>+'Pay App 14'!O228+'Pay App 14'!P228</f>
        <v>0</v>
      </c>
      <c r="P228" s="73"/>
      <c r="Q228" s="69">
        <f>+'Pay App 14'!Q228+N228+P228</f>
        <v>0</v>
      </c>
    </row>
    <row r="229" spans="1:17" ht="21" customHeight="1" x14ac:dyDescent="0.25">
      <c r="A229" s="153" t="s">
        <v>170</v>
      </c>
      <c r="B229" s="153"/>
      <c r="C229" s="153" t="s">
        <v>171</v>
      </c>
      <c r="D229" s="158"/>
      <c r="E229" s="101">
        <f>+'Pay App 14'!E229</f>
        <v>0</v>
      </c>
      <c r="F229" s="73"/>
      <c r="G229" s="102">
        <f>+'Pay App 14'!G229+'Pay App 15'!F229</f>
        <v>0</v>
      </c>
      <c r="H229" s="194">
        <f>+'Pay App 14'!K229</f>
        <v>0</v>
      </c>
      <c r="I229" s="195"/>
      <c r="J229" s="104"/>
      <c r="K229" s="55">
        <f t="shared" si="10"/>
        <v>0</v>
      </c>
      <c r="L229" s="56">
        <f t="shared" si="8"/>
        <v>0</v>
      </c>
      <c r="M229" s="54">
        <f t="shared" si="9"/>
        <v>0</v>
      </c>
      <c r="N229" s="54">
        <f t="shared" si="11"/>
        <v>0</v>
      </c>
      <c r="O229" s="101">
        <f>+'Pay App 14'!O229+'Pay App 14'!P229</f>
        <v>0</v>
      </c>
      <c r="P229" s="73"/>
      <c r="Q229" s="69">
        <f>+'Pay App 14'!Q229+N229+P229</f>
        <v>0</v>
      </c>
    </row>
    <row r="230" spans="1:17" ht="21" customHeight="1" x14ac:dyDescent="0.25">
      <c r="A230" s="156" t="s">
        <v>208</v>
      </c>
      <c r="B230" s="156"/>
      <c r="C230" s="156" t="s">
        <v>172</v>
      </c>
      <c r="D230" s="157"/>
      <c r="E230" s="101">
        <f>+'Pay App 14'!E230</f>
        <v>0</v>
      </c>
      <c r="F230" s="73"/>
      <c r="G230" s="102">
        <f>+'Pay App 14'!G230+'Pay App 15'!F230</f>
        <v>0</v>
      </c>
      <c r="H230" s="194">
        <f>+'Pay App 14'!K230</f>
        <v>0</v>
      </c>
      <c r="I230" s="195"/>
      <c r="J230" s="104"/>
      <c r="K230" s="55">
        <f t="shared" si="10"/>
        <v>0</v>
      </c>
      <c r="L230" s="56">
        <f t="shared" si="8"/>
        <v>0</v>
      </c>
      <c r="M230" s="54">
        <f t="shared" si="9"/>
        <v>0</v>
      </c>
      <c r="N230" s="54">
        <f t="shared" si="11"/>
        <v>0</v>
      </c>
      <c r="O230" s="101">
        <f>+'Pay App 14'!O230+'Pay App 14'!P230</f>
        <v>0</v>
      </c>
      <c r="P230" s="73"/>
      <c r="Q230" s="69">
        <f>+'Pay App 14'!Q230+N230+P230</f>
        <v>0</v>
      </c>
    </row>
    <row r="231" spans="1:17" ht="21" customHeight="1" x14ac:dyDescent="0.25">
      <c r="A231" s="153" t="s">
        <v>173</v>
      </c>
      <c r="B231" s="153"/>
      <c r="C231" s="153" t="s">
        <v>174</v>
      </c>
      <c r="D231" s="158"/>
      <c r="E231" s="101">
        <f>+'Pay App 14'!E231</f>
        <v>0</v>
      </c>
      <c r="F231" s="73"/>
      <c r="G231" s="102">
        <f>+'Pay App 14'!G231+'Pay App 15'!F231</f>
        <v>0</v>
      </c>
      <c r="H231" s="194">
        <f>+'Pay App 14'!K231</f>
        <v>0</v>
      </c>
      <c r="I231" s="195"/>
      <c r="J231" s="104"/>
      <c r="K231" s="55">
        <f t="shared" si="10"/>
        <v>0</v>
      </c>
      <c r="L231" s="56">
        <f t="shared" si="8"/>
        <v>0</v>
      </c>
      <c r="M231" s="54">
        <f t="shared" si="9"/>
        <v>0</v>
      </c>
      <c r="N231" s="54">
        <f t="shared" si="11"/>
        <v>0</v>
      </c>
      <c r="O231" s="101">
        <f>+'Pay App 14'!O231+'Pay App 14'!P231</f>
        <v>0</v>
      </c>
      <c r="P231" s="73"/>
      <c r="Q231" s="69">
        <f>+'Pay App 14'!Q231+N231+P231</f>
        <v>0</v>
      </c>
    </row>
    <row r="232" spans="1:17" ht="21" customHeight="1" x14ac:dyDescent="0.25">
      <c r="A232" s="153" t="s">
        <v>175</v>
      </c>
      <c r="B232" s="153"/>
      <c r="C232" s="153" t="s">
        <v>176</v>
      </c>
      <c r="D232" s="158"/>
      <c r="E232" s="101">
        <f>+'Pay App 14'!E232</f>
        <v>0</v>
      </c>
      <c r="F232" s="73"/>
      <c r="G232" s="102">
        <f>+'Pay App 14'!G232+'Pay App 15'!F232</f>
        <v>0</v>
      </c>
      <c r="H232" s="194">
        <f>+'Pay App 14'!K232</f>
        <v>0</v>
      </c>
      <c r="I232" s="195"/>
      <c r="J232" s="104"/>
      <c r="K232" s="55">
        <f t="shared" si="10"/>
        <v>0</v>
      </c>
      <c r="L232" s="56">
        <f t="shared" si="8"/>
        <v>0</v>
      </c>
      <c r="M232" s="54">
        <f t="shared" si="9"/>
        <v>0</v>
      </c>
      <c r="N232" s="54">
        <f t="shared" si="11"/>
        <v>0</v>
      </c>
      <c r="O232" s="101">
        <f>+'Pay App 14'!O232+'Pay App 14'!P232</f>
        <v>0</v>
      </c>
      <c r="P232" s="73"/>
      <c r="Q232" s="69">
        <f>+'Pay App 14'!Q232+N232+P232</f>
        <v>0</v>
      </c>
    </row>
    <row r="233" spans="1:17" ht="21" customHeight="1" x14ac:dyDescent="0.25">
      <c r="A233" s="153" t="s">
        <v>177</v>
      </c>
      <c r="B233" s="153"/>
      <c r="C233" s="153" t="s">
        <v>178</v>
      </c>
      <c r="D233" s="158"/>
      <c r="E233" s="101">
        <f>+'Pay App 14'!E233</f>
        <v>0</v>
      </c>
      <c r="F233" s="73"/>
      <c r="G233" s="102">
        <f>+'Pay App 14'!G233+'Pay App 15'!F233</f>
        <v>0</v>
      </c>
      <c r="H233" s="194">
        <f>+'Pay App 14'!K233</f>
        <v>0</v>
      </c>
      <c r="I233" s="195"/>
      <c r="J233" s="104"/>
      <c r="K233" s="55">
        <f t="shared" si="10"/>
        <v>0</v>
      </c>
      <c r="L233" s="56">
        <f t="shared" si="8"/>
        <v>0</v>
      </c>
      <c r="M233" s="54">
        <f t="shared" si="9"/>
        <v>0</v>
      </c>
      <c r="N233" s="54">
        <f t="shared" si="11"/>
        <v>0</v>
      </c>
      <c r="O233" s="101">
        <f>+'Pay App 14'!O233+'Pay App 14'!P233</f>
        <v>0</v>
      </c>
      <c r="P233" s="73"/>
      <c r="Q233" s="69">
        <f>+'Pay App 14'!Q233+N233+P233</f>
        <v>0</v>
      </c>
    </row>
    <row r="234" spans="1:17" ht="21" customHeight="1" x14ac:dyDescent="0.25">
      <c r="A234" s="153" t="s">
        <v>402</v>
      </c>
      <c r="B234" s="153"/>
      <c r="C234" s="153" t="s">
        <v>403</v>
      </c>
      <c r="D234" s="158"/>
      <c r="E234" s="101">
        <f>+'Pay App 14'!E234</f>
        <v>0</v>
      </c>
      <c r="F234" s="73"/>
      <c r="G234" s="102">
        <f>+'Pay App 14'!G234+'Pay App 15'!F234</f>
        <v>0</v>
      </c>
      <c r="H234" s="194">
        <f>+'Pay App 14'!K234</f>
        <v>0</v>
      </c>
      <c r="I234" s="195"/>
      <c r="J234" s="104"/>
      <c r="K234" s="55">
        <f t="shared" si="10"/>
        <v>0</v>
      </c>
      <c r="L234" s="56">
        <f t="shared" si="8"/>
        <v>0</v>
      </c>
      <c r="M234" s="54">
        <f t="shared" si="9"/>
        <v>0</v>
      </c>
      <c r="N234" s="54">
        <f t="shared" si="11"/>
        <v>0</v>
      </c>
      <c r="O234" s="101">
        <f>+'Pay App 14'!O234+'Pay App 14'!P234</f>
        <v>0</v>
      </c>
      <c r="P234" s="73"/>
      <c r="Q234" s="69">
        <f>+'Pay App 14'!Q234+N234+P234</f>
        <v>0</v>
      </c>
    </row>
    <row r="235" spans="1:17" ht="21" customHeight="1" x14ac:dyDescent="0.25">
      <c r="A235" s="153" t="s">
        <v>179</v>
      </c>
      <c r="B235" s="153"/>
      <c r="C235" s="153" t="s">
        <v>180</v>
      </c>
      <c r="D235" s="158"/>
      <c r="E235" s="101">
        <f>+'Pay App 14'!E235</f>
        <v>0</v>
      </c>
      <c r="F235" s="73"/>
      <c r="G235" s="102">
        <f>+'Pay App 14'!G235+'Pay App 15'!F235</f>
        <v>0</v>
      </c>
      <c r="H235" s="194">
        <f>+'Pay App 14'!K235</f>
        <v>0</v>
      </c>
      <c r="I235" s="195"/>
      <c r="J235" s="104"/>
      <c r="K235" s="55">
        <f t="shared" si="10"/>
        <v>0</v>
      </c>
      <c r="L235" s="56">
        <f t="shared" si="8"/>
        <v>0</v>
      </c>
      <c r="M235" s="54">
        <f t="shared" si="9"/>
        <v>0</v>
      </c>
      <c r="N235" s="54">
        <f t="shared" si="11"/>
        <v>0</v>
      </c>
      <c r="O235" s="101">
        <f>+'Pay App 14'!O235+'Pay App 14'!P235</f>
        <v>0</v>
      </c>
      <c r="P235" s="73"/>
      <c r="Q235" s="69">
        <f>+'Pay App 14'!Q235+N235+P235</f>
        <v>0</v>
      </c>
    </row>
    <row r="236" spans="1:17" ht="21" customHeight="1" x14ac:dyDescent="0.25">
      <c r="A236" s="153" t="s">
        <v>181</v>
      </c>
      <c r="B236" s="153"/>
      <c r="C236" s="153" t="s">
        <v>182</v>
      </c>
      <c r="D236" s="158"/>
      <c r="E236" s="101">
        <f>+'Pay App 14'!E236</f>
        <v>0</v>
      </c>
      <c r="F236" s="73"/>
      <c r="G236" s="102">
        <f>+'Pay App 14'!G236+'Pay App 15'!F236</f>
        <v>0</v>
      </c>
      <c r="H236" s="194">
        <f>+'Pay App 14'!K236</f>
        <v>0</v>
      </c>
      <c r="I236" s="195"/>
      <c r="J236" s="104"/>
      <c r="K236" s="55">
        <f t="shared" si="10"/>
        <v>0</v>
      </c>
      <c r="L236" s="56">
        <f t="shared" si="8"/>
        <v>0</v>
      </c>
      <c r="M236" s="54">
        <f t="shared" si="9"/>
        <v>0</v>
      </c>
      <c r="N236" s="54">
        <f t="shared" si="11"/>
        <v>0</v>
      </c>
      <c r="O236" s="101">
        <f>+'Pay App 14'!O236+'Pay App 14'!P236</f>
        <v>0</v>
      </c>
      <c r="P236" s="73"/>
      <c r="Q236" s="69">
        <f>+'Pay App 14'!Q236+N236+P236</f>
        <v>0</v>
      </c>
    </row>
    <row r="237" spans="1:17" ht="21" customHeight="1" x14ac:dyDescent="0.25">
      <c r="A237" s="153" t="s">
        <v>183</v>
      </c>
      <c r="B237" s="153"/>
      <c r="C237" s="153" t="s">
        <v>184</v>
      </c>
      <c r="D237" s="158"/>
      <c r="E237" s="101">
        <f>+'Pay App 14'!E237</f>
        <v>0</v>
      </c>
      <c r="F237" s="73"/>
      <c r="G237" s="102">
        <f>+'Pay App 14'!G237+'Pay App 15'!F237</f>
        <v>0</v>
      </c>
      <c r="H237" s="194">
        <f>+'Pay App 14'!K237</f>
        <v>0</v>
      </c>
      <c r="I237" s="195"/>
      <c r="J237" s="104"/>
      <c r="K237" s="55">
        <f t="shared" si="10"/>
        <v>0</v>
      </c>
      <c r="L237" s="56">
        <f t="shared" si="8"/>
        <v>0</v>
      </c>
      <c r="M237" s="54">
        <f t="shared" si="9"/>
        <v>0</v>
      </c>
      <c r="N237" s="54">
        <f t="shared" si="11"/>
        <v>0</v>
      </c>
      <c r="O237" s="101">
        <f>+'Pay App 14'!O237+'Pay App 14'!P237</f>
        <v>0</v>
      </c>
      <c r="P237" s="73"/>
      <c r="Q237" s="69">
        <f>+'Pay App 14'!Q237+N237+P237</f>
        <v>0</v>
      </c>
    </row>
    <row r="238" spans="1:17" ht="21" customHeight="1" x14ac:dyDescent="0.25">
      <c r="A238" s="156" t="s">
        <v>404</v>
      </c>
      <c r="B238" s="156"/>
      <c r="C238" s="156" t="s">
        <v>405</v>
      </c>
      <c r="D238" s="157"/>
      <c r="E238" s="101">
        <f>+'Pay App 14'!E238</f>
        <v>0</v>
      </c>
      <c r="F238" s="73"/>
      <c r="G238" s="54">
        <f>+'Pay App 14'!G238+'Pay App 15'!F238</f>
        <v>0</v>
      </c>
      <c r="H238" s="194">
        <f>+'Pay App 14'!K238</f>
        <v>0</v>
      </c>
      <c r="I238" s="195"/>
      <c r="J238" s="104"/>
      <c r="K238" s="55">
        <f t="shared" si="10"/>
        <v>0</v>
      </c>
      <c r="L238" s="120">
        <f t="shared" si="8"/>
        <v>0</v>
      </c>
      <c r="M238" s="54">
        <f t="shared" si="9"/>
        <v>0</v>
      </c>
      <c r="N238" s="54">
        <f t="shared" si="11"/>
        <v>0</v>
      </c>
      <c r="O238" s="101">
        <f>+'Pay App 14'!O238+'Pay App 14'!P238</f>
        <v>0</v>
      </c>
      <c r="P238" s="73"/>
      <c r="Q238" s="69">
        <f>+'Pay App 14'!Q238+N238+P238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WCGnltWyIX0tGZghCT97PmSAf7sbnY7Uzl6PIV12AZTVEmArzTpFjyfdcr1aWbkxFkPBbRYmyEcF2luI99Xyw==" saltValue="JRZzYQXi4jE/DcDuTMPpzA==" spinCount="100000" sheet="1" selectLockedCells="1"/>
  <protectedRanges>
    <protectedRange sqref="A116 C116" name="Range2"/>
    <protectedRange sqref="A188 A218 C188 C218" name="Range2_1"/>
  </protectedRanges>
  <mergeCells count="516">
    <mergeCell ref="A239:B239"/>
    <mergeCell ref="C239:D239"/>
    <mergeCell ref="H239:I239"/>
    <mergeCell ref="A237:B237"/>
    <mergeCell ref="C237:D237"/>
    <mergeCell ref="H237:I237"/>
    <mergeCell ref="A238:B238"/>
    <mergeCell ref="C238:D238"/>
    <mergeCell ref="H238:I238"/>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03:B203"/>
    <mergeCell ref="C203:D203"/>
    <mergeCell ref="H203:I203"/>
    <mergeCell ref="A204:B204"/>
    <mergeCell ref="C204:D204"/>
    <mergeCell ref="H204:I204"/>
    <mergeCell ref="A201:B201"/>
    <mergeCell ref="C201:D201"/>
    <mergeCell ref="H201:I201"/>
    <mergeCell ref="A202:B202"/>
    <mergeCell ref="C202:D202"/>
    <mergeCell ref="H202:I202"/>
    <mergeCell ref="A199:B199"/>
    <mergeCell ref="C199:D199"/>
    <mergeCell ref="H199:I199"/>
    <mergeCell ref="A200:B200"/>
    <mergeCell ref="C200:D200"/>
    <mergeCell ref="H200:I200"/>
    <mergeCell ref="A197:B197"/>
    <mergeCell ref="C197:D197"/>
    <mergeCell ref="H197:I197"/>
    <mergeCell ref="A198:B198"/>
    <mergeCell ref="C198:D198"/>
    <mergeCell ref="H198:I198"/>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02:B102"/>
    <mergeCell ref="C102:D102"/>
    <mergeCell ref="H102:I102"/>
    <mergeCell ref="A103:B103"/>
    <mergeCell ref="C103:D103"/>
    <mergeCell ref="H103:I103"/>
    <mergeCell ref="A100:B100"/>
    <mergeCell ref="C100:D100"/>
    <mergeCell ref="H100:I100"/>
    <mergeCell ref="A101:B101"/>
    <mergeCell ref="C101:D101"/>
    <mergeCell ref="H101:I101"/>
    <mergeCell ref="A98:B98"/>
    <mergeCell ref="C98:D98"/>
    <mergeCell ref="H98:I98"/>
    <mergeCell ref="A99:B99"/>
    <mergeCell ref="C99:D99"/>
    <mergeCell ref="H99:I99"/>
    <mergeCell ref="A96:B96"/>
    <mergeCell ref="C96:D96"/>
    <mergeCell ref="H96:I96"/>
    <mergeCell ref="A97:B97"/>
    <mergeCell ref="C97:D97"/>
    <mergeCell ref="H97:I97"/>
    <mergeCell ref="A94:B94"/>
    <mergeCell ref="C94:D94"/>
    <mergeCell ref="H94:I94"/>
    <mergeCell ref="A95:B95"/>
    <mergeCell ref="C95:D95"/>
    <mergeCell ref="H95:I95"/>
    <mergeCell ref="A92:B92"/>
    <mergeCell ref="C92:D92"/>
    <mergeCell ref="H92:I92"/>
    <mergeCell ref="A93:B93"/>
    <mergeCell ref="C93:D93"/>
    <mergeCell ref="H93:I93"/>
    <mergeCell ref="A90:B90"/>
    <mergeCell ref="C90:D90"/>
    <mergeCell ref="H90:I90"/>
    <mergeCell ref="A91:B91"/>
    <mergeCell ref="C91:D91"/>
    <mergeCell ref="H91:I91"/>
    <mergeCell ref="A88:B88"/>
    <mergeCell ref="C88:D88"/>
    <mergeCell ref="H88:I88"/>
    <mergeCell ref="A89:B89"/>
    <mergeCell ref="C89:D89"/>
    <mergeCell ref="H89:I89"/>
    <mergeCell ref="A86:B86"/>
    <mergeCell ref="C86:D86"/>
    <mergeCell ref="H86:I86"/>
    <mergeCell ref="A87:B87"/>
    <mergeCell ref="C87:D87"/>
    <mergeCell ref="H87:I87"/>
    <mergeCell ref="A84:B84"/>
    <mergeCell ref="C84:D84"/>
    <mergeCell ref="H84:I84"/>
    <mergeCell ref="A85:B85"/>
    <mergeCell ref="C85:D85"/>
    <mergeCell ref="H85:I8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27:B27"/>
    <mergeCell ref="A28:B28"/>
    <mergeCell ref="A29:B29"/>
    <mergeCell ref="H29:J29"/>
    <mergeCell ref="L29:N29"/>
    <mergeCell ref="H16:Q16"/>
    <mergeCell ref="H18:Q19"/>
    <mergeCell ref="A19:B19"/>
    <mergeCell ref="A21:B21"/>
    <mergeCell ref="H21:Q22"/>
    <mergeCell ref="A22:B22"/>
    <mergeCell ref="A7:B7"/>
    <mergeCell ref="I7:J7"/>
    <mergeCell ref="H8:Q11"/>
    <mergeCell ref="A12:B12"/>
    <mergeCell ref="H12:Q15"/>
    <mergeCell ref="A14:B14"/>
    <mergeCell ref="A24:B24"/>
    <mergeCell ref="H24:Q25"/>
    <mergeCell ref="A25:B25"/>
  </mergeCells>
  <dataValidations disablePrompts="1" count="2">
    <dataValidation type="decimal" operator="lessThanOrEqual" allowBlank="1" showInputMessage="1" showErrorMessage="1" errorTitle="Release retention" error="In order to release retention, the number entered into this cell must be negative." sqref="O80:O238">
      <formula1>0</formula1>
    </dataValidation>
    <dataValidation allowBlank="1" showInputMessage="1" sqref="P80:P238"/>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16</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27"/>
      <c r="I17" s="127"/>
      <c r="J17" s="127"/>
      <c r="K17" s="127"/>
      <c r="L17" s="127"/>
      <c r="M17" s="127"/>
      <c r="N17" s="127"/>
      <c r="O17" s="127"/>
      <c r="P17" s="127"/>
      <c r="Q17" s="127"/>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26"/>
      <c r="I20" s="126"/>
      <c r="J20" s="126"/>
      <c r="K20" s="126"/>
      <c r="L20" s="126"/>
      <c r="M20" s="126"/>
      <c r="N20" s="126"/>
      <c r="O20" s="126"/>
      <c r="P20" s="126"/>
      <c r="Q20" s="126"/>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26"/>
      <c r="I23" s="126"/>
      <c r="J23" s="126"/>
      <c r="K23" s="126"/>
      <c r="L23" s="126"/>
      <c r="M23" s="126"/>
      <c r="N23" s="126"/>
      <c r="O23" s="126"/>
      <c r="P23" s="126"/>
      <c r="Q23" s="126"/>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15'!F36+'Pay App 16'!F239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26"/>
      <c r="I42" s="126"/>
      <c r="J42" s="126"/>
      <c r="K42" s="126"/>
      <c r="L42" s="126"/>
      <c r="M42" s="126"/>
      <c r="N42" s="126"/>
      <c r="O42" s="126"/>
      <c r="P42" s="126"/>
      <c r="Q42" s="126"/>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15'!F51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15'!F55+'Pay App 15'!F57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15'!B62+'Pay App 16'!N239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16.100000000000001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28">
        <f>+'Project Summary Sheet'!C17</f>
        <v>0</v>
      </c>
      <c r="O74" s="128"/>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25" t="s">
        <v>63</v>
      </c>
      <c r="F78" s="125" t="s">
        <v>64</v>
      </c>
      <c r="G78" s="125" t="s">
        <v>65</v>
      </c>
      <c r="H78" s="169" t="s">
        <v>66</v>
      </c>
      <c r="I78" s="169"/>
      <c r="J78" s="125" t="s">
        <v>67</v>
      </c>
      <c r="K78" s="125" t="s">
        <v>248</v>
      </c>
      <c r="L78" s="125" t="s">
        <v>68</v>
      </c>
      <c r="M78" s="42" t="s">
        <v>69</v>
      </c>
      <c r="N78" s="125" t="s">
        <v>70</v>
      </c>
      <c r="O78" s="112" t="s">
        <v>71</v>
      </c>
      <c r="P78" s="125" t="s">
        <v>72</v>
      </c>
      <c r="Q78" s="125" t="s">
        <v>425</v>
      </c>
    </row>
    <row r="79" spans="1:20" ht="65.25" customHeight="1" x14ac:dyDescent="0.25">
      <c r="A79" s="170" t="s">
        <v>73</v>
      </c>
      <c r="B79" s="170"/>
      <c r="C79" s="170" t="s">
        <v>74</v>
      </c>
      <c r="D79" s="170"/>
      <c r="E79" s="124" t="s">
        <v>14</v>
      </c>
      <c r="F79" s="124" t="s">
        <v>235</v>
      </c>
      <c r="G79" s="124" t="s">
        <v>234</v>
      </c>
      <c r="H79" s="170" t="s">
        <v>236</v>
      </c>
      <c r="I79" s="170"/>
      <c r="J79" s="124" t="s">
        <v>245</v>
      </c>
      <c r="K79" s="45" t="s">
        <v>246</v>
      </c>
      <c r="L79" s="124" t="s">
        <v>247</v>
      </c>
      <c r="M79" s="45" t="s">
        <v>237</v>
      </c>
      <c r="N79" s="124" t="s">
        <v>238</v>
      </c>
      <c r="O79" s="113" t="s">
        <v>424</v>
      </c>
      <c r="P79" s="124" t="s">
        <v>423</v>
      </c>
      <c r="Q79" s="124" t="s">
        <v>239</v>
      </c>
    </row>
    <row r="80" spans="1:20" ht="21" customHeight="1" x14ac:dyDescent="0.25">
      <c r="A80" s="171" t="s">
        <v>77</v>
      </c>
      <c r="B80" s="171"/>
      <c r="C80" s="186" t="s">
        <v>75</v>
      </c>
      <c r="D80" s="187"/>
      <c r="E80" s="100">
        <f>+'Pay App 15'!E80</f>
        <v>0</v>
      </c>
      <c r="F80" s="72"/>
      <c r="G80" s="52">
        <f>+'Pay App 15'!G80+F80</f>
        <v>0</v>
      </c>
      <c r="H80" s="196">
        <f>+'Pay App 15'!K80</f>
        <v>0</v>
      </c>
      <c r="I80" s="197"/>
      <c r="J80" s="103"/>
      <c r="K80" s="53">
        <f>+H80+J80</f>
        <v>0</v>
      </c>
      <c r="L80" s="70">
        <f>IF(ISERROR(K80/G80),0,K80/G80)</f>
        <v>0</v>
      </c>
      <c r="M80" s="52">
        <f>+G80-K80</f>
        <v>0</v>
      </c>
      <c r="N80" s="52">
        <f>SUM(+J80*0.05)</f>
        <v>0</v>
      </c>
      <c r="O80" s="100">
        <f>+'Pay App 15'!O80+'Pay App 15'!P80</f>
        <v>0</v>
      </c>
      <c r="P80" s="72"/>
      <c r="Q80" s="71">
        <f>+'Pay App 15'!Q80+N80+P80</f>
        <v>0</v>
      </c>
    </row>
    <row r="81" spans="1:17" ht="21" customHeight="1" x14ac:dyDescent="0.25">
      <c r="A81" s="154" t="s">
        <v>78</v>
      </c>
      <c r="B81" s="154"/>
      <c r="C81" s="154" t="s">
        <v>79</v>
      </c>
      <c r="D81" s="155"/>
      <c r="E81" s="101">
        <f>+'Pay App 15'!E81</f>
        <v>0</v>
      </c>
      <c r="F81" s="73"/>
      <c r="G81" s="102">
        <f>+'Pay App 15'!G81+'Pay App 16'!F81</f>
        <v>0</v>
      </c>
      <c r="H81" s="194">
        <f>+'Pay App 15'!K81</f>
        <v>0</v>
      </c>
      <c r="I81" s="195"/>
      <c r="J81" s="104"/>
      <c r="K81" s="55">
        <f>+H81+J81</f>
        <v>0</v>
      </c>
      <c r="L81" s="56">
        <f t="shared" ref="L81:L145" si="0">IF(ISERROR(K81/G81),0,K81/G81)</f>
        <v>0</v>
      </c>
      <c r="M81" s="54">
        <f t="shared" ref="M81:M145" si="1">+G81-K81</f>
        <v>0</v>
      </c>
      <c r="N81" s="54">
        <f>SUM(+J81*0.05)</f>
        <v>0</v>
      </c>
      <c r="O81" s="101">
        <f>+'Pay App 15'!O81+'Pay App 15'!P81</f>
        <v>0</v>
      </c>
      <c r="P81" s="73"/>
      <c r="Q81" s="69">
        <f>+'Pay App 15'!Q81+N81+P81</f>
        <v>0</v>
      </c>
    </row>
    <row r="82" spans="1:17" ht="21" customHeight="1" x14ac:dyDescent="0.25">
      <c r="A82" s="154" t="s">
        <v>80</v>
      </c>
      <c r="B82" s="154"/>
      <c r="C82" s="123" t="s">
        <v>76</v>
      </c>
      <c r="D82" s="58"/>
      <c r="E82" s="101">
        <f>+'Pay App 15'!E82</f>
        <v>0</v>
      </c>
      <c r="F82" s="73"/>
      <c r="G82" s="102">
        <f>+'Pay App 15'!G82+'Pay App 16'!F82</f>
        <v>0</v>
      </c>
      <c r="H82" s="194">
        <f>+'Pay App 15'!K82</f>
        <v>0</v>
      </c>
      <c r="I82" s="195"/>
      <c r="J82" s="104"/>
      <c r="K82" s="55">
        <f t="shared" ref="K82:K146" si="2">+H82+J82</f>
        <v>0</v>
      </c>
      <c r="L82" s="56">
        <f t="shared" si="0"/>
        <v>0</v>
      </c>
      <c r="M82" s="54">
        <f t="shared" si="1"/>
        <v>0</v>
      </c>
      <c r="N82" s="54">
        <f t="shared" ref="N82:N146" si="3">SUM(+J82*0.05)</f>
        <v>0</v>
      </c>
      <c r="O82" s="101">
        <f>+'Pay App 15'!O82+'Pay App 15'!P82</f>
        <v>0</v>
      </c>
      <c r="P82" s="73"/>
      <c r="Q82" s="69">
        <f>+'Pay App 15'!Q82+N82+P82</f>
        <v>0</v>
      </c>
    </row>
    <row r="83" spans="1:17" ht="21" customHeight="1" x14ac:dyDescent="0.25">
      <c r="A83" s="154" t="s">
        <v>408</v>
      </c>
      <c r="B83" s="154"/>
      <c r="C83" s="154" t="s">
        <v>409</v>
      </c>
      <c r="D83" s="155"/>
      <c r="E83" s="101">
        <f>+'Pay App 15'!E83</f>
        <v>0</v>
      </c>
      <c r="F83" s="73"/>
      <c r="G83" s="102">
        <f>+'Pay App 15'!G83+'Pay App 16'!F83</f>
        <v>0</v>
      </c>
      <c r="H83" s="194">
        <f>+'Pay App 15'!K83</f>
        <v>0</v>
      </c>
      <c r="I83" s="195"/>
      <c r="J83" s="104"/>
      <c r="K83" s="55">
        <f t="shared" si="2"/>
        <v>0</v>
      </c>
      <c r="L83" s="56">
        <f t="shared" si="0"/>
        <v>0</v>
      </c>
      <c r="M83" s="54">
        <f t="shared" si="1"/>
        <v>0</v>
      </c>
      <c r="N83" s="54">
        <f t="shared" si="3"/>
        <v>0</v>
      </c>
      <c r="O83" s="101">
        <f>+'Pay App 15'!O83+'Pay App 15'!P83</f>
        <v>0</v>
      </c>
      <c r="P83" s="73"/>
      <c r="Q83" s="69">
        <f>+'Pay App 15'!Q83+N83+P83</f>
        <v>0</v>
      </c>
    </row>
    <row r="84" spans="1:17" ht="21" customHeight="1" x14ac:dyDescent="0.25">
      <c r="A84" s="154" t="s">
        <v>410</v>
      </c>
      <c r="B84" s="154"/>
      <c r="C84" s="154" t="s">
        <v>81</v>
      </c>
      <c r="D84" s="155"/>
      <c r="E84" s="101">
        <f>+'Pay App 15'!E84</f>
        <v>0</v>
      </c>
      <c r="F84" s="73"/>
      <c r="G84" s="102">
        <f>+'Pay App 15'!G84+'Pay App 16'!F84</f>
        <v>0</v>
      </c>
      <c r="H84" s="194">
        <f>+'Pay App 15'!K84</f>
        <v>0</v>
      </c>
      <c r="I84" s="195"/>
      <c r="J84" s="104"/>
      <c r="K84" s="55">
        <f t="shared" si="2"/>
        <v>0</v>
      </c>
      <c r="L84" s="56">
        <f t="shared" si="0"/>
        <v>0</v>
      </c>
      <c r="M84" s="54">
        <f t="shared" si="1"/>
        <v>0</v>
      </c>
      <c r="N84" s="54">
        <f t="shared" si="3"/>
        <v>0</v>
      </c>
      <c r="O84" s="101">
        <f>+'Pay App 15'!O84+'Pay App 15'!P84</f>
        <v>0</v>
      </c>
      <c r="P84" s="73"/>
      <c r="Q84" s="69">
        <f>+'Pay App 15'!Q84+N84+P84</f>
        <v>0</v>
      </c>
    </row>
    <row r="85" spans="1:17" ht="21" customHeight="1" x14ac:dyDescent="0.25">
      <c r="A85" s="154" t="s">
        <v>411</v>
      </c>
      <c r="B85" s="154"/>
      <c r="C85" s="154" t="s">
        <v>412</v>
      </c>
      <c r="D85" s="155"/>
      <c r="E85" s="101">
        <f>+'Pay App 15'!E85</f>
        <v>0</v>
      </c>
      <c r="F85" s="73"/>
      <c r="G85" s="102">
        <f>+'Pay App 15'!G85+'Pay App 16'!F85</f>
        <v>0</v>
      </c>
      <c r="H85" s="194">
        <f>+'Pay App 15'!K85</f>
        <v>0</v>
      </c>
      <c r="I85" s="195"/>
      <c r="J85" s="104"/>
      <c r="K85" s="55">
        <f t="shared" si="2"/>
        <v>0</v>
      </c>
      <c r="L85" s="56">
        <f t="shared" si="0"/>
        <v>0</v>
      </c>
      <c r="M85" s="54">
        <f t="shared" si="1"/>
        <v>0</v>
      </c>
      <c r="N85" s="54">
        <f t="shared" si="3"/>
        <v>0</v>
      </c>
      <c r="O85" s="101">
        <f>+'Pay App 15'!O85+'Pay App 15'!P85</f>
        <v>0</v>
      </c>
      <c r="P85" s="73"/>
      <c r="Q85" s="69">
        <f>+'Pay App 15'!Q85+N85+P85</f>
        <v>0</v>
      </c>
    </row>
    <row r="86" spans="1:17" ht="21" customHeight="1" x14ac:dyDescent="0.25">
      <c r="A86" s="154" t="s">
        <v>406</v>
      </c>
      <c r="B86" s="154"/>
      <c r="C86" s="154" t="s">
        <v>407</v>
      </c>
      <c r="D86" s="155"/>
      <c r="E86" s="101">
        <f>+'Pay App 15'!E86</f>
        <v>0</v>
      </c>
      <c r="F86" s="73"/>
      <c r="G86" s="102">
        <f>+'Pay App 15'!G86+'Pay App 16'!F86</f>
        <v>0</v>
      </c>
      <c r="H86" s="194">
        <f>+'Pay App 15'!K86</f>
        <v>0</v>
      </c>
      <c r="I86" s="195"/>
      <c r="J86" s="104"/>
      <c r="K86" s="55">
        <f t="shared" si="2"/>
        <v>0</v>
      </c>
      <c r="L86" s="56">
        <f t="shared" si="0"/>
        <v>0</v>
      </c>
      <c r="M86" s="54">
        <f t="shared" si="1"/>
        <v>0</v>
      </c>
      <c r="N86" s="54">
        <f t="shared" si="3"/>
        <v>0</v>
      </c>
      <c r="O86" s="101">
        <f>+'Pay App 15'!O86+'Pay App 15'!P86</f>
        <v>0</v>
      </c>
      <c r="P86" s="73"/>
      <c r="Q86" s="69">
        <f>+'Pay App 15'!Q86+N86+P86</f>
        <v>0</v>
      </c>
    </row>
    <row r="87" spans="1:17" ht="21" customHeight="1" x14ac:dyDescent="0.25">
      <c r="A87" s="154" t="s">
        <v>562</v>
      </c>
      <c r="B87" s="154"/>
      <c r="C87" s="154" t="s">
        <v>563</v>
      </c>
      <c r="D87" s="155"/>
      <c r="E87" s="101">
        <f>+'Pay App 15'!E87</f>
        <v>0</v>
      </c>
      <c r="F87" s="73"/>
      <c r="G87" s="102">
        <f>+'Pay App 15'!G87+'Pay App 16'!F87</f>
        <v>0</v>
      </c>
      <c r="H87" s="194">
        <f>+'Pay App 15'!K87</f>
        <v>0</v>
      </c>
      <c r="I87" s="195"/>
      <c r="J87" s="104"/>
      <c r="K87" s="55">
        <f t="shared" si="2"/>
        <v>0</v>
      </c>
      <c r="L87" s="56">
        <f t="shared" si="0"/>
        <v>0</v>
      </c>
      <c r="M87" s="54">
        <f t="shared" si="1"/>
        <v>0</v>
      </c>
      <c r="N87" s="54">
        <f t="shared" si="3"/>
        <v>0</v>
      </c>
      <c r="O87" s="101">
        <f>+'Pay App 15'!O87+'Pay App 15'!P87</f>
        <v>0</v>
      </c>
      <c r="P87" s="73"/>
      <c r="Q87" s="69">
        <f>+'Pay App 15'!Q87+N87+P87</f>
        <v>0</v>
      </c>
    </row>
    <row r="88" spans="1:17" ht="21" customHeight="1" x14ac:dyDescent="0.25">
      <c r="A88" s="159" t="s">
        <v>228</v>
      </c>
      <c r="B88" s="159"/>
      <c r="C88" s="186" t="s">
        <v>269</v>
      </c>
      <c r="D88" s="187"/>
      <c r="E88" s="101">
        <f>+'Pay App 15'!E88</f>
        <v>0</v>
      </c>
      <c r="F88" s="73"/>
      <c r="G88" s="102">
        <f>+'Pay App 15'!G88+'Pay App 16'!F88</f>
        <v>0</v>
      </c>
      <c r="H88" s="194">
        <f>+'Pay App 15'!K88</f>
        <v>0</v>
      </c>
      <c r="I88" s="195"/>
      <c r="J88" s="104"/>
      <c r="K88" s="55">
        <f t="shared" si="2"/>
        <v>0</v>
      </c>
      <c r="L88" s="56">
        <f t="shared" si="0"/>
        <v>0</v>
      </c>
      <c r="M88" s="54">
        <f t="shared" si="1"/>
        <v>0</v>
      </c>
      <c r="N88" s="54">
        <f t="shared" si="3"/>
        <v>0</v>
      </c>
      <c r="O88" s="101">
        <f>+'Pay App 15'!O88+'Pay App 15'!P88</f>
        <v>0</v>
      </c>
      <c r="P88" s="73"/>
      <c r="Q88" s="69">
        <f>+'Pay App 15'!Q88+N88+P88</f>
        <v>0</v>
      </c>
    </row>
    <row r="89" spans="1:17" ht="21" customHeight="1" x14ac:dyDescent="0.25">
      <c r="A89" s="154" t="s">
        <v>82</v>
      </c>
      <c r="B89" s="154"/>
      <c r="C89" s="154" t="s">
        <v>256</v>
      </c>
      <c r="D89" s="155"/>
      <c r="E89" s="101">
        <f>+'Pay App 15'!E89</f>
        <v>0</v>
      </c>
      <c r="F89" s="73"/>
      <c r="G89" s="102">
        <f>+'Pay App 15'!G89+'Pay App 16'!F89</f>
        <v>0</v>
      </c>
      <c r="H89" s="194">
        <f>+'Pay App 15'!K89</f>
        <v>0</v>
      </c>
      <c r="I89" s="195"/>
      <c r="J89" s="104"/>
      <c r="K89" s="55">
        <f t="shared" si="2"/>
        <v>0</v>
      </c>
      <c r="L89" s="56">
        <f t="shared" si="0"/>
        <v>0</v>
      </c>
      <c r="M89" s="54">
        <f t="shared" si="1"/>
        <v>0</v>
      </c>
      <c r="N89" s="54">
        <f t="shared" si="3"/>
        <v>0</v>
      </c>
      <c r="O89" s="101">
        <f>+'Pay App 15'!O89+'Pay App 15'!P89</f>
        <v>0</v>
      </c>
      <c r="P89" s="73"/>
      <c r="Q89" s="69">
        <f>+'Pay App 15'!Q89+N89+P89</f>
        <v>0</v>
      </c>
    </row>
    <row r="90" spans="1:17" ht="21" customHeight="1" x14ac:dyDescent="0.25">
      <c r="A90" s="154" t="s">
        <v>257</v>
      </c>
      <c r="B90" s="154"/>
      <c r="C90" s="154" t="s">
        <v>258</v>
      </c>
      <c r="D90" s="155"/>
      <c r="E90" s="101">
        <f>+'Pay App 15'!E90</f>
        <v>0</v>
      </c>
      <c r="F90" s="73"/>
      <c r="G90" s="102">
        <f>+'Pay App 15'!G90+'Pay App 16'!F90</f>
        <v>0</v>
      </c>
      <c r="H90" s="194">
        <f>+'Pay App 15'!K90</f>
        <v>0</v>
      </c>
      <c r="I90" s="195"/>
      <c r="J90" s="104"/>
      <c r="K90" s="55">
        <f t="shared" si="2"/>
        <v>0</v>
      </c>
      <c r="L90" s="56">
        <f t="shared" si="0"/>
        <v>0</v>
      </c>
      <c r="M90" s="54">
        <f t="shared" si="1"/>
        <v>0</v>
      </c>
      <c r="N90" s="54">
        <f t="shared" si="3"/>
        <v>0</v>
      </c>
      <c r="O90" s="101">
        <f>+'Pay App 15'!O90+'Pay App 15'!P90</f>
        <v>0</v>
      </c>
      <c r="P90" s="73"/>
      <c r="Q90" s="69">
        <f>+'Pay App 15'!Q90+N90+P90</f>
        <v>0</v>
      </c>
    </row>
    <row r="91" spans="1:17" ht="21" customHeight="1" x14ac:dyDescent="0.25">
      <c r="A91" s="154" t="s">
        <v>259</v>
      </c>
      <c r="B91" s="154"/>
      <c r="C91" s="154" t="s">
        <v>260</v>
      </c>
      <c r="D91" s="155"/>
      <c r="E91" s="101">
        <f>+'Pay App 15'!E91</f>
        <v>0</v>
      </c>
      <c r="F91" s="73"/>
      <c r="G91" s="102">
        <f>+'Pay App 15'!G91+'Pay App 16'!F91</f>
        <v>0</v>
      </c>
      <c r="H91" s="194">
        <f>+'Pay App 15'!K91</f>
        <v>0</v>
      </c>
      <c r="I91" s="195"/>
      <c r="J91" s="104"/>
      <c r="K91" s="55">
        <f t="shared" si="2"/>
        <v>0</v>
      </c>
      <c r="L91" s="56">
        <f t="shared" si="0"/>
        <v>0</v>
      </c>
      <c r="M91" s="54">
        <f t="shared" si="1"/>
        <v>0</v>
      </c>
      <c r="N91" s="54">
        <f t="shared" si="3"/>
        <v>0</v>
      </c>
      <c r="O91" s="101">
        <f>+'Pay App 15'!O91+'Pay App 15'!P91</f>
        <v>0</v>
      </c>
      <c r="P91" s="73"/>
      <c r="Q91" s="69">
        <f>+'Pay App 15'!Q91+N91+P91</f>
        <v>0</v>
      </c>
    </row>
    <row r="92" spans="1:17" ht="21" customHeight="1" x14ac:dyDescent="0.25">
      <c r="A92" s="154" t="s">
        <v>261</v>
      </c>
      <c r="B92" s="154"/>
      <c r="C92" s="154" t="s">
        <v>262</v>
      </c>
      <c r="D92" s="155"/>
      <c r="E92" s="101">
        <f>+'Pay App 15'!E92</f>
        <v>0</v>
      </c>
      <c r="F92" s="73"/>
      <c r="G92" s="102">
        <f>+'Pay App 15'!G92+'Pay App 16'!F92</f>
        <v>0</v>
      </c>
      <c r="H92" s="194">
        <f>+'Pay App 15'!K92</f>
        <v>0</v>
      </c>
      <c r="I92" s="195"/>
      <c r="J92" s="104"/>
      <c r="K92" s="55">
        <f t="shared" si="2"/>
        <v>0</v>
      </c>
      <c r="L92" s="56">
        <f t="shared" si="0"/>
        <v>0</v>
      </c>
      <c r="M92" s="54">
        <f t="shared" si="1"/>
        <v>0</v>
      </c>
      <c r="N92" s="54">
        <f t="shared" si="3"/>
        <v>0</v>
      </c>
      <c r="O92" s="101">
        <f>+'Pay App 15'!O92+'Pay App 15'!P92</f>
        <v>0</v>
      </c>
      <c r="P92" s="73"/>
      <c r="Q92" s="69">
        <f>+'Pay App 15'!Q92+N92+P92</f>
        <v>0</v>
      </c>
    </row>
    <row r="93" spans="1:17" ht="21" customHeight="1" x14ac:dyDescent="0.25">
      <c r="A93" s="154" t="s">
        <v>263</v>
      </c>
      <c r="B93" s="154"/>
      <c r="C93" s="154" t="s">
        <v>264</v>
      </c>
      <c r="D93" s="155"/>
      <c r="E93" s="101">
        <f>+'Pay App 15'!E93</f>
        <v>0</v>
      </c>
      <c r="F93" s="73"/>
      <c r="G93" s="102">
        <f>+'Pay App 15'!G93+'Pay App 16'!F93</f>
        <v>0</v>
      </c>
      <c r="H93" s="194">
        <f>+'Pay App 15'!K93</f>
        <v>0</v>
      </c>
      <c r="I93" s="195"/>
      <c r="J93" s="104"/>
      <c r="K93" s="55">
        <f t="shared" si="2"/>
        <v>0</v>
      </c>
      <c r="L93" s="56">
        <f t="shared" si="0"/>
        <v>0</v>
      </c>
      <c r="M93" s="54">
        <f t="shared" si="1"/>
        <v>0</v>
      </c>
      <c r="N93" s="54">
        <f t="shared" si="3"/>
        <v>0</v>
      </c>
      <c r="O93" s="101">
        <f>+'Pay App 15'!O93+'Pay App 15'!P93</f>
        <v>0</v>
      </c>
      <c r="P93" s="73"/>
      <c r="Q93" s="69">
        <f>+'Pay App 15'!Q93+N93+P93</f>
        <v>0</v>
      </c>
    </row>
    <row r="94" spans="1:17" ht="21" customHeight="1" x14ac:dyDescent="0.25">
      <c r="A94" s="154" t="s">
        <v>265</v>
      </c>
      <c r="B94" s="154"/>
      <c r="C94" s="154" t="s">
        <v>266</v>
      </c>
      <c r="D94" s="155"/>
      <c r="E94" s="101">
        <f>+'Pay App 15'!E94</f>
        <v>0</v>
      </c>
      <c r="F94" s="73"/>
      <c r="G94" s="102">
        <f>+'Pay App 15'!G94+'Pay App 16'!F94</f>
        <v>0</v>
      </c>
      <c r="H94" s="194">
        <f>+'Pay App 15'!K94</f>
        <v>0</v>
      </c>
      <c r="I94" s="195"/>
      <c r="J94" s="104"/>
      <c r="K94" s="55">
        <f t="shared" si="2"/>
        <v>0</v>
      </c>
      <c r="L94" s="56">
        <f t="shared" si="0"/>
        <v>0</v>
      </c>
      <c r="M94" s="54">
        <f t="shared" si="1"/>
        <v>0</v>
      </c>
      <c r="N94" s="54">
        <f t="shared" si="3"/>
        <v>0</v>
      </c>
      <c r="O94" s="101">
        <f>+'Pay App 15'!O94+'Pay App 15'!P94</f>
        <v>0</v>
      </c>
      <c r="P94" s="73"/>
      <c r="Q94" s="69">
        <f>+'Pay App 15'!Q94+N94+P94</f>
        <v>0</v>
      </c>
    </row>
    <row r="95" spans="1:17" ht="21" customHeight="1" x14ac:dyDescent="0.25">
      <c r="A95" s="154" t="s">
        <v>83</v>
      </c>
      <c r="B95" s="154"/>
      <c r="C95" s="154" t="s">
        <v>267</v>
      </c>
      <c r="D95" s="155"/>
      <c r="E95" s="101">
        <f>+'Pay App 15'!E95</f>
        <v>0</v>
      </c>
      <c r="F95" s="73"/>
      <c r="G95" s="102">
        <f>+'Pay App 15'!G95+'Pay App 16'!F95</f>
        <v>0</v>
      </c>
      <c r="H95" s="194">
        <f>+'Pay App 15'!K95</f>
        <v>0</v>
      </c>
      <c r="I95" s="195"/>
      <c r="J95" s="104"/>
      <c r="K95" s="55">
        <f t="shared" si="2"/>
        <v>0</v>
      </c>
      <c r="L95" s="56">
        <f t="shared" si="0"/>
        <v>0</v>
      </c>
      <c r="M95" s="54">
        <f t="shared" si="1"/>
        <v>0</v>
      </c>
      <c r="N95" s="54">
        <f t="shared" si="3"/>
        <v>0</v>
      </c>
      <c r="O95" s="101">
        <f>+'Pay App 15'!O95+'Pay App 15'!P95</f>
        <v>0</v>
      </c>
      <c r="P95" s="73"/>
      <c r="Q95" s="69">
        <f>+'Pay App 15'!Q95+N95+P95</f>
        <v>0</v>
      </c>
    </row>
    <row r="96" spans="1:17" ht="21" customHeight="1" x14ac:dyDescent="0.25">
      <c r="A96" s="154" t="s">
        <v>84</v>
      </c>
      <c r="B96" s="154"/>
      <c r="C96" s="154" t="s">
        <v>268</v>
      </c>
      <c r="D96" s="155"/>
      <c r="E96" s="101">
        <f>+'Pay App 15'!E96</f>
        <v>0</v>
      </c>
      <c r="F96" s="73"/>
      <c r="G96" s="102">
        <f>+'Pay App 15'!G96+'Pay App 16'!F96</f>
        <v>0</v>
      </c>
      <c r="H96" s="194">
        <f>+'Pay App 15'!K96</f>
        <v>0</v>
      </c>
      <c r="I96" s="195"/>
      <c r="J96" s="104"/>
      <c r="K96" s="55">
        <f t="shared" si="2"/>
        <v>0</v>
      </c>
      <c r="L96" s="56">
        <f t="shared" si="0"/>
        <v>0</v>
      </c>
      <c r="M96" s="54">
        <f t="shared" si="1"/>
        <v>0</v>
      </c>
      <c r="N96" s="54">
        <f t="shared" si="3"/>
        <v>0</v>
      </c>
      <c r="O96" s="101">
        <f>+'Pay App 15'!O96+'Pay App 15'!P96</f>
        <v>0</v>
      </c>
      <c r="P96" s="73"/>
      <c r="Q96" s="69">
        <f>+'Pay App 15'!Q96+N96+P96</f>
        <v>0</v>
      </c>
    </row>
    <row r="97" spans="1:17" ht="21" customHeight="1" x14ac:dyDescent="0.25">
      <c r="A97" s="154" t="s">
        <v>270</v>
      </c>
      <c r="B97" s="154"/>
      <c r="C97" s="154" t="s">
        <v>271</v>
      </c>
      <c r="D97" s="155"/>
      <c r="E97" s="101">
        <f>+'Pay App 15'!E97</f>
        <v>0</v>
      </c>
      <c r="F97" s="73"/>
      <c r="G97" s="102">
        <f>+'Pay App 15'!G97+'Pay App 16'!F97</f>
        <v>0</v>
      </c>
      <c r="H97" s="194">
        <f>+'Pay App 15'!K97</f>
        <v>0</v>
      </c>
      <c r="I97" s="195"/>
      <c r="J97" s="104"/>
      <c r="K97" s="55">
        <f t="shared" si="2"/>
        <v>0</v>
      </c>
      <c r="L97" s="56">
        <f t="shared" si="0"/>
        <v>0</v>
      </c>
      <c r="M97" s="54">
        <f t="shared" si="1"/>
        <v>0</v>
      </c>
      <c r="N97" s="54">
        <f t="shared" si="3"/>
        <v>0</v>
      </c>
      <c r="O97" s="101">
        <f>+'Pay App 15'!O97+'Pay App 15'!P97</f>
        <v>0</v>
      </c>
      <c r="P97" s="73"/>
      <c r="Q97" s="69">
        <f>+'Pay App 15'!Q97+N97+P97</f>
        <v>0</v>
      </c>
    </row>
    <row r="98" spans="1:17" ht="21" customHeight="1" x14ac:dyDescent="0.25">
      <c r="A98" s="154" t="s">
        <v>272</v>
      </c>
      <c r="B98" s="154"/>
      <c r="C98" s="154" t="s">
        <v>273</v>
      </c>
      <c r="D98" s="155"/>
      <c r="E98" s="101">
        <f>+'Pay App 15'!E98</f>
        <v>0</v>
      </c>
      <c r="F98" s="73"/>
      <c r="G98" s="102">
        <f>+'Pay App 15'!G98+'Pay App 16'!F98</f>
        <v>0</v>
      </c>
      <c r="H98" s="194">
        <f>+'Pay App 15'!K98</f>
        <v>0</v>
      </c>
      <c r="I98" s="195"/>
      <c r="J98" s="104"/>
      <c r="K98" s="55">
        <f t="shared" si="2"/>
        <v>0</v>
      </c>
      <c r="L98" s="56">
        <f t="shared" si="0"/>
        <v>0</v>
      </c>
      <c r="M98" s="54">
        <f t="shared" si="1"/>
        <v>0</v>
      </c>
      <c r="N98" s="54">
        <f t="shared" si="3"/>
        <v>0</v>
      </c>
      <c r="O98" s="101">
        <f>+'Pay App 15'!O98+'Pay App 15'!P98</f>
        <v>0</v>
      </c>
      <c r="P98" s="73"/>
      <c r="Q98" s="69">
        <f>+'Pay App 15'!Q98+N98+P98</f>
        <v>0</v>
      </c>
    </row>
    <row r="99" spans="1:17" ht="21" customHeight="1" x14ac:dyDescent="0.25">
      <c r="A99" s="154" t="s">
        <v>274</v>
      </c>
      <c r="B99" s="154"/>
      <c r="C99" s="154" t="s">
        <v>275</v>
      </c>
      <c r="D99" s="155"/>
      <c r="E99" s="101">
        <f>+'Pay App 15'!E99</f>
        <v>0</v>
      </c>
      <c r="F99" s="73"/>
      <c r="G99" s="102">
        <f>+'Pay App 15'!G99+'Pay App 16'!F99</f>
        <v>0</v>
      </c>
      <c r="H99" s="194">
        <f>+'Pay App 15'!K99</f>
        <v>0</v>
      </c>
      <c r="I99" s="195"/>
      <c r="J99" s="104"/>
      <c r="K99" s="55">
        <f t="shared" si="2"/>
        <v>0</v>
      </c>
      <c r="L99" s="56">
        <f t="shared" si="0"/>
        <v>0</v>
      </c>
      <c r="M99" s="54">
        <f t="shared" si="1"/>
        <v>0</v>
      </c>
      <c r="N99" s="54">
        <f t="shared" si="3"/>
        <v>0</v>
      </c>
      <c r="O99" s="101">
        <f>+'Pay App 15'!O99+'Pay App 15'!P99</f>
        <v>0</v>
      </c>
      <c r="P99" s="73"/>
      <c r="Q99" s="69">
        <f>+'Pay App 15'!Q99+N99+P99</f>
        <v>0</v>
      </c>
    </row>
    <row r="100" spans="1:17" ht="21" customHeight="1" x14ac:dyDescent="0.25">
      <c r="A100" s="154" t="s">
        <v>276</v>
      </c>
      <c r="B100" s="154"/>
      <c r="C100" s="154" t="s">
        <v>277</v>
      </c>
      <c r="D100" s="155"/>
      <c r="E100" s="101">
        <f>+'Pay App 15'!E100</f>
        <v>0</v>
      </c>
      <c r="F100" s="73"/>
      <c r="G100" s="102">
        <f>+'Pay App 15'!G100+'Pay App 16'!F100</f>
        <v>0</v>
      </c>
      <c r="H100" s="194">
        <f>+'Pay App 15'!K100</f>
        <v>0</v>
      </c>
      <c r="I100" s="195"/>
      <c r="J100" s="104"/>
      <c r="K100" s="55">
        <f t="shared" si="2"/>
        <v>0</v>
      </c>
      <c r="L100" s="56">
        <f t="shared" si="0"/>
        <v>0</v>
      </c>
      <c r="M100" s="54">
        <f t="shared" si="1"/>
        <v>0</v>
      </c>
      <c r="N100" s="54">
        <f t="shared" si="3"/>
        <v>0</v>
      </c>
      <c r="O100" s="101">
        <f>+'Pay App 15'!O100+'Pay App 15'!P100</f>
        <v>0</v>
      </c>
      <c r="P100" s="73"/>
      <c r="Q100" s="69">
        <f>+'Pay App 15'!Q100+N100+P100</f>
        <v>0</v>
      </c>
    </row>
    <row r="101" spans="1:17" ht="21" customHeight="1" x14ac:dyDescent="0.25">
      <c r="A101" s="154" t="s">
        <v>278</v>
      </c>
      <c r="B101" s="154"/>
      <c r="C101" s="154" t="s">
        <v>279</v>
      </c>
      <c r="D101" s="155"/>
      <c r="E101" s="101">
        <f>+'Pay App 15'!E101</f>
        <v>0</v>
      </c>
      <c r="F101" s="73"/>
      <c r="G101" s="102">
        <f>+'Pay App 15'!G101+'Pay App 16'!F101</f>
        <v>0</v>
      </c>
      <c r="H101" s="194">
        <f>+'Pay App 15'!K101</f>
        <v>0</v>
      </c>
      <c r="I101" s="195"/>
      <c r="J101" s="104"/>
      <c r="K101" s="55">
        <f t="shared" si="2"/>
        <v>0</v>
      </c>
      <c r="L101" s="56">
        <f t="shared" si="0"/>
        <v>0</v>
      </c>
      <c r="M101" s="54">
        <f t="shared" si="1"/>
        <v>0</v>
      </c>
      <c r="N101" s="54">
        <f t="shared" si="3"/>
        <v>0</v>
      </c>
      <c r="O101" s="101">
        <f>+'Pay App 15'!O101+'Pay App 15'!P101</f>
        <v>0</v>
      </c>
      <c r="P101" s="73"/>
      <c r="Q101" s="69">
        <f>+'Pay App 15'!Q101+N101+P101</f>
        <v>0</v>
      </c>
    </row>
    <row r="102" spans="1:17" ht="21" customHeight="1" x14ac:dyDescent="0.25">
      <c r="A102" s="154" t="s">
        <v>281</v>
      </c>
      <c r="B102" s="154"/>
      <c r="C102" s="154" t="s">
        <v>280</v>
      </c>
      <c r="D102" s="155"/>
      <c r="E102" s="101">
        <f>+'Pay App 15'!E102</f>
        <v>0</v>
      </c>
      <c r="F102" s="73"/>
      <c r="G102" s="102">
        <f>+'Pay App 15'!G102+'Pay App 16'!F102</f>
        <v>0</v>
      </c>
      <c r="H102" s="194">
        <f>+'Pay App 15'!K102</f>
        <v>0</v>
      </c>
      <c r="I102" s="195"/>
      <c r="J102" s="104"/>
      <c r="K102" s="55">
        <f t="shared" si="2"/>
        <v>0</v>
      </c>
      <c r="L102" s="56">
        <f t="shared" si="0"/>
        <v>0</v>
      </c>
      <c r="M102" s="54">
        <f t="shared" si="1"/>
        <v>0</v>
      </c>
      <c r="N102" s="54">
        <f t="shared" si="3"/>
        <v>0</v>
      </c>
      <c r="O102" s="101">
        <f>+'Pay App 15'!O102+'Pay App 15'!P102</f>
        <v>0</v>
      </c>
      <c r="P102" s="73"/>
      <c r="Q102" s="69">
        <f>+'Pay App 15'!Q102+N102+P102</f>
        <v>0</v>
      </c>
    </row>
    <row r="103" spans="1:17" ht="21" customHeight="1" x14ac:dyDescent="0.25">
      <c r="A103" s="154" t="s">
        <v>282</v>
      </c>
      <c r="B103" s="154"/>
      <c r="C103" s="154" t="s">
        <v>283</v>
      </c>
      <c r="D103" s="155"/>
      <c r="E103" s="101">
        <f>+'Pay App 15'!E103</f>
        <v>0</v>
      </c>
      <c r="F103" s="73"/>
      <c r="G103" s="102">
        <f>+'Pay App 15'!G103+'Pay App 16'!F103</f>
        <v>0</v>
      </c>
      <c r="H103" s="194">
        <f>+'Pay App 15'!K103</f>
        <v>0</v>
      </c>
      <c r="I103" s="195"/>
      <c r="J103" s="104"/>
      <c r="K103" s="55">
        <f t="shared" si="2"/>
        <v>0</v>
      </c>
      <c r="L103" s="56">
        <f t="shared" si="0"/>
        <v>0</v>
      </c>
      <c r="M103" s="54">
        <f t="shared" si="1"/>
        <v>0</v>
      </c>
      <c r="N103" s="54">
        <f t="shared" si="3"/>
        <v>0</v>
      </c>
      <c r="O103" s="101">
        <f>+'Pay App 15'!O103+'Pay App 15'!P103</f>
        <v>0</v>
      </c>
      <c r="P103" s="73"/>
      <c r="Q103" s="69">
        <f>+'Pay App 15'!Q103+N103+P103</f>
        <v>0</v>
      </c>
    </row>
    <row r="104" spans="1:17" ht="21" customHeight="1" x14ac:dyDescent="0.25">
      <c r="A104" s="154" t="s">
        <v>284</v>
      </c>
      <c r="B104" s="154"/>
      <c r="C104" s="154" t="s">
        <v>285</v>
      </c>
      <c r="D104" s="155"/>
      <c r="E104" s="101">
        <f>+'Pay App 15'!E104</f>
        <v>0</v>
      </c>
      <c r="F104" s="73"/>
      <c r="G104" s="102">
        <f>+'Pay App 15'!G104+'Pay App 16'!F104</f>
        <v>0</v>
      </c>
      <c r="H104" s="194">
        <f>+'Pay App 15'!K104</f>
        <v>0</v>
      </c>
      <c r="I104" s="195"/>
      <c r="J104" s="104"/>
      <c r="K104" s="55">
        <f t="shared" si="2"/>
        <v>0</v>
      </c>
      <c r="L104" s="56">
        <f t="shared" si="0"/>
        <v>0</v>
      </c>
      <c r="M104" s="54">
        <f t="shared" si="1"/>
        <v>0</v>
      </c>
      <c r="N104" s="54">
        <f t="shared" si="3"/>
        <v>0</v>
      </c>
      <c r="O104" s="101">
        <f>+'Pay App 15'!O104+'Pay App 15'!P104</f>
        <v>0</v>
      </c>
      <c r="P104" s="73"/>
      <c r="Q104" s="69">
        <f>+'Pay App 15'!Q104+N104+P104</f>
        <v>0</v>
      </c>
    </row>
    <row r="105" spans="1:17" ht="21" customHeight="1" x14ac:dyDescent="0.25">
      <c r="A105" s="154" t="s">
        <v>292</v>
      </c>
      <c r="B105" s="154"/>
      <c r="C105" s="154" t="s">
        <v>286</v>
      </c>
      <c r="D105" s="155"/>
      <c r="E105" s="101">
        <f>+'Pay App 15'!E105</f>
        <v>0</v>
      </c>
      <c r="F105" s="73"/>
      <c r="G105" s="102">
        <f>+'Pay App 15'!G105+'Pay App 16'!F105</f>
        <v>0</v>
      </c>
      <c r="H105" s="194">
        <f>+'Pay App 15'!K105</f>
        <v>0</v>
      </c>
      <c r="I105" s="195"/>
      <c r="J105" s="104"/>
      <c r="K105" s="55">
        <f t="shared" si="2"/>
        <v>0</v>
      </c>
      <c r="L105" s="56">
        <f t="shared" si="0"/>
        <v>0</v>
      </c>
      <c r="M105" s="54">
        <f t="shared" si="1"/>
        <v>0</v>
      </c>
      <c r="N105" s="54">
        <f t="shared" si="3"/>
        <v>0</v>
      </c>
      <c r="O105" s="101">
        <f>+'Pay App 15'!O105+'Pay App 15'!P105</f>
        <v>0</v>
      </c>
      <c r="P105" s="73"/>
      <c r="Q105" s="69">
        <f>+'Pay App 15'!Q105+N105+P105</f>
        <v>0</v>
      </c>
    </row>
    <row r="106" spans="1:17" ht="21" customHeight="1" x14ac:dyDescent="0.25">
      <c r="A106" s="154" t="s">
        <v>413</v>
      </c>
      <c r="B106" s="154"/>
      <c r="C106" s="154" t="s">
        <v>414</v>
      </c>
      <c r="D106" s="155"/>
      <c r="E106" s="101">
        <f>+'Pay App 15'!E106</f>
        <v>0</v>
      </c>
      <c r="F106" s="73"/>
      <c r="G106" s="102">
        <f>+'Pay App 15'!G106+'Pay App 16'!F106</f>
        <v>0</v>
      </c>
      <c r="H106" s="194">
        <f>+'Pay App 15'!K106</f>
        <v>0</v>
      </c>
      <c r="I106" s="195"/>
      <c r="J106" s="104"/>
      <c r="K106" s="55">
        <f t="shared" si="2"/>
        <v>0</v>
      </c>
      <c r="L106" s="56">
        <f t="shared" si="0"/>
        <v>0</v>
      </c>
      <c r="M106" s="54">
        <f t="shared" si="1"/>
        <v>0</v>
      </c>
      <c r="N106" s="54">
        <f t="shared" si="3"/>
        <v>0</v>
      </c>
      <c r="O106" s="101">
        <f>+'Pay App 15'!O106+'Pay App 15'!P106</f>
        <v>0</v>
      </c>
      <c r="P106" s="73"/>
      <c r="Q106" s="69">
        <f>+'Pay App 15'!Q106+N106+P106</f>
        <v>0</v>
      </c>
    </row>
    <row r="107" spans="1:17" ht="21" customHeight="1" x14ac:dyDescent="0.25">
      <c r="A107" s="154" t="s">
        <v>293</v>
      </c>
      <c r="B107" s="154"/>
      <c r="C107" s="154" t="s">
        <v>287</v>
      </c>
      <c r="D107" s="155"/>
      <c r="E107" s="101">
        <f>+'Pay App 15'!E107</f>
        <v>0</v>
      </c>
      <c r="F107" s="73"/>
      <c r="G107" s="102">
        <f>+'Pay App 15'!G107+'Pay App 16'!F107</f>
        <v>0</v>
      </c>
      <c r="H107" s="194">
        <f>+'Pay App 15'!K107</f>
        <v>0</v>
      </c>
      <c r="I107" s="195"/>
      <c r="J107" s="104"/>
      <c r="K107" s="55">
        <f t="shared" si="2"/>
        <v>0</v>
      </c>
      <c r="L107" s="56">
        <f t="shared" si="0"/>
        <v>0</v>
      </c>
      <c r="M107" s="54">
        <f t="shared" si="1"/>
        <v>0</v>
      </c>
      <c r="N107" s="54">
        <f t="shared" si="3"/>
        <v>0</v>
      </c>
      <c r="O107" s="101">
        <f>+'Pay App 15'!O107+'Pay App 15'!P107</f>
        <v>0</v>
      </c>
      <c r="P107" s="73"/>
      <c r="Q107" s="69">
        <f>+'Pay App 15'!Q107+N107+P107</f>
        <v>0</v>
      </c>
    </row>
    <row r="108" spans="1:17" ht="21" customHeight="1" x14ac:dyDescent="0.25">
      <c r="A108" s="154" t="s">
        <v>294</v>
      </c>
      <c r="B108" s="154"/>
      <c r="C108" s="154" t="s">
        <v>288</v>
      </c>
      <c r="D108" s="155"/>
      <c r="E108" s="101">
        <f>+'Pay App 15'!E108</f>
        <v>0</v>
      </c>
      <c r="F108" s="73"/>
      <c r="G108" s="102">
        <f>+'Pay App 15'!G108+'Pay App 16'!F108</f>
        <v>0</v>
      </c>
      <c r="H108" s="194">
        <f>+'Pay App 15'!K108</f>
        <v>0</v>
      </c>
      <c r="I108" s="195"/>
      <c r="J108" s="104"/>
      <c r="K108" s="55">
        <f t="shared" si="2"/>
        <v>0</v>
      </c>
      <c r="L108" s="56">
        <f t="shared" si="0"/>
        <v>0</v>
      </c>
      <c r="M108" s="54">
        <f t="shared" si="1"/>
        <v>0</v>
      </c>
      <c r="N108" s="54">
        <f t="shared" si="3"/>
        <v>0</v>
      </c>
      <c r="O108" s="101">
        <f>+'Pay App 15'!O108+'Pay App 15'!P108</f>
        <v>0</v>
      </c>
      <c r="P108" s="73"/>
      <c r="Q108" s="69">
        <f>+'Pay App 15'!Q108+N108+P108</f>
        <v>0</v>
      </c>
    </row>
    <row r="109" spans="1:17" ht="21" customHeight="1" x14ac:dyDescent="0.25">
      <c r="A109" s="154" t="s">
        <v>295</v>
      </c>
      <c r="B109" s="154"/>
      <c r="C109" s="154" t="s">
        <v>289</v>
      </c>
      <c r="D109" s="155"/>
      <c r="E109" s="101">
        <f>+'Pay App 15'!E109</f>
        <v>0</v>
      </c>
      <c r="F109" s="73"/>
      <c r="G109" s="102">
        <f>+'Pay App 15'!G109+'Pay App 16'!F109</f>
        <v>0</v>
      </c>
      <c r="H109" s="194">
        <f>+'Pay App 15'!K109</f>
        <v>0</v>
      </c>
      <c r="I109" s="195"/>
      <c r="J109" s="104"/>
      <c r="K109" s="55">
        <f t="shared" si="2"/>
        <v>0</v>
      </c>
      <c r="L109" s="56">
        <f t="shared" si="0"/>
        <v>0</v>
      </c>
      <c r="M109" s="54">
        <f t="shared" si="1"/>
        <v>0</v>
      </c>
      <c r="N109" s="54">
        <f t="shared" si="3"/>
        <v>0</v>
      </c>
      <c r="O109" s="101">
        <f>+'Pay App 15'!O109+'Pay App 15'!P109</f>
        <v>0</v>
      </c>
      <c r="P109" s="73"/>
      <c r="Q109" s="69">
        <f>+'Pay App 15'!Q109+N109+P109</f>
        <v>0</v>
      </c>
    </row>
    <row r="110" spans="1:17" ht="21" customHeight="1" x14ac:dyDescent="0.25">
      <c r="A110" s="154" t="s">
        <v>296</v>
      </c>
      <c r="B110" s="154"/>
      <c r="C110" s="154" t="s">
        <v>290</v>
      </c>
      <c r="D110" s="155"/>
      <c r="E110" s="101">
        <f>+'Pay App 15'!E110</f>
        <v>0</v>
      </c>
      <c r="F110" s="73"/>
      <c r="G110" s="102">
        <f>+'Pay App 15'!G110+'Pay App 16'!F110</f>
        <v>0</v>
      </c>
      <c r="H110" s="194">
        <f>+'Pay App 15'!K110</f>
        <v>0</v>
      </c>
      <c r="I110" s="195"/>
      <c r="J110" s="104"/>
      <c r="K110" s="55">
        <f t="shared" si="2"/>
        <v>0</v>
      </c>
      <c r="L110" s="56">
        <f t="shared" si="0"/>
        <v>0</v>
      </c>
      <c r="M110" s="54">
        <f t="shared" si="1"/>
        <v>0</v>
      </c>
      <c r="N110" s="54">
        <f t="shared" si="3"/>
        <v>0</v>
      </c>
      <c r="O110" s="101">
        <f>+'Pay App 15'!O110+'Pay App 15'!P110</f>
        <v>0</v>
      </c>
      <c r="P110" s="73"/>
      <c r="Q110" s="69">
        <f>+'Pay App 15'!Q110+N110+P110</f>
        <v>0</v>
      </c>
    </row>
    <row r="111" spans="1:17" ht="21" customHeight="1" x14ac:dyDescent="0.25">
      <c r="A111" s="154" t="s">
        <v>297</v>
      </c>
      <c r="B111" s="154"/>
      <c r="C111" s="154" t="s">
        <v>291</v>
      </c>
      <c r="D111" s="155"/>
      <c r="E111" s="101">
        <f>+'Pay App 15'!E111</f>
        <v>0</v>
      </c>
      <c r="F111" s="73"/>
      <c r="G111" s="102">
        <f>+'Pay App 15'!G111+'Pay App 16'!F111</f>
        <v>0</v>
      </c>
      <c r="H111" s="194">
        <f>+'Pay App 15'!K111</f>
        <v>0</v>
      </c>
      <c r="I111" s="195"/>
      <c r="J111" s="104"/>
      <c r="K111" s="55">
        <f t="shared" si="2"/>
        <v>0</v>
      </c>
      <c r="L111" s="56">
        <f t="shared" si="0"/>
        <v>0</v>
      </c>
      <c r="M111" s="54">
        <f t="shared" si="1"/>
        <v>0</v>
      </c>
      <c r="N111" s="54">
        <f t="shared" si="3"/>
        <v>0</v>
      </c>
      <c r="O111" s="101">
        <f>+'Pay App 15'!O111+'Pay App 15'!P111</f>
        <v>0</v>
      </c>
      <c r="P111" s="73"/>
      <c r="Q111" s="69">
        <f>+'Pay App 15'!Q111+N111+P111</f>
        <v>0</v>
      </c>
    </row>
    <row r="112" spans="1:17" ht="21" customHeight="1" x14ac:dyDescent="0.25">
      <c r="A112" s="159" t="s">
        <v>226</v>
      </c>
      <c r="B112" s="159"/>
      <c r="C112" s="159" t="s">
        <v>227</v>
      </c>
      <c r="D112" s="160"/>
      <c r="E112" s="101">
        <f>+'Pay App 15'!E112</f>
        <v>0</v>
      </c>
      <c r="F112" s="73"/>
      <c r="G112" s="102">
        <f>+'Pay App 15'!G112+'Pay App 16'!F112</f>
        <v>0</v>
      </c>
      <c r="H112" s="194">
        <f>+'Pay App 15'!K112</f>
        <v>0</v>
      </c>
      <c r="I112" s="195"/>
      <c r="J112" s="104"/>
      <c r="K112" s="55">
        <f t="shared" si="2"/>
        <v>0</v>
      </c>
      <c r="L112" s="56">
        <f t="shared" si="0"/>
        <v>0</v>
      </c>
      <c r="M112" s="54">
        <f t="shared" si="1"/>
        <v>0</v>
      </c>
      <c r="N112" s="54">
        <f t="shared" si="3"/>
        <v>0</v>
      </c>
      <c r="O112" s="101">
        <f>+'Pay App 15'!O112+'Pay App 15'!P112</f>
        <v>0</v>
      </c>
      <c r="P112" s="73"/>
      <c r="Q112" s="69">
        <f>+'Pay App 15'!Q112+N112+P112</f>
        <v>0</v>
      </c>
    </row>
    <row r="113" spans="1:17" ht="21" customHeight="1" x14ac:dyDescent="0.25">
      <c r="A113" s="154" t="s">
        <v>85</v>
      </c>
      <c r="B113" s="154"/>
      <c r="C113" s="154" t="s">
        <v>86</v>
      </c>
      <c r="D113" s="155"/>
      <c r="E113" s="101">
        <f>+'Pay App 15'!E113</f>
        <v>0</v>
      </c>
      <c r="F113" s="73"/>
      <c r="G113" s="102">
        <f>+'Pay App 15'!G113+'Pay App 16'!F113</f>
        <v>0</v>
      </c>
      <c r="H113" s="194">
        <f>+'Pay App 15'!K113</f>
        <v>0</v>
      </c>
      <c r="I113" s="195"/>
      <c r="J113" s="104"/>
      <c r="K113" s="55">
        <f t="shared" si="2"/>
        <v>0</v>
      </c>
      <c r="L113" s="56">
        <f t="shared" si="0"/>
        <v>0</v>
      </c>
      <c r="M113" s="54">
        <f t="shared" si="1"/>
        <v>0</v>
      </c>
      <c r="N113" s="54">
        <f t="shared" si="3"/>
        <v>0</v>
      </c>
      <c r="O113" s="101">
        <f>+'Pay App 15'!O113+'Pay App 15'!P113</f>
        <v>0</v>
      </c>
      <c r="P113" s="73"/>
      <c r="Q113" s="69">
        <f>+'Pay App 15'!Q113+N113+P113</f>
        <v>0</v>
      </c>
    </row>
    <row r="114" spans="1:17" ht="21" customHeight="1" x14ac:dyDescent="0.25">
      <c r="A114" s="154" t="s">
        <v>87</v>
      </c>
      <c r="B114" s="154"/>
      <c r="C114" s="154" t="s">
        <v>88</v>
      </c>
      <c r="D114" s="155"/>
      <c r="E114" s="101">
        <f>+'Pay App 15'!E114</f>
        <v>0</v>
      </c>
      <c r="F114" s="73"/>
      <c r="G114" s="102">
        <f>+'Pay App 15'!G114+'Pay App 16'!F114</f>
        <v>0</v>
      </c>
      <c r="H114" s="194">
        <f>+'Pay App 15'!K114</f>
        <v>0</v>
      </c>
      <c r="I114" s="195"/>
      <c r="J114" s="104"/>
      <c r="K114" s="55">
        <f t="shared" si="2"/>
        <v>0</v>
      </c>
      <c r="L114" s="56">
        <f t="shared" si="0"/>
        <v>0</v>
      </c>
      <c r="M114" s="54">
        <f t="shared" si="1"/>
        <v>0</v>
      </c>
      <c r="N114" s="54">
        <f t="shared" si="3"/>
        <v>0</v>
      </c>
      <c r="O114" s="101">
        <f>+'Pay App 15'!O114+'Pay App 15'!P114</f>
        <v>0</v>
      </c>
      <c r="P114" s="73"/>
      <c r="Q114" s="69">
        <f>+'Pay App 15'!Q114+N114+P114</f>
        <v>0</v>
      </c>
    </row>
    <row r="115" spans="1:17" ht="21" customHeight="1" x14ac:dyDescent="0.25">
      <c r="A115" s="154" t="s">
        <v>298</v>
      </c>
      <c r="B115" s="154"/>
      <c r="C115" s="154" t="s">
        <v>299</v>
      </c>
      <c r="D115" s="155"/>
      <c r="E115" s="101">
        <f>+'Pay App 15'!E115</f>
        <v>0</v>
      </c>
      <c r="F115" s="73"/>
      <c r="G115" s="102">
        <f>+'Pay App 15'!G115+'Pay App 16'!F115</f>
        <v>0</v>
      </c>
      <c r="H115" s="194">
        <f>+'Pay App 15'!K115</f>
        <v>0</v>
      </c>
      <c r="I115" s="195"/>
      <c r="J115" s="104"/>
      <c r="K115" s="55">
        <f t="shared" si="2"/>
        <v>0</v>
      </c>
      <c r="L115" s="56">
        <f t="shared" si="0"/>
        <v>0</v>
      </c>
      <c r="M115" s="54">
        <f t="shared" si="1"/>
        <v>0</v>
      </c>
      <c r="N115" s="54">
        <f t="shared" si="3"/>
        <v>0</v>
      </c>
      <c r="O115" s="101">
        <f>+'Pay App 15'!O115+'Pay App 15'!P115</f>
        <v>0</v>
      </c>
      <c r="P115" s="73"/>
      <c r="Q115" s="69">
        <f>+'Pay App 15'!Q115+N115+P115</f>
        <v>0</v>
      </c>
    </row>
    <row r="116" spans="1:17" ht="21" customHeight="1" x14ac:dyDescent="0.25">
      <c r="A116" s="159" t="s">
        <v>224</v>
      </c>
      <c r="B116" s="159"/>
      <c r="C116" s="157" t="s">
        <v>225</v>
      </c>
      <c r="D116" s="185"/>
      <c r="E116" s="101">
        <f>+'Pay App 15'!E116</f>
        <v>0</v>
      </c>
      <c r="F116" s="73"/>
      <c r="G116" s="102">
        <f>+'Pay App 15'!G116+'Pay App 16'!F116</f>
        <v>0</v>
      </c>
      <c r="H116" s="194">
        <f>+'Pay App 15'!K116</f>
        <v>0</v>
      </c>
      <c r="I116" s="195"/>
      <c r="J116" s="104"/>
      <c r="K116" s="55">
        <f t="shared" si="2"/>
        <v>0</v>
      </c>
      <c r="L116" s="56">
        <f t="shared" si="0"/>
        <v>0</v>
      </c>
      <c r="M116" s="54">
        <f t="shared" si="1"/>
        <v>0</v>
      </c>
      <c r="N116" s="54">
        <f t="shared" si="3"/>
        <v>0</v>
      </c>
      <c r="O116" s="101">
        <f>+'Pay App 15'!O116+'Pay App 15'!P116</f>
        <v>0</v>
      </c>
      <c r="P116" s="73"/>
      <c r="Q116" s="69">
        <f>+'Pay App 15'!Q116+N116+P116</f>
        <v>0</v>
      </c>
    </row>
    <row r="117" spans="1:17" ht="21" customHeight="1" x14ac:dyDescent="0.25">
      <c r="A117" s="154" t="s">
        <v>300</v>
      </c>
      <c r="B117" s="154"/>
      <c r="C117" s="154" t="s">
        <v>301</v>
      </c>
      <c r="D117" s="155"/>
      <c r="E117" s="101">
        <f>+'Pay App 15'!E117</f>
        <v>0</v>
      </c>
      <c r="F117" s="73"/>
      <c r="G117" s="102">
        <f>+'Pay App 15'!G117+'Pay App 16'!F117</f>
        <v>0</v>
      </c>
      <c r="H117" s="194">
        <f>+'Pay App 15'!K117</f>
        <v>0</v>
      </c>
      <c r="I117" s="195"/>
      <c r="J117" s="104"/>
      <c r="K117" s="55">
        <f t="shared" si="2"/>
        <v>0</v>
      </c>
      <c r="L117" s="56">
        <f t="shared" si="0"/>
        <v>0</v>
      </c>
      <c r="M117" s="54">
        <f t="shared" si="1"/>
        <v>0</v>
      </c>
      <c r="N117" s="54">
        <f t="shared" si="3"/>
        <v>0</v>
      </c>
      <c r="O117" s="101">
        <f>+'Pay App 15'!O117+'Pay App 15'!P117</f>
        <v>0</v>
      </c>
      <c r="P117" s="73"/>
      <c r="Q117" s="69">
        <f>+'Pay App 15'!Q117+N117+P117</f>
        <v>0</v>
      </c>
    </row>
    <row r="118" spans="1:17" ht="21" customHeight="1" x14ac:dyDescent="0.25">
      <c r="A118" s="154" t="s">
        <v>89</v>
      </c>
      <c r="B118" s="154"/>
      <c r="C118" s="123" t="s">
        <v>90</v>
      </c>
      <c r="D118" s="58"/>
      <c r="E118" s="101">
        <f>+'Pay App 15'!E118</f>
        <v>0</v>
      </c>
      <c r="F118" s="73"/>
      <c r="G118" s="102">
        <f>+'Pay App 15'!G118+'Pay App 16'!F118</f>
        <v>0</v>
      </c>
      <c r="H118" s="194">
        <f>+'Pay App 15'!K118</f>
        <v>0</v>
      </c>
      <c r="I118" s="195"/>
      <c r="J118" s="104"/>
      <c r="K118" s="55">
        <f t="shared" si="2"/>
        <v>0</v>
      </c>
      <c r="L118" s="56">
        <f t="shared" si="0"/>
        <v>0</v>
      </c>
      <c r="M118" s="54">
        <f t="shared" si="1"/>
        <v>0</v>
      </c>
      <c r="N118" s="54">
        <f t="shared" si="3"/>
        <v>0</v>
      </c>
      <c r="O118" s="101">
        <f>+'Pay App 15'!O118+'Pay App 15'!P118</f>
        <v>0</v>
      </c>
      <c r="P118" s="73"/>
      <c r="Q118" s="69">
        <f>+'Pay App 15'!Q118+N118+P118</f>
        <v>0</v>
      </c>
    </row>
    <row r="119" spans="1:17" ht="21" customHeight="1" x14ac:dyDescent="0.25">
      <c r="A119" s="154" t="s">
        <v>91</v>
      </c>
      <c r="B119" s="154"/>
      <c r="C119" s="155" t="s">
        <v>92</v>
      </c>
      <c r="D119" s="172"/>
      <c r="E119" s="101">
        <f>+'Pay App 15'!E119</f>
        <v>0</v>
      </c>
      <c r="F119" s="73"/>
      <c r="G119" s="102">
        <f>+'Pay App 15'!G119+'Pay App 16'!F119</f>
        <v>0</v>
      </c>
      <c r="H119" s="194">
        <f>+'Pay App 15'!K119</f>
        <v>0</v>
      </c>
      <c r="I119" s="195"/>
      <c r="J119" s="104"/>
      <c r="K119" s="55">
        <f t="shared" si="2"/>
        <v>0</v>
      </c>
      <c r="L119" s="56">
        <f t="shared" si="0"/>
        <v>0</v>
      </c>
      <c r="M119" s="54">
        <f t="shared" si="1"/>
        <v>0</v>
      </c>
      <c r="N119" s="54">
        <f t="shared" si="3"/>
        <v>0</v>
      </c>
      <c r="O119" s="101">
        <f>+'Pay App 15'!O119+'Pay App 15'!P119</f>
        <v>0</v>
      </c>
      <c r="P119" s="73"/>
      <c r="Q119" s="69">
        <f>+'Pay App 15'!Q119+N119+P119</f>
        <v>0</v>
      </c>
    </row>
    <row r="120" spans="1:17" ht="21" customHeight="1" x14ac:dyDescent="0.25">
      <c r="A120" s="154" t="s">
        <v>302</v>
      </c>
      <c r="B120" s="154"/>
      <c r="C120" s="154" t="s">
        <v>303</v>
      </c>
      <c r="D120" s="155"/>
      <c r="E120" s="101">
        <f>+'Pay App 15'!E120</f>
        <v>0</v>
      </c>
      <c r="F120" s="73"/>
      <c r="G120" s="102">
        <f>+'Pay App 15'!G120+'Pay App 16'!F120</f>
        <v>0</v>
      </c>
      <c r="H120" s="194">
        <f>+'Pay App 15'!K120</f>
        <v>0</v>
      </c>
      <c r="I120" s="195"/>
      <c r="J120" s="104"/>
      <c r="K120" s="55">
        <f t="shared" si="2"/>
        <v>0</v>
      </c>
      <c r="L120" s="56">
        <f t="shared" si="0"/>
        <v>0</v>
      </c>
      <c r="M120" s="54">
        <f t="shared" si="1"/>
        <v>0</v>
      </c>
      <c r="N120" s="54">
        <f t="shared" si="3"/>
        <v>0</v>
      </c>
      <c r="O120" s="101">
        <f>+'Pay App 15'!O120+'Pay App 15'!P120</f>
        <v>0</v>
      </c>
      <c r="P120" s="73"/>
      <c r="Q120" s="69">
        <f>+'Pay App 15'!Q120+N120+P120</f>
        <v>0</v>
      </c>
    </row>
    <row r="121" spans="1:17" ht="21" customHeight="1" x14ac:dyDescent="0.25">
      <c r="A121" s="154" t="s">
        <v>304</v>
      </c>
      <c r="B121" s="154"/>
      <c r="C121" s="154" t="s">
        <v>305</v>
      </c>
      <c r="D121" s="155"/>
      <c r="E121" s="101">
        <f>+'Pay App 15'!E121</f>
        <v>0</v>
      </c>
      <c r="F121" s="73"/>
      <c r="G121" s="102">
        <f>+'Pay App 15'!G121+'Pay App 16'!F121</f>
        <v>0</v>
      </c>
      <c r="H121" s="194">
        <f>+'Pay App 15'!K121</f>
        <v>0</v>
      </c>
      <c r="I121" s="195"/>
      <c r="J121" s="104"/>
      <c r="K121" s="55">
        <f t="shared" si="2"/>
        <v>0</v>
      </c>
      <c r="L121" s="56">
        <f t="shared" si="0"/>
        <v>0</v>
      </c>
      <c r="M121" s="54">
        <f t="shared" si="1"/>
        <v>0</v>
      </c>
      <c r="N121" s="54">
        <f t="shared" si="3"/>
        <v>0</v>
      </c>
      <c r="O121" s="101">
        <f>+'Pay App 15'!O121+'Pay App 15'!P121</f>
        <v>0</v>
      </c>
      <c r="P121" s="73"/>
      <c r="Q121" s="69">
        <f>+'Pay App 15'!Q121+N121+P121</f>
        <v>0</v>
      </c>
    </row>
    <row r="122" spans="1:17" ht="21" customHeight="1" x14ac:dyDescent="0.25">
      <c r="A122" s="159" t="s">
        <v>93</v>
      </c>
      <c r="B122" s="159"/>
      <c r="C122" s="160" t="s">
        <v>221</v>
      </c>
      <c r="D122" s="163"/>
      <c r="E122" s="101">
        <f>+'Pay App 15'!E122</f>
        <v>0</v>
      </c>
      <c r="F122" s="73"/>
      <c r="G122" s="102">
        <f>+'Pay App 15'!G122+'Pay App 16'!F122</f>
        <v>0</v>
      </c>
      <c r="H122" s="194">
        <f>+'Pay App 15'!K122</f>
        <v>0</v>
      </c>
      <c r="I122" s="195"/>
      <c r="J122" s="104"/>
      <c r="K122" s="55">
        <f t="shared" si="2"/>
        <v>0</v>
      </c>
      <c r="L122" s="56">
        <f t="shared" si="0"/>
        <v>0</v>
      </c>
      <c r="M122" s="54">
        <f t="shared" si="1"/>
        <v>0</v>
      </c>
      <c r="N122" s="54">
        <f t="shared" si="3"/>
        <v>0</v>
      </c>
      <c r="O122" s="101">
        <f>+'Pay App 15'!O122+'Pay App 15'!P122</f>
        <v>0</v>
      </c>
      <c r="P122" s="73"/>
      <c r="Q122" s="69">
        <f>+'Pay App 15'!Q122+N122+P122</f>
        <v>0</v>
      </c>
    </row>
    <row r="123" spans="1:17" ht="21" customHeight="1" x14ac:dyDescent="0.25">
      <c r="A123" s="154" t="s">
        <v>306</v>
      </c>
      <c r="B123" s="154"/>
      <c r="C123" s="154" t="s">
        <v>307</v>
      </c>
      <c r="D123" s="155"/>
      <c r="E123" s="101">
        <f>+'Pay App 15'!E123</f>
        <v>0</v>
      </c>
      <c r="F123" s="73"/>
      <c r="G123" s="102">
        <f>+'Pay App 15'!G123+'Pay App 16'!F123</f>
        <v>0</v>
      </c>
      <c r="H123" s="194">
        <f>+'Pay App 15'!K123</f>
        <v>0</v>
      </c>
      <c r="I123" s="195"/>
      <c r="J123" s="104"/>
      <c r="K123" s="55">
        <f t="shared" si="2"/>
        <v>0</v>
      </c>
      <c r="L123" s="56">
        <f t="shared" si="0"/>
        <v>0</v>
      </c>
      <c r="M123" s="54">
        <f t="shared" si="1"/>
        <v>0</v>
      </c>
      <c r="N123" s="54">
        <f t="shared" si="3"/>
        <v>0</v>
      </c>
      <c r="O123" s="101">
        <f>+'Pay App 15'!O123+'Pay App 15'!P123</f>
        <v>0</v>
      </c>
      <c r="P123" s="73"/>
      <c r="Q123" s="69">
        <f>+'Pay App 15'!Q123+N123+P123</f>
        <v>0</v>
      </c>
    </row>
    <row r="124" spans="1:17" ht="21" customHeight="1" x14ac:dyDescent="0.25">
      <c r="A124" s="154" t="s">
        <v>306</v>
      </c>
      <c r="B124" s="154"/>
      <c r="C124" s="154" t="s">
        <v>308</v>
      </c>
      <c r="D124" s="155"/>
      <c r="E124" s="101">
        <f>+'Pay App 15'!E124</f>
        <v>0</v>
      </c>
      <c r="F124" s="73"/>
      <c r="G124" s="102">
        <f>+'Pay App 15'!G124+'Pay App 16'!F124</f>
        <v>0</v>
      </c>
      <c r="H124" s="194">
        <f>+'Pay App 15'!K124</f>
        <v>0</v>
      </c>
      <c r="I124" s="195"/>
      <c r="J124" s="104"/>
      <c r="K124" s="55">
        <f t="shared" si="2"/>
        <v>0</v>
      </c>
      <c r="L124" s="56">
        <f t="shared" si="0"/>
        <v>0</v>
      </c>
      <c r="M124" s="54">
        <f t="shared" si="1"/>
        <v>0</v>
      </c>
      <c r="N124" s="54">
        <f t="shared" si="3"/>
        <v>0</v>
      </c>
      <c r="O124" s="101">
        <f>+'Pay App 15'!O124+'Pay App 15'!P124</f>
        <v>0</v>
      </c>
      <c r="P124" s="73"/>
      <c r="Q124" s="69">
        <f>+'Pay App 15'!Q124+N124+P124</f>
        <v>0</v>
      </c>
    </row>
    <row r="125" spans="1:17" ht="21" customHeight="1" x14ac:dyDescent="0.25">
      <c r="A125" s="154" t="s">
        <v>306</v>
      </c>
      <c r="B125" s="154"/>
      <c r="C125" s="154" t="s">
        <v>309</v>
      </c>
      <c r="D125" s="155"/>
      <c r="E125" s="101">
        <f>+'Pay App 15'!E125</f>
        <v>0</v>
      </c>
      <c r="F125" s="73"/>
      <c r="G125" s="102">
        <f>+'Pay App 15'!G125+'Pay App 16'!F125</f>
        <v>0</v>
      </c>
      <c r="H125" s="194">
        <f>+'Pay App 15'!K125</f>
        <v>0</v>
      </c>
      <c r="I125" s="195"/>
      <c r="J125" s="104"/>
      <c r="K125" s="55">
        <f t="shared" si="2"/>
        <v>0</v>
      </c>
      <c r="L125" s="56">
        <f t="shared" si="0"/>
        <v>0</v>
      </c>
      <c r="M125" s="54">
        <f t="shared" si="1"/>
        <v>0</v>
      </c>
      <c r="N125" s="54">
        <f t="shared" si="3"/>
        <v>0</v>
      </c>
      <c r="O125" s="101">
        <f>+'Pay App 15'!O125+'Pay App 15'!P125</f>
        <v>0</v>
      </c>
      <c r="P125" s="73"/>
      <c r="Q125" s="69">
        <f>+'Pay App 15'!Q125+N125+P125</f>
        <v>0</v>
      </c>
    </row>
    <row r="126" spans="1:17" ht="21" customHeight="1" x14ac:dyDescent="0.25">
      <c r="A126" s="159" t="s">
        <v>222</v>
      </c>
      <c r="B126" s="159"/>
      <c r="C126" s="159" t="s">
        <v>223</v>
      </c>
      <c r="D126" s="160"/>
      <c r="E126" s="101">
        <f>+'Pay App 15'!E126</f>
        <v>0</v>
      </c>
      <c r="F126" s="73"/>
      <c r="G126" s="102">
        <f>+'Pay App 15'!G126+'Pay App 16'!F126</f>
        <v>0</v>
      </c>
      <c r="H126" s="194">
        <f>+'Pay App 15'!K126</f>
        <v>0</v>
      </c>
      <c r="I126" s="195"/>
      <c r="J126" s="104"/>
      <c r="K126" s="55">
        <f t="shared" si="2"/>
        <v>0</v>
      </c>
      <c r="L126" s="56">
        <f t="shared" si="0"/>
        <v>0</v>
      </c>
      <c r="M126" s="54">
        <f t="shared" si="1"/>
        <v>0</v>
      </c>
      <c r="N126" s="54">
        <f t="shared" si="3"/>
        <v>0</v>
      </c>
      <c r="O126" s="101">
        <f>+'Pay App 15'!O126+'Pay App 15'!P126</f>
        <v>0</v>
      </c>
      <c r="P126" s="73"/>
      <c r="Q126" s="69">
        <f>+'Pay App 15'!Q126+N126+P126</f>
        <v>0</v>
      </c>
    </row>
    <row r="127" spans="1:17" ht="21" customHeight="1" x14ac:dyDescent="0.25">
      <c r="A127" s="154" t="s">
        <v>94</v>
      </c>
      <c r="B127" s="154"/>
      <c r="C127" s="154" t="s">
        <v>95</v>
      </c>
      <c r="D127" s="155"/>
      <c r="E127" s="101">
        <f>+'Pay App 15'!E127</f>
        <v>0</v>
      </c>
      <c r="F127" s="73"/>
      <c r="G127" s="102">
        <f>+'Pay App 15'!G127+'Pay App 16'!F127</f>
        <v>0</v>
      </c>
      <c r="H127" s="194">
        <f>+'Pay App 15'!K127</f>
        <v>0</v>
      </c>
      <c r="I127" s="195"/>
      <c r="J127" s="104"/>
      <c r="K127" s="55">
        <f t="shared" si="2"/>
        <v>0</v>
      </c>
      <c r="L127" s="56">
        <f t="shared" si="0"/>
        <v>0</v>
      </c>
      <c r="M127" s="54">
        <f t="shared" si="1"/>
        <v>0</v>
      </c>
      <c r="N127" s="54">
        <f t="shared" si="3"/>
        <v>0</v>
      </c>
      <c r="O127" s="101">
        <f>+'Pay App 15'!O127+'Pay App 15'!P127</f>
        <v>0</v>
      </c>
      <c r="P127" s="73"/>
      <c r="Q127" s="69">
        <f>+'Pay App 15'!Q127+N127+P127</f>
        <v>0</v>
      </c>
    </row>
    <row r="128" spans="1:17" ht="21" customHeight="1" x14ac:dyDescent="0.25">
      <c r="A128" s="154" t="s">
        <v>310</v>
      </c>
      <c r="B128" s="154"/>
      <c r="C128" s="154" t="s">
        <v>311</v>
      </c>
      <c r="D128" s="155"/>
      <c r="E128" s="101">
        <f>+'Pay App 15'!E128</f>
        <v>0</v>
      </c>
      <c r="F128" s="73"/>
      <c r="G128" s="102">
        <f>+'Pay App 15'!G128+'Pay App 16'!F128</f>
        <v>0</v>
      </c>
      <c r="H128" s="194">
        <f>+'Pay App 15'!K128</f>
        <v>0</v>
      </c>
      <c r="I128" s="195"/>
      <c r="J128" s="104"/>
      <c r="K128" s="55">
        <f t="shared" si="2"/>
        <v>0</v>
      </c>
      <c r="L128" s="56">
        <f t="shared" si="0"/>
        <v>0</v>
      </c>
      <c r="M128" s="54">
        <f t="shared" si="1"/>
        <v>0</v>
      </c>
      <c r="N128" s="54">
        <f t="shared" si="3"/>
        <v>0</v>
      </c>
      <c r="O128" s="101">
        <f>+'Pay App 15'!O128+'Pay App 15'!P128</f>
        <v>0</v>
      </c>
      <c r="P128" s="73"/>
      <c r="Q128" s="69">
        <f>+'Pay App 15'!Q128+N128+P128</f>
        <v>0</v>
      </c>
    </row>
    <row r="129" spans="1:17" ht="21" customHeight="1" x14ac:dyDescent="0.25">
      <c r="A129" s="154" t="s">
        <v>312</v>
      </c>
      <c r="B129" s="154"/>
      <c r="C129" s="154" t="s">
        <v>313</v>
      </c>
      <c r="D129" s="155"/>
      <c r="E129" s="101">
        <f>+'Pay App 15'!E129</f>
        <v>0</v>
      </c>
      <c r="F129" s="73"/>
      <c r="G129" s="102">
        <f>+'Pay App 15'!G129+'Pay App 16'!F129</f>
        <v>0</v>
      </c>
      <c r="H129" s="194">
        <f>+'Pay App 15'!K129</f>
        <v>0</v>
      </c>
      <c r="I129" s="195"/>
      <c r="J129" s="104"/>
      <c r="K129" s="55">
        <f t="shared" si="2"/>
        <v>0</v>
      </c>
      <c r="L129" s="56">
        <f t="shared" si="0"/>
        <v>0</v>
      </c>
      <c r="M129" s="54">
        <f t="shared" si="1"/>
        <v>0</v>
      </c>
      <c r="N129" s="54">
        <f t="shared" si="3"/>
        <v>0</v>
      </c>
      <c r="O129" s="101">
        <f>+'Pay App 15'!O129+'Pay App 15'!P129</f>
        <v>0</v>
      </c>
      <c r="P129" s="73"/>
      <c r="Q129" s="69">
        <f>+'Pay App 15'!Q129+N129+P129</f>
        <v>0</v>
      </c>
    </row>
    <row r="130" spans="1:17" ht="21" customHeight="1" x14ac:dyDescent="0.25">
      <c r="A130" s="154" t="s">
        <v>96</v>
      </c>
      <c r="B130" s="154"/>
      <c r="C130" s="154" t="s">
        <v>97</v>
      </c>
      <c r="D130" s="155"/>
      <c r="E130" s="101">
        <f>+'Pay App 15'!E130</f>
        <v>0</v>
      </c>
      <c r="F130" s="73"/>
      <c r="G130" s="102">
        <f>+'Pay App 15'!G130+'Pay App 16'!F130</f>
        <v>0</v>
      </c>
      <c r="H130" s="194">
        <f>+'Pay App 15'!K130</f>
        <v>0</v>
      </c>
      <c r="I130" s="195"/>
      <c r="J130" s="104"/>
      <c r="K130" s="55">
        <f t="shared" si="2"/>
        <v>0</v>
      </c>
      <c r="L130" s="56">
        <f t="shared" si="0"/>
        <v>0</v>
      </c>
      <c r="M130" s="54">
        <f t="shared" si="1"/>
        <v>0</v>
      </c>
      <c r="N130" s="54">
        <f t="shared" si="3"/>
        <v>0</v>
      </c>
      <c r="O130" s="101">
        <f>+'Pay App 15'!O130+'Pay App 15'!P130</f>
        <v>0</v>
      </c>
      <c r="P130" s="73"/>
      <c r="Q130" s="69">
        <f>+'Pay App 15'!Q130+N130+P130</f>
        <v>0</v>
      </c>
    </row>
    <row r="131" spans="1:17" ht="21" customHeight="1" x14ac:dyDescent="0.25">
      <c r="A131" s="154" t="s">
        <v>314</v>
      </c>
      <c r="B131" s="154"/>
      <c r="C131" s="154" t="s">
        <v>315</v>
      </c>
      <c r="D131" s="155"/>
      <c r="E131" s="101">
        <f>+'Pay App 15'!E131</f>
        <v>0</v>
      </c>
      <c r="F131" s="73"/>
      <c r="G131" s="102">
        <f>+'Pay App 15'!G131+'Pay App 16'!F131</f>
        <v>0</v>
      </c>
      <c r="H131" s="194">
        <f>+'Pay App 15'!K131</f>
        <v>0</v>
      </c>
      <c r="I131" s="195"/>
      <c r="J131" s="104"/>
      <c r="K131" s="55">
        <f t="shared" si="2"/>
        <v>0</v>
      </c>
      <c r="L131" s="56">
        <f t="shared" si="0"/>
        <v>0</v>
      </c>
      <c r="M131" s="54">
        <f t="shared" si="1"/>
        <v>0</v>
      </c>
      <c r="N131" s="54">
        <f t="shared" si="3"/>
        <v>0</v>
      </c>
      <c r="O131" s="101">
        <f>+'Pay App 15'!O131+'Pay App 15'!P131</f>
        <v>0</v>
      </c>
      <c r="P131" s="73"/>
      <c r="Q131" s="69">
        <f>+'Pay App 15'!Q131+N131+P131</f>
        <v>0</v>
      </c>
    </row>
    <row r="132" spans="1:17" ht="21" customHeight="1" x14ac:dyDescent="0.25">
      <c r="A132" s="154" t="s">
        <v>316</v>
      </c>
      <c r="B132" s="154"/>
      <c r="C132" s="154" t="s">
        <v>317</v>
      </c>
      <c r="D132" s="155"/>
      <c r="E132" s="101">
        <f>+'Pay App 15'!E132</f>
        <v>0</v>
      </c>
      <c r="F132" s="73"/>
      <c r="G132" s="102">
        <f>+'Pay App 15'!G132+'Pay App 16'!F132</f>
        <v>0</v>
      </c>
      <c r="H132" s="194">
        <f>+'Pay App 15'!K132</f>
        <v>0</v>
      </c>
      <c r="I132" s="195"/>
      <c r="J132" s="104"/>
      <c r="K132" s="55">
        <f t="shared" si="2"/>
        <v>0</v>
      </c>
      <c r="L132" s="56">
        <f t="shared" si="0"/>
        <v>0</v>
      </c>
      <c r="M132" s="54">
        <f t="shared" si="1"/>
        <v>0</v>
      </c>
      <c r="N132" s="54">
        <f t="shared" si="3"/>
        <v>0</v>
      </c>
      <c r="O132" s="101">
        <f>+'Pay App 15'!O132+'Pay App 15'!P132</f>
        <v>0</v>
      </c>
      <c r="P132" s="73"/>
      <c r="Q132" s="69">
        <f>+'Pay App 15'!Q132+N132+P132</f>
        <v>0</v>
      </c>
    </row>
    <row r="133" spans="1:17" ht="21" customHeight="1" x14ac:dyDescent="0.25">
      <c r="A133" s="159" t="s">
        <v>219</v>
      </c>
      <c r="B133" s="159"/>
      <c r="C133" s="159" t="s">
        <v>220</v>
      </c>
      <c r="D133" s="160"/>
      <c r="E133" s="101">
        <f>+'Pay App 15'!E133</f>
        <v>0</v>
      </c>
      <c r="F133" s="73"/>
      <c r="G133" s="102">
        <f>+'Pay App 15'!G133+'Pay App 16'!F133</f>
        <v>0</v>
      </c>
      <c r="H133" s="194">
        <f>+'Pay App 15'!K133</f>
        <v>0</v>
      </c>
      <c r="I133" s="195"/>
      <c r="J133" s="104"/>
      <c r="K133" s="55">
        <f t="shared" si="2"/>
        <v>0</v>
      </c>
      <c r="L133" s="56">
        <f t="shared" si="0"/>
        <v>0</v>
      </c>
      <c r="M133" s="54">
        <f t="shared" si="1"/>
        <v>0</v>
      </c>
      <c r="N133" s="54">
        <f t="shared" si="3"/>
        <v>0</v>
      </c>
      <c r="O133" s="101">
        <f>+'Pay App 15'!O133+'Pay App 15'!P133</f>
        <v>0</v>
      </c>
      <c r="P133" s="73"/>
      <c r="Q133" s="69">
        <f>+'Pay App 15'!Q133+N133+P133</f>
        <v>0</v>
      </c>
    </row>
    <row r="134" spans="1:17" ht="21" customHeight="1" x14ac:dyDescent="0.25">
      <c r="A134" s="154" t="s">
        <v>98</v>
      </c>
      <c r="B134" s="154"/>
      <c r="C134" s="154" t="s">
        <v>99</v>
      </c>
      <c r="D134" s="155"/>
      <c r="E134" s="101">
        <f>+'Pay App 15'!E134</f>
        <v>0</v>
      </c>
      <c r="F134" s="73"/>
      <c r="G134" s="102">
        <f>+'Pay App 15'!G134+'Pay App 16'!F134</f>
        <v>0</v>
      </c>
      <c r="H134" s="194">
        <f>+'Pay App 15'!K134</f>
        <v>0</v>
      </c>
      <c r="I134" s="195"/>
      <c r="J134" s="104"/>
      <c r="K134" s="55">
        <f t="shared" si="2"/>
        <v>0</v>
      </c>
      <c r="L134" s="56">
        <f t="shared" si="0"/>
        <v>0</v>
      </c>
      <c r="M134" s="54">
        <f t="shared" si="1"/>
        <v>0</v>
      </c>
      <c r="N134" s="54">
        <f t="shared" si="3"/>
        <v>0</v>
      </c>
      <c r="O134" s="101">
        <f>+'Pay App 15'!O134+'Pay App 15'!P134</f>
        <v>0</v>
      </c>
      <c r="P134" s="73"/>
      <c r="Q134" s="69">
        <f>+'Pay App 15'!Q134+N134+P134</f>
        <v>0</v>
      </c>
    </row>
    <row r="135" spans="1:17" ht="21" customHeight="1" x14ac:dyDescent="0.25">
      <c r="A135" s="154" t="s">
        <v>100</v>
      </c>
      <c r="B135" s="154"/>
      <c r="C135" s="154" t="s">
        <v>101</v>
      </c>
      <c r="D135" s="155"/>
      <c r="E135" s="101">
        <f>+'Pay App 15'!E135</f>
        <v>0</v>
      </c>
      <c r="F135" s="73"/>
      <c r="G135" s="102">
        <f>+'Pay App 15'!G135+'Pay App 16'!F135</f>
        <v>0</v>
      </c>
      <c r="H135" s="194">
        <f>+'Pay App 15'!K135</f>
        <v>0</v>
      </c>
      <c r="I135" s="195"/>
      <c r="J135" s="104"/>
      <c r="K135" s="55">
        <f t="shared" si="2"/>
        <v>0</v>
      </c>
      <c r="L135" s="56">
        <f t="shared" si="0"/>
        <v>0</v>
      </c>
      <c r="M135" s="54">
        <f t="shared" si="1"/>
        <v>0</v>
      </c>
      <c r="N135" s="54">
        <f t="shared" si="3"/>
        <v>0</v>
      </c>
      <c r="O135" s="101">
        <f>+'Pay App 15'!O135+'Pay App 15'!P135</f>
        <v>0</v>
      </c>
      <c r="P135" s="73"/>
      <c r="Q135" s="69">
        <f>+'Pay App 15'!Q135+N135+P135</f>
        <v>0</v>
      </c>
    </row>
    <row r="136" spans="1:17" ht="21" customHeight="1" x14ac:dyDescent="0.25">
      <c r="A136" s="154" t="s">
        <v>102</v>
      </c>
      <c r="B136" s="154"/>
      <c r="C136" s="154" t="s">
        <v>103</v>
      </c>
      <c r="D136" s="155"/>
      <c r="E136" s="101">
        <f>+'Pay App 15'!E136</f>
        <v>0</v>
      </c>
      <c r="F136" s="73"/>
      <c r="G136" s="102">
        <f>+'Pay App 15'!G136+'Pay App 16'!F136</f>
        <v>0</v>
      </c>
      <c r="H136" s="194">
        <f>+'Pay App 15'!K136</f>
        <v>0</v>
      </c>
      <c r="I136" s="195"/>
      <c r="J136" s="104"/>
      <c r="K136" s="55">
        <f t="shared" si="2"/>
        <v>0</v>
      </c>
      <c r="L136" s="56">
        <f t="shared" si="0"/>
        <v>0</v>
      </c>
      <c r="M136" s="54">
        <f t="shared" si="1"/>
        <v>0</v>
      </c>
      <c r="N136" s="54">
        <f t="shared" si="3"/>
        <v>0</v>
      </c>
      <c r="O136" s="101">
        <f>+'Pay App 15'!O136+'Pay App 15'!P136</f>
        <v>0</v>
      </c>
      <c r="P136" s="73"/>
      <c r="Q136" s="69">
        <f>+'Pay App 15'!Q136+N136+P136</f>
        <v>0</v>
      </c>
    </row>
    <row r="137" spans="1:17" ht="21" customHeight="1" x14ac:dyDescent="0.25">
      <c r="A137" s="159" t="s">
        <v>217</v>
      </c>
      <c r="B137" s="159"/>
      <c r="C137" s="159" t="s">
        <v>218</v>
      </c>
      <c r="D137" s="160"/>
      <c r="E137" s="101">
        <f>+'Pay App 15'!E137</f>
        <v>0</v>
      </c>
      <c r="F137" s="73"/>
      <c r="G137" s="102">
        <f>+'Pay App 15'!G137+'Pay App 16'!F137</f>
        <v>0</v>
      </c>
      <c r="H137" s="194">
        <f>+'Pay App 15'!K137</f>
        <v>0</v>
      </c>
      <c r="I137" s="195"/>
      <c r="J137" s="104"/>
      <c r="K137" s="55">
        <f t="shared" si="2"/>
        <v>0</v>
      </c>
      <c r="L137" s="56">
        <f t="shared" si="0"/>
        <v>0</v>
      </c>
      <c r="M137" s="54">
        <f t="shared" si="1"/>
        <v>0</v>
      </c>
      <c r="N137" s="54">
        <f t="shared" si="3"/>
        <v>0</v>
      </c>
      <c r="O137" s="101">
        <f>+'Pay App 15'!O137+'Pay App 15'!P137</f>
        <v>0</v>
      </c>
      <c r="P137" s="73"/>
      <c r="Q137" s="69">
        <f>+'Pay App 15'!Q137+N137+P137</f>
        <v>0</v>
      </c>
    </row>
    <row r="138" spans="1:17" ht="21" customHeight="1" x14ac:dyDescent="0.25">
      <c r="A138" s="154" t="s">
        <v>104</v>
      </c>
      <c r="B138" s="154"/>
      <c r="C138" s="154" t="s">
        <v>105</v>
      </c>
      <c r="D138" s="155"/>
      <c r="E138" s="101">
        <f>+'Pay App 15'!E138</f>
        <v>0</v>
      </c>
      <c r="F138" s="73"/>
      <c r="G138" s="102">
        <f>+'Pay App 15'!G138+'Pay App 16'!F138</f>
        <v>0</v>
      </c>
      <c r="H138" s="194">
        <f>+'Pay App 15'!K138</f>
        <v>0</v>
      </c>
      <c r="I138" s="195"/>
      <c r="J138" s="104"/>
      <c r="K138" s="55">
        <f t="shared" si="2"/>
        <v>0</v>
      </c>
      <c r="L138" s="56">
        <f t="shared" si="0"/>
        <v>0</v>
      </c>
      <c r="M138" s="54">
        <f t="shared" si="1"/>
        <v>0</v>
      </c>
      <c r="N138" s="54">
        <f t="shared" si="3"/>
        <v>0</v>
      </c>
      <c r="O138" s="101">
        <f>+'Pay App 15'!O138+'Pay App 15'!P138</f>
        <v>0</v>
      </c>
      <c r="P138" s="73"/>
      <c r="Q138" s="69">
        <f>+'Pay App 15'!Q138+N138+P138</f>
        <v>0</v>
      </c>
    </row>
    <row r="139" spans="1:17" ht="21" customHeight="1" x14ac:dyDescent="0.25">
      <c r="A139" s="154" t="s">
        <v>318</v>
      </c>
      <c r="B139" s="154"/>
      <c r="C139" s="154" t="s">
        <v>319</v>
      </c>
      <c r="D139" s="155"/>
      <c r="E139" s="101">
        <f>+'Pay App 15'!E139</f>
        <v>0</v>
      </c>
      <c r="F139" s="73"/>
      <c r="G139" s="102">
        <f>+'Pay App 15'!G139+'Pay App 16'!F139</f>
        <v>0</v>
      </c>
      <c r="H139" s="194">
        <f>+'Pay App 15'!K139</f>
        <v>0</v>
      </c>
      <c r="I139" s="195"/>
      <c r="J139" s="104"/>
      <c r="K139" s="55">
        <f t="shared" si="2"/>
        <v>0</v>
      </c>
      <c r="L139" s="56">
        <f t="shared" si="0"/>
        <v>0</v>
      </c>
      <c r="M139" s="54">
        <f t="shared" si="1"/>
        <v>0</v>
      </c>
      <c r="N139" s="54">
        <f t="shared" si="3"/>
        <v>0</v>
      </c>
      <c r="O139" s="101">
        <f>+'Pay App 15'!O139+'Pay App 15'!P139</f>
        <v>0</v>
      </c>
      <c r="P139" s="73"/>
      <c r="Q139" s="69">
        <f>+'Pay App 15'!Q139+N139+P139</f>
        <v>0</v>
      </c>
    </row>
    <row r="140" spans="1:17" ht="21" customHeight="1" x14ac:dyDescent="0.25">
      <c r="A140" s="154" t="s">
        <v>106</v>
      </c>
      <c r="B140" s="154"/>
      <c r="C140" s="154" t="s">
        <v>107</v>
      </c>
      <c r="D140" s="155"/>
      <c r="E140" s="101">
        <f>+'Pay App 15'!E140</f>
        <v>0</v>
      </c>
      <c r="F140" s="73"/>
      <c r="G140" s="102">
        <f>+'Pay App 15'!G140+'Pay App 16'!F140</f>
        <v>0</v>
      </c>
      <c r="H140" s="194">
        <f>+'Pay App 15'!K140</f>
        <v>0</v>
      </c>
      <c r="I140" s="195"/>
      <c r="J140" s="104"/>
      <c r="K140" s="55">
        <f t="shared" si="2"/>
        <v>0</v>
      </c>
      <c r="L140" s="56">
        <f t="shared" si="0"/>
        <v>0</v>
      </c>
      <c r="M140" s="54">
        <f t="shared" si="1"/>
        <v>0</v>
      </c>
      <c r="N140" s="54">
        <f t="shared" si="3"/>
        <v>0</v>
      </c>
      <c r="O140" s="101">
        <f>+'Pay App 15'!O140+'Pay App 15'!P140</f>
        <v>0</v>
      </c>
      <c r="P140" s="73"/>
      <c r="Q140" s="69">
        <f>+'Pay App 15'!Q140+N140+P140</f>
        <v>0</v>
      </c>
    </row>
    <row r="141" spans="1:17" ht="21" customHeight="1" x14ac:dyDescent="0.25">
      <c r="A141" s="154" t="s">
        <v>320</v>
      </c>
      <c r="B141" s="154"/>
      <c r="C141" s="154" t="s">
        <v>321</v>
      </c>
      <c r="D141" s="155"/>
      <c r="E141" s="101">
        <f>+'Pay App 15'!E141</f>
        <v>0</v>
      </c>
      <c r="F141" s="73"/>
      <c r="G141" s="102">
        <f>+'Pay App 15'!G141+'Pay App 16'!F141</f>
        <v>0</v>
      </c>
      <c r="H141" s="194">
        <f>+'Pay App 15'!K141</f>
        <v>0</v>
      </c>
      <c r="I141" s="195"/>
      <c r="J141" s="104"/>
      <c r="K141" s="55">
        <f t="shared" si="2"/>
        <v>0</v>
      </c>
      <c r="L141" s="56">
        <f t="shared" si="0"/>
        <v>0</v>
      </c>
      <c r="M141" s="54">
        <f t="shared" si="1"/>
        <v>0</v>
      </c>
      <c r="N141" s="54">
        <f t="shared" si="3"/>
        <v>0</v>
      </c>
      <c r="O141" s="101">
        <f>+'Pay App 15'!O141+'Pay App 15'!P141</f>
        <v>0</v>
      </c>
      <c r="P141" s="73"/>
      <c r="Q141" s="69">
        <f>+'Pay App 15'!Q141+N141+P141</f>
        <v>0</v>
      </c>
    </row>
    <row r="142" spans="1:17" ht="21" customHeight="1" x14ac:dyDescent="0.25">
      <c r="A142" s="154" t="s">
        <v>108</v>
      </c>
      <c r="B142" s="154"/>
      <c r="C142" s="154" t="s">
        <v>109</v>
      </c>
      <c r="D142" s="155"/>
      <c r="E142" s="101">
        <f>+'Pay App 15'!E142</f>
        <v>0</v>
      </c>
      <c r="F142" s="73"/>
      <c r="G142" s="102">
        <f>+'Pay App 15'!G142+'Pay App 16'!F142</f>
        <v>0</v>
      </c>
      <c r="H142" s="194">
        <f>+'Pay App 15'!K142</f>
        <v>0</v>
      </c>
      <c r="I142" s="195"/>
      <c r="J142" s="104"/>
      <c r="K142" s="55">
        <f t="shared" si="2"/>
        <v>0</v>
      </c>
      <c r="L142" s="56">
        <f t="shared" si="0"/>
        <v>0</v>
      </c>
      <c r="M142" s="54">
        <f t="shared" si="1"/>
        <v>0</v>
      </c>
      <c r="N142" s="54">
        <f t="shared" si="3"/>
        <v>0</v>
      </c>
      <c r="O142" s="101">
        <f>+'Pay App 15'!O142+'Pay App 15'!P142</f>
        <v>0</v>
      </c>
      <c r="P142" s="73"/>
      <c r="Q142" s="69">
        <f>+'Pay App 15'!Q142+N142+P142</f>
        <v>0</v>
      </c>
    </row>
    <row r="143" spans="1:17" ht="21" customHeight="1" x14ac:dyDescent="0.25">
      <c r="A143" s="154" t="s">
        <v>110</v>
      </c>
      <c r="B143" s="154"/>
      <c r="C143" s="154" t="s">
        <v>111</v>
      </c>
      <c r="D143" s="155"/>
      <c r="E143" s="101">
        <f>+'Pay App 15'!E143</f>
        <v>0</v>
      </c>
      <c r="F143" s="73"/>
      <c r="G143" s="102">
        <f>+'Pay App 15'!G143+'Pay App 16'!F143</f>
        <v>0</v>
      </c>
      <c r="H143" s="194">
        <f>+'Pay App 15'!K143</f>
        <v>0</v>
      </c>
      <c r="I143" s="195"/>
      <c r="J143" s="104"/>
      <c r="K143" s="55">
        <f t="shared" si="2"/>
        <v>0</v>
      </c>
      <c r="L143" s="56">
        <f t="shared" si="0"/>
        <v>0</v>
      </c>
      <c r="M143" s="54">
        <f t="shared" si="1"/>
        <v>0</v>
      </c>
      <c r="N143" s="54">
        <f t="shared" si="3"/>
        <v>0</v>
      </c>
      <c r="O143" s="101">
        <f>+'Pay App 15'!O143+'Pay App 15'!P143</f>
        <v>0</v>
      </c>
      <c r="P143" s="73"/>
      <c r="Q143" s="69">
        <f>+'Pay App 15'!Q143+N143+P143</f>
        <v>0</v>
      </c>
    </row>
    <row r="144" spans="1:17" ht="21" customHeight="1" x14ac:dyDescent="0.25">
      <c r="A144" s="154" t="s">
        <v>322</v>
      </c>
      <c r="B144" s="154"/>
      <c r="C144" s="154" t="s">
        <v>323</v>
      </c>
      <c r="D144" s="155"/>
      <c r="E144" s="101">
        <f>+'Pay App 15'!E144</f>
        <v>0</v>
      </c>
      <c r="F144" s="73"/>
      <c r="G144" s="102">
        <f>+'Pay App 15'!G144+'Pay App 16'!F144</f>
        <v>0</v>
      </c>
      <c r="H144" s="194">
        <f>+'Pay App 15'!K144</f>
        <v>0</v>
      </c>
      <c r="I144" s="195"/>
      <c r="J144" s="104"/>
      <c r="K144" s="55">
        <f t="shared" si="2"/>
        <v>0</v>
      </c>
      <c r="L144" s="56">
        <f t="shared" si="0"/>
        <v>0</v>
      </c>
      <c r="M144" s="54">
        <f t="shared" si="1"/>
        <v>0</v>
      </c>
      <c r="N144" s="54">
        <f t="shared" si="3"/>
        <v>0</v>
      </c>
      <c r="O144" s="101">
        <f>+'Pay App 15'!O144+'Pay App 15'!P144</f>
        <v>0</v>
      </c>
      <c r="P144" s="73"/>
      <c r="Q144" s="69">
        <f>+'Pay App 15'!Q144+N144+P144</f>
        <v>0</v>
      </c>
    </row>
    <row r="145" spans="1:17" ht="21" customHeight="1" x14ac:dyDescent="0.25">
      <c r="A145" s="154" t="s">
        <v>327</v>
      </c>
      <c r="B145" s="154"/>
      <c r="C145" s="154" t="s">
        <v>324</v>
      </c>
      <c r="D145" s="155"/>
      <c r="E145" s="101">
        <f>+'Pay App 15'!E145</f>
        <v>0</v>
      </c>
      <c r="F145" s="73"/>
      <c r="G145" s="102">
        <f>+'Pay App 15'!G145+'Pay App 16'!F145</f>
        <v>0</v>
      </c>
      <c r="H145" s="194">
        <f>+'Pay App 15'!K145</f>
        <v>0</v>
      </c>
      <c r="I145" s="195"/>
      <c r="J145" s="104"/>
      <c r="K145" s="55">
        <f t="shared" si="2"/>
        <v>0</v>
      </c>
      <c r="L145" s="56">
        <f t="shared" si="0"/>
        <v>0</v>
      </c>
      <c r="M145" s="54">
        <f t="shared" si="1"/>
        <v>0</v>
      </c>
      <c r="N145" s="54">
        <f t="shared" si="3"/>
        <v>0</v>
      </c>
      <c r="O145" s="101">
        <f>+'Pay App 15'!O145+'Pay App 15'!P145</f>
        <v>0</v>
      </c>
      <c r="P145" s="73"/>
      <c r="Q145" s="69">
        <f>+'Pay App 15'!Q145+N145+P145</f>
        <v>0</v>
      </c>
    </row>
    <row r="146" spans="1:17" ht="21" customHeight="1" x14ac:dyDescent="0.25">
      <c r="A146" s="154" t="s">
        <v>325</v>
      </c>
      <c r="B146" s="154"/>
      <c r="C146" s="154" t="s">
        <v>326</v>
      </c>
      <c r="D146" s="155"/>
      <c r="E146" s="101">
        <f>+'Pay App 15'!E146</f>
        <v>0</v>
      </c>
      <c r="F146" s="73"/>
      <c r="G146" s="102">
        <f>+'Pay App 15'!G146+'Pay App 16'!F146</f>
        <v>0</v>
      </c>
      <c r="H146" s="194">
        <f>+'Pay App 15'!K146</f>
        <v>0</v>
      </c>
      <c r="I146" s="195"/>
      <c r="J146" s="104"/>
      <c r="K146" s="55">
        <f t="shared" si="2"/>
        <v>0</v>
      </c>
      <c r="L146" s="56">
        <f t="shared" ref="L146:L209" si="4">IF(ISERROR(K146/G146),0,K146/G146)</f>
        <v>0</v>
      </c>
      <c r="M146" s="54">
        <f t="shared" ref="M146:M209" si="5">+G146-K146</f>
        <v>0</v>
      </c>
      <c r="N146" s="54">
        <f t="shared" si="3"/>
        <v>0</v>
      </c>
      <c r="O146" s="101">
        <f>+'Pay App 15'!O146+'Pay App 15'!P146</f>
        <v>0</v>
      </c>
      <c r="P146" s="73"/>
      <c r="Q146" s="69">
        <f>+'Pay App 15'!Q146+N146+P146</f>
        <v>0</v>
      </c>
    </row>
    <row r="147" spans="1:17" ht="21" customHeight="1" x14ac:dyDescent="0.25">
      <c r="A147" s="159" t="s">
        <v>215</v>
      </c>
      <c r="B147" s="159"/>
      <c r="C147" s="159" t="s">
        <v>216</v>
      </c>
      <c r="D147" s="160"/>
      <c r="E147" s="101">
        <f>+'Pay App 15'!E147</f>
        <v>0</v>
      </c>
      <c r="F147" s="73"/>
      <c r="G147" s="102">
        <f>+'Pay App 15'!G147+'Pay App 16'!F147</f>
        <v>0</v>
      </c>
      <c r="H147" s="194">
        <f>+'Pay App 15'!K147</f>
        <v>0</v>
      </c>
      <c r="I147" s="195"/>
      <c r="J147" s="104"/>
      <c r="K147" s="55">
        <f t="shared" ref="K147:K210" si="6">+H147+J147</f>
        <v>0</v>
      </c>
      <c r="L147" s="56">
        <f t="shared" si="4"/>
        <v>0</v>
      </c>
      <c r="M147" s="54">
        <f t="shared" si="5"/>
        <v>0</v>
      </c>
      <c r="N147" s="54">
        <f t="shared" ref="N147:N210" si="7">SUM(+J147*0.05)</f>
        <v>0</v>
      </c>
      <c r="O147" s="101">
        <f>+'Pay App 15'!O147+'Pay App 15'!P147</f>
        <v>0</v>
      </c>
      <c r="P147" s="73"/>
      <c r="Q147" s="69">
        <f>+'Pay App 15'!Q147+N147+P147</f>
        <v>0</v>
      </c>
    </row>
    <row r="148" spans="1:17" ht="21" customHeight="1" x14ac:dyDescent="0.25">
      <c r="A148" s="154" t="s">
        <v>112</v>
      </c>
      <c r="B148" s="154"/>
      <c r="C148" s="154" t="s">
        <v>113</v>
      </c>
      <c r="D148" s="155"/>
      <c r="E148" s="101">
        <f>+'Pay App 15'!E148</f>
        <v>0</v>
      </c>
      <c r="F148" s="73"/>
      <c r="G148" s="102">
        <f>+'Pay App 15'!G148+'Pay App 16'!F148</f>
        <v>0</v>
      </c>
      <c r="H148" s="194">
        <f>+'Pay App 15'!K148</f>
        <v>0</v>
      </c>
      <c r="I148" s="195"/>
      <c r="J148" s="104"/>
      <c r="K148" s="55">
        <f t="shared" si="6"/>
        <v>0</v>
      </c>
      <c r="L148" s="56">
        <f t="shared" si="4"/>
        <v>0</v>
      </c>
      <c r="M148" s="54">
        <f t="shared" si="5"/>
        <v>0</v>
      </c>
      <c r="N148" s="54">
        <f t="shared" si="7"/>
        <v>0</v>
      </c>
      <c r="O148" s="101">
        <f>+'Pay App 15'!O148+'Pay App 15'!P148</f>
        <v>0</v>
      </c>
      <c r="P148" s="73"/>
      <c r="Q148" s="69">
        <f>+'Pay App 15'!Q148+N148+P148</f>
        <v>0</v>
      </c>
    </row>
    <row r="149" spans="1:17" ht="21" customHeight="1" x14ac:dyDescent="0.25">
      <c r="A149" s="154" t="s">
        <v>328</v>
      </c>
      <c r="B149" s="154"/>
      <c r="C149" s="154" t="s">
        <v>329</v>
      </c>
      <c r="D149" s="155"/>
      <c r="E149" s="101">
        <f>+'Pay App 15'!E149</f>
        <v>0</v>
      </c>
      <c r="F149" s="73"/>
      <c r="G149" s="102">
        <f>+'Pay App 15'!G149+'Pay App 16'!F149</f>
        <v>0</v>
      </c>
      <c r="H149" s="194">
        <f>+'Pay App 15'!K149</f>
        <v>0</v>
      </c>
      <c r="I149" s="195"/>
      <c r="J149" s="104"/>
      <c r="K149" s="55">
        <f t="shared" si="6"/>
        <v>0</v>
      </c>
      <c r="L149" s="56">
        <f t="shared" si="4"/>
        <v>0</v>
      </c>
      <c r="M149" s="54">
        <f t="shared" si="5"/>
        <v>0</v>
      </c>
      <c r="N149" s="54">
        <f t="shared" si="7"/>
        <v>0</v>
      </c>
      <c r="O149" s="101">
        <f>+'Pay App 15'!O149+'Pay App 15'!P149</f>
        <v>0</v>
      </c>
      <c r="P149" s="73"/>
      <c r="Q149" s="69">
        <f>+'Pay App 15'!Q149+N149+P149</f>
        <v>0</v>
      </c>
    </row>
    <row r="150" spans="1:17" ht="21" customHeight="1" x14ac:dyDescent="0.25">
      <c r="A150" s="154" t="s">
        <v>114</v>
      </c>
      <c r="B150" s="154"/>
      <c r="C150" s="154" t="s">
        <v>115</v>
      </c>
      <c r="D150" s="155"/>
      <c r="E150" s="101">
        <f>+'Pay App 15'!E150</f>
        <v>0</v>
      </c>
      <c r="F150" s="73"/>
      <c r="G150" s="102">
        <f>+'Pay App 15'!G150+'Pay App 16'!F150</f>
        <v>0</v>
      </c>
      <c r="H150" s="194">
        <f>+'Pay App 15'!K150</f>
        <v>0</v>
      </c>
      <c r="I150" s="195"/>
      <c r="J150" s="104"/>
      <c r="K150" s="55">
        <f t="shared" si="6"/>
        <v>0</v>
      </c>
      <c r="L150" s="56">
        <f t="shared" si="4"/>
        <v>0</v>
      </c>
      <c r="M150" s="54">
        <f t="shared" si="5"/>
        <v>0</v>
      </c>
      <c r="N150" s="54">
        <f t="shared" si="7"/>
        <v>0</v>
      </c>
      <c r="O150" s="101">
        <f>+'Pay App 15'!O150+'Pay App 15'!P150</f>
        <v>0</v>
      </c>
      <c r="P150" s="73"/>
      <c r="Q150" s="69">
        <f>+'Pay App 15'!Q150+N150+P150</f>
        <v>0</v>
      </c>
    </row>
    <row r="151" spans="1:17" ht="21" customHeight="1" x14ac:dyDescent="0.25">
      <c r="A151" s="154" t="s">
        <v>116</v>
      </c>
      <c r="B151" s="154"/>
      <c r="C151" s="154" t="s">
        <v>117</v>
      </c>
      <c r="D151" s="155"/>
      <c r="E151" s="101">
        <f>+'Pay App 15'!E151</f>
        <v>0</v>
      </c>
      <c r="F151" s="73"/>
      <c r="G151" s="102">
        <f>+'Pay App 15'!G151+'Pay App 16'!F151</f>
        <v>0</v>
      </c>
      <c r="H151" s="194">
        <f>+'Pay App 15'!K151</f>
        <v>0</v>
      </c>
      <c r="I151" s="195"/>
      <c r="J151" s="104"/>
      <c r="K151" s="55">
        <f t="shared" si="6"/>
        <v>0</v>
      </c>
      <c r="L151" s="56">
        <f t="shared" si="4"/>
        <v>0</v>
      </c>
      <c r="M151" s="54">
        <f t="shared" si="5"/>
        <v>0</v>
      </c>
      <c r="N151" s="54">
        <f t="shared" si="7"/>
        <v>0</v>
      </c>
      <c r="O151" s="101">
        <f>+'Pay App 15'!O151+'Pay App 15'!P151</f>
        <v>0</v>
      </c>
      <c r="P151" s="73"/>
      <c r="Q151" s="69">
        <f>+'Pay App 15'!Q151+N151+P151</f>
        <v>0</v>
      </c>
    </row>
    <row r="152" spans="1:17" ht="21" customHeight="1" x14ac:dyDescent="0.25">
      <c r="A152" s="154" t="s">
        <v>330</v>
      </c>
      <c r="B152" s="154"/>
      <c r="C152" s="154" t="s">
        <v>331</v>
      </c>
      <c r="D152" s="155"/>
      <c r="E152" s="101">
        <f>+'Pay App 15'!E152</f>
        <v>0</v>
      </c>
      <c r="F152" s="73"/>
      <c r="G152" s="102">
        <f>+'Pay App 15'!G152+'Pay App 16'!F152</f>
        <v>0</v>
      </c>
      <c r="H152" s="194">
        <f>+'Pay App 15'!K152</f>
        <v>0</v>
      </c>
      <c r="I152" s="195"/>
      <c r="J152" s="104"/>
      <c r="K152" s="55">
        <f t="shared" si="6"/>
        <v>0</v>
      </c>
      <c r="L152" s="56">
        <f t="shared" si="4"/>
        <v>0</v>
      </c>
      <c r="M152" s="54">
        <f t="shared" si="5"/>
        <v>0</v>
      </c>
      <c r="N152" s="54">
        <f t="shared" si="7"/>
        <v>0</v>
      </c>
      <c r="O152" s="101">
        <f>+'Pay App 15'!O152+'Pay App 15'!P152</f>
        <v>0</v>
      </c>
      <c r="P152" s="73"/>
      <c r="Q152" s="69">
        <f>+'Pay App 15'!Q152+N152+P152</f>
        <v>0</v>
      </c>
    </row>
    <row r="153" spans="1:17" ht="21" customHeight="1" x14ac:dyDescent="0.25">
      <c r="A153" s="154" t="s">
        <v>118</v>
      </c>
      <c r="B153" s="154"/>
      <c r="C153" s="154" t="s">
        <v>119</v>
      </c>
      <c r="D153" s="155"/>
      <c r="E153" s="101">
        <f>+'Pay App 15'!E153</f>
        <v>0</v>
      </c>
      <c r="F153" s="73"/>
      <c r="G153" s="102">
        <f>+'Pay App 15'!G153+'Pay App 16'!F153</f>
        <v>0</v>
      </c>
      <c r="H153" s="194">
        <f>+'Pay App 15'!K153</f>
        <v>0</v>
      </c>
      <c r="I153" s="195"/>
      <c r="J153" s="104"/>
      <c r="K153" s="55">
        <f t="shared" si="6"/>
        <v>0</v>
      </c>
      <c r="L153" s="56">
        <f t="shared" si="4"/>
        <v>0</v>
      </c>
      <c r="M153" s="54">
        <f t="shared" si="5"/>
        <v>0</v>
      </c>
      <c r="N153" s="54">
        <f t="shared" si="7"/>
        <v>0</v>
      </c>
      <c r="O153" s="101">
        <f>+'Pay App 15'!O153+'Pay App 15'!P153</f>
        <v>0</v>
      </c>
      <c r="P153" s="73"/>
      <c r="Q153" s="69">
        <f>+'Pay App 15'!Q153+N153+P153</f>
        <v>0</v>
      </c>
    </row>
    <row r="154" spans="1:17" ht="21" customHeight="1" x14ac:dyDescent="0.25">
      <c r="A154" s="154" t="s">
        <v>332</v>
      </c>
      <c r="B154" s="154"/>
      <c r="C154" s="154" t="s">
        <v>333</v>
      </c>
      <c r="D154" s="155"/>
      <c r="E154" s="101">
        <f>+'Pay App 15'!E154</f>
        <v>0</v>
      </c>
      <c r="F154" s="73"/>
      <c r="G154" s="102">
        <f>+'Pay App 15'!G154+'Pay App 16'!F154</f>
        <v>0</v>
      </c>
      <c r="H154" s="194">
        <f>+'Pay App 15'!K154</f>
        <v>0</v>
      </c>
      <c r="I154" s="195"/>
      <c r="J154" s="104"/>
      <c r="K154" s="55">
        <f t="shared" si="6"/>
        <v>0</v>
      </c>
      <c r="L154" s="56">
        <f t="shared" si="4"/>
        <v>0</v>
      </c>
      <c r="M154" s="54">
        <f t="shared" si="5"/>
        <v>0</v>
      </c>
      <c r="N154" s="54">
        <f t="shared" si="7"/>
        <v>0</v>
      </c>
      <c r="O154" s="101">
        <f>+'Pay App 15'!O154+'Pay App 15'!P154</f>
        <v>0</v>
      </c>
      <c r="P154" s="73"/>
      <c r="Q154" s="69">
        <f>+'Pay App 15'!Q154+N154+P154</f>
        <v>0</v>
      </c>
    </row>
    <row r="155" spans="1:17" ht="21" customHeight="1" x14ac:dyDescent="0.25">
      <c r="A155" s="154" t="s">
        <v>335</v>
      </c>
      <c r="B155" s="154"/>
      <c r="C155" s="154" t="s">
        <v>334</v>
      </c>
      <c r="D155" s="155"/>
      <c r="E155" s="101">
        <f>+'Pay App 15'!E155</f>
        <v>0</v>
      </c>
      <c r="F155" s="73"/>
      <c r="G155" s="102">
        <f>+'Pay App 15'!G155+'Pay App 16'!F155</f>
        <v>0</v>
      </c>
      <c r="H155" s="194">
        <f>+'Pay App 15'!K155</f>
        <v>0</v>
      </c>
      <c r="I155" s="195"/>
      <c r="J155" s="104"/>
      <c r="K155" s="55">
        <f t="shared" si="6"/>
        <v>0</v>
      </c>
      <c r="L155" s="56">
        <f t="shared" si="4"/>
        <v>0</v>
      </c>
      <c r="M155" s="54">
        <f t="shared" si="5"/>
        <v>0</v>
      </c>
      <c r="N155" s="54">
        <f t="shared" si="7"/>
        <v>0</v>
      </c>
      <c r="O155" s="101">
        <f>+'Pay App 15'!O155+'Pay App 15'!P155</f>
        <v>0</v>
      </c>
      <c r="P155" s="73"/>
      <c r="Q155" s="69">
        <f>+'Pay App 15'!Q155+N155+P155</f>
        <v>0</v>
      </c>
    </row>
    <row r="156" spans="1:17" ht="21" customHeight="1" x14ac:dyDescent="0.25">
      <c r="A156" s="159" t="s">
        <v>213</v>
      </c>
      <c r="B156" s="159"/>
      <c r="C156" s="159" t="s">
        <v>214</v>
      </c>
      <c r="D156" s="160"/>
      <c r="E156" s="101">
        <f>+'Pay App 15'!E156</f>
        <v>0</v>
      </c>
      <c r="F156" s="73"/>
      <c r="G156" s="102">
        <f>+'Pay App 15'!G156+'Pay App 16'!F156</f>
        <v>0</v>
      </c>
      <c r="H156" s="194">
        <f>+'Pay App 15'!K156</f>
        <v>0</v>
      </c>
      <c r="I156" s="195"/>
      <c r="J156" s="104"/>
      <c r="K156" s="55">
        <f t="shared" si="6"/>
        <v>0</v>
      </c>
      <c r="L156" s="56">
        <f t="shared" si="4"/>
        <v>0</v>
      </c>
      <c r="M156" s="54">
        <f t="shared" si="5"/>
        <v>0</v>
      </c>
      <c r="N156" s="54">
        <f t="shared" si="7"/>
        <v>0</v>
      </c>
      <c r="O156" s="101">
        <f>+'Pay App 15'!O156+'Pay App 15'!P156</f>
        <v>0</v>
      </c>
      <c r="P156" s="73"/>
      <c r="Q156" s="69">
        <f>+'Pay App 15'!Q156+N156+P156</f>
        <v>0</v>
      </c>
    </row>
    <row r="157" spans="1:17" ht="21" customHeight="1" x14ac:dyDescent="0.25">
      <c r="A157" s="154" t="s">
        <v>120</v>
      </c>
      <c r="B157" s="154"/>
      <c r="C157" s="154" t="s">
        <v>121</v>
      </c>
      <c r="D157" s="155"/>
      <c r="E157" s="101">
        <f>+'Pay App 15'!E157</f>
        <v>0</v>
      </c>
      <c r="F157" s="73"/>
      <c r="G157" s="102">
        <f>+'Pay App 15'!G157+'Pay App 16'!F157</f>
        <v>0</v>
      </c>
      <c r="H157" s="194">
        <f>+'Pay App 15'!K157</f>
        <v>0</v>
      </c>
      <c r="I157" s="195"/>
      <c r="J157" s="104"/>
      <c r="K157" s="55">
        <f t="shared" si="6"/>
        <v>0</v>
      </c>
      <c r="L157" s="56">
        <f t="shared" si="4"/>
        <v>0</v>
      </c>
      <c r="M157" s="54">
        <f t="shared" si="5"/>
        <v>0</v>
      </c>
      <c r="N157" s="54">
        <f t="shared" si="7"/>
        <v>0</v>
      </c>
      <c r="O157" s="101">
        <f>+'Pay App 15'!O157+'Pay App 15'!P157</f>
        <v>0</v>
      </c>
      <c r="P157" s="73"/>
      <c r="Q157" s="69">
        <f>+'Pay App 15'!Q157+N157+P157</f>
        <v>0</v>
      </c>
    </row>
    <row r="158" spans="1:17" ht="21" customHeight="1" x14ac:dyDescent="0.25">
      <c r="A158" s="154" t="s">
        <v>336</v>
      </c>
      <c r="B158" s="154"/>
      <c r="C158" s="154" t="s">
        <v>337</v>
      </c>
      <c r="D158" s="155"/>
      <c r="E158" s="101">
        <f>+'Pay App 15'!E158</f>
        <v>0</v>
      </c>
      <c r="F158" s="73"/>
      <c r="G158" s="102">
        <f>+'Pay App 15'!G158+'Pay App 16'!F158</f>
        <v>0</v>
      </c>
      <c r="H158" s="194">
        <f>+'Pay App 15'!K158</f>
        <v>0</v>
      </c>
      <c r="I158" s="195"/>
      <c r="J158" s="104"/>
      <c r="K158" s="55">
        <f t="shared" si="6"/>
        <v>0</v>
      </c>
      <c r="L158" s="56">
        <f t="shared" si="4"/>
        <v>0</v>
      </c>
      <c r="M158" s="54">
        <f t="shared" si="5"/>
        <v>0</v>
      </c>
      <c r="N158" s="54">
        <f t="shared" si="7"/>
        <v>0</v>
      </c>
      <c r="O158" s="101">
        <f>+'Pay App 15'!O158+'Pay App 15'!P158</f>
        <v>0</v>
      </c>
      <c r="P158" s="73"/>
      <c r="Q158" s="69">
        <f>+'Pay App 15'!Q158+N158+P158</f>
        <v>0</v>
      </c>
    </row>
    <row r="159" spans="1:17" ht="21" customHeight="1" x14ac:dyDescent="0.25">
      <c r="A159" s="154" t="s">
        <v>122</v>
      </c>
      <c r="B159" s="154"/>
      <c r="C159" s="154" t="s">
        <v>123</v>
      </c>
      <c r="D159" s="155"/>
      <c r="E159" s="101">
        <f>+'Pay App 15'!E159</f>
        <v>0</v>
      </c>
      <c r="F159" s="73"/>
      <c r="G159" s="102">
        <f>+'Pay App 15'!G159+'Pay App 16'!F159</f>
        <v>0</v>
      </c>
      <c r="H159" s="194">
        <f>+'Pay App 15'!K159</f>
        <v>0</v>
      </c>
      <c r="I159" s="195"/>
      <c r="J159" s="104"/>
      <c r="K159" s="55">
        <f t="shared" si="6"/>
        <v>0</v>
      </c>
      <c r="L159" s="56">
        <f t="shared" si="4"/>
        <v>0</v>
      </c>
      <c r="M159" s="54">
        <f t="shared" si="5"/>
        <v>0</v>
      </c>
      <c r="N159" s="54">
        <f t="shared" si="7"/>
        <v>0</v>
      </c>
      <c r="O159" s="101">
        <f>+'Pay App 15'!O159+'Pay App 15'!P159</f>
        <v>0</v>
      </c>
      <c r="P159" s="73"/>
      <c r="Q159" s="69">
        <f>+'Pay App 15'!Q159+N159+P159</f>
        <v>0</v>
      </c>
    </row>
    <row r="160" spans="1:17" ht="21" customHeight="1" x14ac:dyDescent="0.25">
      <c r="A160" s="154" t="s">
        <v>124</v>
      </c>
      <c r="B160" s="154"/>
      <c r="C160" s="154" t="s">
        <v>125</v>
      </c>
      <c r="D160" s="155"/>
      <c r="E160" s="101">
        <f>+'Pay App 15'!E160</f>
        <v>0</v>
      </c>
      <c r="F160" s="73"/>
      <c r="G160" s="102">
        <f>+'Pay App 15'!G160+'Pay App 16'!F160</f>
        <v>0</v>
      </c>
      <c r="H160" s="194">
        <f>+'Pay App 15'!K160</f>
        <v>0</v>
      </c>
      <c r="I160" s="195"/>
      <c r="J160" s="104"/>
      <c r="K160" s="55">
        <f t="shared" si="6"/>
        <v>0</v>
      </c>
      <c r="L160" s="56">
        <f t="shared" si="4"/>
        <v>0</v>
      </c>
      <c r="M160" s="54">
        <f t="shared" si="5"/>
        <v>0</v>
      </c>
      <c r="N160" s="54">
        <f t="shared" si="7"/>
        <v>0</v>
      </c>
      <c r="O160" s="101">
        <f>+'Pay App 15'!O160+'Pay App 15'!P160</f>
        <v>0</v>
      </c>
      <c r="P160" s="73"/>
      <c r="Q160" s="69">
        <f>+'Pay App 15'!Q160+N160+P160</f>
        <v>0</v>
      </c>
    </row>
    <row r="161" spans="1:17" ht="21" customHeight="1" x14ac:dyDescent="0.25">
      <c r="A161" s="154" t="s">
        <v>126</v>
      </c>
      <c r="B161" s="154"/>
      <c r="C161" s="154" t="s">
        <v>127</v>
      </c>
      <c r="D161" s="155"/>
      <c r="E161" s="101">
        <f>+'Pay App 15'!E161</f>
        <v>0</v>
      </c>
      <c r="F161" s="73"/>
      <c r="G161" s="102">
        <f>+'Pay App 15'!G161+'Pay App 16'!F161</f>
        <v>0</v>
      </c>
      <c r="H161" s="194">
        <f>+'Pay App 15'!K161</f>
        <v>0</v>
      </c>
      <c r="I161" s="195"/>
      <c r="J161" s="104"/>
      <c r="K161" s="55">
        <f t="shared" si="6"/>
        <v>0</v>
      </c>
      <c r="L161" s="56">
        <f t="shared" si="4"/>
        <v>0</v>
      </c>
      <c r="M161" s="54">
        <f t="shared" si="5"/>
        <v>0</v>
      </c>
      <c r="N161" s="54">
        <f t="shared" si="7"/>
        <v>0</v>
      </c>
      <c r="O161" s="101">
        <f>+'Pay App 15'!O161+'Pay App 15'!P161</f>
        <v>0</v>
      </c>
      <c r="P161" s="73"/>
      <c r="Q161" s="69">
        <f>+'Pay App 15'!Q161+N161+P161</f>
        <v>0</v>
      </c>
    </row>
    <row r="162" spans="1:17" ht="21" customHeight="1" x14ac:dyDescent="0.25">
      <c r="A162" s="154" t="s">
        <v>339</v>
      </c>
      <c r="B162" s="154"/>
      <c r="C162" s="154" t="s">
        <v>338</v>
      </c>
      <c r="D162" s="155"/>
      <c r="E162" s="101">
        <f>+'Pay App 15'!E162</f>
        <v>0</v>
      </c>
      <c r="F162" s="73"/>
      <c r="G162" s="102">
        <f>+'Pay App 15'!G162+'Pay App 16'!F162</f>
        <v>0</v>
      </c>
      <c r="H162" s="194">
        <f>+'Pay App 15'!K162</f>
        <v>0</v>
      </c>
      <c r="I162" s="195"/>
      <c r="J162" s="104"/>
      <c r="K162" s="55">
        <f t="shared" si="6"/>
        <v>0</v>
      </c>
      <c r="L162" s="56">
        <f t="shared" si="4"/>
        <v>0</v>
      </c>
      <c r="M162" s="54">
        <f t="shared" si="5"/>
        <v>0</v>
      </c>
      <c r="N162" s="54">
        <f t="shared" si="7"/>
        <v>0</v>
      </c>
      <c r="O162" s="101">
        <f>+'Pay App 15'!O162+'Pay App 15'!P162</f>
        <v>0</v>
      </c>
      <c r="P162" s="73"/>
      <c r="Q162" s="69">
        <f>+'Pay App 15'!Q162+N162+P162</f>
        <v>0</v>
      </c>
    </row>
    <row r="163" spans="1:17" ht="21" customHeight="1" x14ac:dyDescent="0.25">
      <c r="A163" s="154" t="s">
        <v>128</v>
      </c>
      <c r="B163" s="154"/>
      <c r="C163" s="154" t="s">
        <v>129</v>
      </c>
      <c r="D163" s="155"/>
      <c r="E163" s="101">
        <f>+'Pay App 15'!E163</f>
        <v>0</v>
      </c>
      <c r="F163" s="73"/>
      <c r="G163" s="102">
        <f>+'Pay App 15'!G163+'Pay App 16'!F163</f>
        <v>0</v>
      </c>
      <c r="H163" s="194">
        <f>+'Pay App 15'!K163</f>
        <v>0</v>
      </c>
      <c r="I163" s="195"/>
      <c r="J163" s="104"/>
      <c r="K163" s="55">
        <f t="shared" si="6"/>
        <v>0</v>
      </c>
      <c r="L163" s="56">
        <f t="shared" si="4"/>
        <v>0</v>
      </c>
      <c r="M163" s="54">
        <f t="shared" si="5"/>
        <v>0</v>
      </c>
      <c r="N163" s="54">
        <f t="shared" si="7"/>
        <v>0</v>
      </c>
      <c r="O163" s="101">
        <f>+'Pay App 15'!O163+'Pay App 15'!P163</f>
        <v>0</v>
      </c>
      <c r="P163" s="73"/>
      <c r="Q163" s="69">
        <f>+'Pay App 15'!Q163+N163+P163</f>
        <v>0</v>
      </c>
    </row>
    <row r="164" spans="1:17" ht="21" customHeight="1" x14ac:dyDescent="0.25">
      <c r="A164" s="159" t="s">
        <v>209</v>
      </c>
      <c r="B164" s="159"/>
      <c r="C164" s="159" t="s">
        <v>210</v>
      </c>
      <c r="D164" s="160"/>
      <c r="E164" s="101">
        <f>+'Pay App 15'!E164</f>
        <v>0</v>
      </c>
      <c r="F164" s="73"/>
      <c r="G164" s="102">
        <f>+'Pay App 15'!G164+'Pay App 16'!F164</f>
        <v>0</v>
      </c>
      <c r="H164" s="194">
        <f>+'Pay App 15'!K164</f>
        <v>0</v>
      </c>
      <c r="I164" s="195"/>
      <c r="J164" s="104"/>
      <c r="K164" s="55">
        <f t="shared" si="6"/>
        <v>0</v>
      </c>
      <c r="L164" s="56">
        <f t="shared" si="4"/>
        <v>0</v>
      </c>
      <c r="M164" s="54">
        <f t="shared" si="5"/>
        <v>0</v>
      </c>
      <c r="N164" s="54">
        <f t="shared" si="7"/>
        <v>0</v>
      </c>
      <c r="O164" s="101">
        <f>+'Pay App 15'!O164+'Pay App 15'!P164</f>
        <v>0</v>
      </c>
      <c r="P164" s="73"/>
      <c r="Q164" s="69">
        <f>+'Pay App 15'!Q164+N164+P164</f>
        <v>0</v>
      </c>
    </row>
    <row r="165" spans="1:17" ht="21" customHeight="1" x14ac:dyDescent="0.25">
      <c r="A165" s="159" t="s">
        <v>211</v>
      </c>
      <c r="B165" s="159"/>
      <c r="C165" s="159" t="s">
        <v>212</v>
      </c>
      <c r="D165" s="160"/>
      <c r="E165" s="101">
        <f>+'Pay App 15'!E165</f>
        <v>0</v>
      </c>
      <c r="F165" s="73"/>
      <c r="G165" s="102">
        <f>+'Pay App 15'!G165+'Pay App 16'!F165</f>
        <v>0</v>
      </c>
      <c r="H165" s="194">
        <f>+'Pay App 15'!K165</f>
        <v>0</v>
      </c>
      <c r="I165" s="195"/>
      <c r="J165" s="104"/>
      <c r="K165" s="55">
        <f t="shared" si="6"/>
        <v>0</v>
      </c>
      <c r="L165" s="56">
        <f t="shared" si="4"/>
        <v>0</v>
      </c>
      <c r="M165" s="54">
        <f t="shared" si="5"/>
        <v>0</v>
      </c>
      <c r="N165" s="54">
        <f t="shared" si="7"/>
        <v>0</v>
      </c>
      <c r="O165" s="101">
        <f>+'Pay App 15'!O165+'Pay App 15'!P165</f>
        <v>0</v>
      </c>
      <c r="P165" s="73"/>
      <c r="Q165" s="69">
        <f>+'Pay App 15'!Q165+N165+P165</f>
        <v>0</v>
      </c>
    </row>
    <row r="166" spans="1:17" ht="21" customHeight="1" x14ac:dyDescent="0.25">
      <c r="A166" s="154" t="s">
        <v>340</v>
      </c>
      <c r="B166" s="154"/>
      <c r="C166" s="154" t="s">
        <v>341</v>
      </c>
      <c r="D166" s="155"/>
      <c r="E166" s="101">
        <f>+'Pay App 15'!E166</f>
        <v>0</v>
      </c>
      <c r="F166" s="73"/>
      <c r="G166" s="102">
        <f>+'Pay App 15'!G166+'Pay App 16'!F166</f>
        <v>0</v>
      </c>
      <c r="H166" s="194">
        <f>+'Pay App 15'!K166</f>
        <v>0</v>
      </c>
      <c r="I166" s="195"/>
      <c r="J166" s="104"/>
      <c r="K166" s="55">
        <f t="shared" si="6"/>
        <v>0</v>
      </c>
      <c r="L166" s="56">
        <f t="shared" si="4"/>
        <v>0</v>
      </c>
      <c r="M166" s="54">
        <f t="shared" si="5"/>
        <v>0</v>
      </c>
      <c r="N166" s="54">
        <f t="shared" si="7"/>
        <v>0</v>
      </c>
      <c r="O166" s="101">
        <f>+'Pay App 15'!O166+'Pay App 15'!P166</f>
        <v>0</v>
      </c>
      <c r="P166" s="73"/>
      <c r="Q166" s="69">
        <f>+'Pay App 15'!Q166+N166+P166</f>
        <v>0</v>
      </c>
    </row>
    <row r="167" spans="1:17" ht="21" customHeight="1" x14ac:dyDescent="0.25">
      <c r="A167" s="154" t="s">
        <v>351</v>
      </c>
      <c r="B167" s="154"/>
      <c r="C167" s="154" t="s">
        <v>342</v>
      </c>
      <c r="D167" s="155"/>
      <c r="E167" s="101">
        <f>+'Pay App 15'!E167</f>
        <v>0</v>
      </c>
      <c r="F167" s="73"/>
      <c r="G167" s="102">
        <f>+'Pay App 15'!G167+'Pay App 16'!F167</f>
        <v>0</v>
      </c>
      <c r="H167" s="194">
        <f>+'Pay App 15'!K167</f>
        <v>0</v>
      </c>
      <c r="I167" s="195"/>
      <c r="J167" s="104"/>
      <c r="K167" s="55">
        <f t="shared" si="6"/>
        <v>0</v>
      </c>
      <c r="L167" s="56">
        <f t="shared" si="4"/>
        <v>0</v>
      </c>
      <c r="M167" s="54">
        <f t="shared" si="5"/>
        <v>0</v>
      </c>
      <c r="N167" s="54">
        <f t="shared" si="7"/>
        <v>0</v>
      </c>
      <c r="O167" s="101">
        <f>+'Pay App 15'!O167+'Pay App 15'!P167</f>
        <v>0</v>
      </c>
      <c r="P167" s="73"/>
      <c r="Q167" s="69">
        <f>+'Pay App 15'!Q167+N167+P167</f>
        <v>0</v>
      </c>
    </row>
    <row r="168" spans="1:17" ht="21" customHeight="1" x14ac:dyDescent="0.25">
      <c r="A168" s="154" t="s">
        <v>352</v>
      </c>
      <c r="B168" s="154"/>
      <c r="C168" s="154" t="s">
        <v>343</v>
      </c>
      <c r="D168" s="155"/>
      <c r="E168" s="101">
        <f>+'Pay App 15'!E168</f>
        <v>0</v>
      </c>
      <c r="F168" s="73"/>
      <c r="G168" s="102">
        <f>+'Pay App 15'!G168+'Pay App 16'!F168</f>
        <v>0</v>
      </c>
      <c r="H168" s="194">
        <f>+'Pay App 15'!K168</f>
        <v>0</v>
      </c>
      <c r="I168" s="195"/>
      <c r="J168" s="104"/>
      <c r="K168" s="55">
        <f t="shared" si="6"/>
        <v>0</v>
      </c>
      <c r="L168" s="56">
        <f t="shared" si="4"/>
        <v>0</v>
      </c>
      <c r="M168" s="54">
        <f t="shared" si="5"/>
        <v>0</v>
      </c>
      <c r="N168" s="54">
        <f t="shared" si="7"/>
        <v>0</v>
      </c>
      <c r="O168" s="101">
        <f>+'Pay App 15'!O168+'Pay App 15'!P168</f>
        <v>0</v>
      </c>
      <c r="P168" s="73"/>
      <c r="Q168" s="69">
        <f>+'Pay App 15'!Q168+N168+P168</f>
        <v>0</v>
      </c>
    </row>
    <row r="169" spans="1:17" ht="21" customHeight="1" x14ac:dyDescent="0.25">
      <c r="A169" s="154" t="s">
        <v>353</v>
      </c>
      <c r="B169" s="154"/>
      <c r="C169" s="154" t="s">
        <v>344</v>
      </c>
      <c r="D169" s="155"/>
      <c r="E169" s="101">
        <f>+'Pay App 15'!E169</f>
        <v>0</v>
      </c>
      <c r="F169" s="73"/>
      <c r="G169" s="102">
        <f>+'Pay App 15'!G169+'Pay App 16'!F169</f>
        <v>0</v>
      </c>
      <c r="H169" s="194">
        <f>+'Pay App 15'!K169</f>
        <v>0</v>
      </c>
      <c r="I169" s="195"/>
      <c r="J169" s="104"/>
      <c r="K169" s="55">
        <f t="shared" si="6"/>
        <v>0</v>
      </c>
      <c r="L169" s="56">
        <f t="shared" si="4"/>
        <v>0</v>
      </c>
      <c r="M169" s="54">
        <f t="shared" si="5"/>
        <v>0</v>
      </c>
      <c r="N169" s="54">
        <f t="shared" si="7"/>
        <v>0</v>
      </c>
      <c r="O169" s="101">
        <f>+'Pay App 15'!O169+'Pay App 15'!P169</f>
        <v>0</v>
      </c>
      <c r="P169" s="73"/>
      <c r="Q169" s="69">
        <f>+'Pay App 15'!Q169+N169+P169</f>
        <v>0</v>
      </c>
    </row>
    <row r="170" spans="1:17" ht="21" customHeight="1" x14ac:dyDescent="0.25">
      <c r="A170" s="154" t="s">
        <v>354</v>
      </c>
      <c r="B170" s="154"/>
      <c r="C170" s="154" t="s">
        <v>345</v>
      </c>
      <c r="D170" s="155"/>
      <c r="E170" s="101">
        <f>+'Pay App 15'!E170</f>
        <v>0</v>
      </c>
      <c r="F170" s="73"/>
      <c r="G170" s="102">
        <f>+'Pay App 15'!G170+'Pay App 16'!F170</f>
        <v>0</v>
      </c>
      <c r="H170" s="194">
        <f>+'Pay App 15'!K170</f>
        <v>0</v>
      </c>
      <c r="I170" s="195"/>
      <c r="J170" s="104"/>
      <c r="K170" s="55">
        <f t="shared" si="6"/>
        <v>0</v>
      </c>
      <c r="L170" s="56">
        <f t="shared" si="4"/>
        <v>0</v>
      </c>
      <c r="M170" s="54">
        <f t="shared" si="5"/>
        <v>0</v>
      </c>
      <c r="N170" s="54">
        <f t="shared" si="7"/>
        <v>0</v>
      </c>
      <c r="O170" s="101">
        <f>+'Pay App 15'!O170+'Pay App 15'!P170</f>
        <v>0</v>
      </c>
      <c r="P170" s="73"/>
      <c r="Q170" s="69">
        <f>+'Pay App 15'!Q170+N170+P170</f>
        <v>0</v>
      </c>
    </row>
    <row r="171" spans="1:17" ht="21" customHeight="1" x14ac:dyDescent="0.25">
      <c r="A171" s="154" t="s">
        <v>355</v>
      </c>
      <c r="B171" s="154"/>
      <c r="C171" s="154" t="s">
        <v>346</v>
      </c>
      <c r="D171" s="155"/>
      <c r="E171" s="101">
        <f>+'Pay App 15'!E171</f>
        <v>0</v>
      </c>
      <c r="F171" s="73"/>
      <c r="G171" s="102">
        <f>+'Pay App 15'!G171+'Pay App 16'!F171</f>
        <v>0</v>
      </c>
      <c r="H171" s="194">
        <f>+'Pay App 15'!K171</f>
        <v>0</v>
      </c>
      <c r="I171" s="195"/>
      <c r="J171" s="104"/>
      <c r="K171" s="55">
        <f t="shared" si="6"/>
        <v>0</v>
      </c>
      <c r="L171" s="56">
        <f t="shared" si="4"/>
        <v>0</v>
      </c>
      <c r="M171" s="54">
        <f t="shared" si="5"/>
        <v>0</v>
      </c>
      <c r="N171" s="54">
        <f t="shared" si="7"/>
        <v>0</v>
      </c>
      <c r="O171" s="101">
        <f>+'Pay App 15'!O171+'Pay App 15'!P171</f>
        <v>0</v>
      </c>
      <c r="P171" s="73"/>
      <c r="Q171" s="69">
        <f>+'Pay App 15'!Q171+N171+P171</f>
        <v>0</v>
      </c>
    </row>
    <row r="172" spans="1:17" ht="21" customHeight="1" x14ac:dyDescent="0.25">
      <c r="A172" s="154" t="s">
        <v>356</v>
      </c>
      <c r="B172" s="154"/>
      <c r="C172" s="154" t="s">
        <v>347</v>
      </c>
      <c r="D172" s="155"/>
      <c r="E172" s="101">
        <f>+'Pay App 15'!E172</f>
        <v>0</v>
      </c>
      <c r="F172" s="73"/>
      <c r="G172" s="102">
        <f>+'Pay App 15'!G172+'Pay App 16'!F172</f>
        <v>0</v>
      </c>
      <c r="H172" s="194">
        <f>+'Pay App 15'!K172</f>
        <v>0</v>
      </c>
      <c r="I172" s="195"/>
      <c r="J172" s="104"/>
      <c r="K172" s="55">
        <f t="shared" si="6"/>
        <v>0</v>
      </c>
      <c r="L172" s="56">
        <f t="shared" si="4"/>
        <v>0</v>
      </c>
      <c r="M172" s="54">
        <f t="shared" si="5"/>
        <v>0</v>
      </c>
      <c r="N172" s="54">
        <f t="shared" si="7"/>
        <v>0</v>
      </c>
      <c r="O172" s="101">
        <f>+'Pay App 15'!O172+'Pay App 15'!P172</f>
        <v>0</v>
      </c>
      <c r="P172" s="73"/>
      <c r="Q172" s="69">
        <f>+'Pay App 15'!Q172+N172+P172</f>
        <v>0</v>
      </c>
    </row>
    <row r="173" spans="1:17" ht="21" customHeight="1" x14ac:dyDescent="0.25">
      <c r="A173" s="154" t="s">
        <v>357</v>
      </c>
      <c r="B173" s="154"/>
      <c r="C173" s="154" t="s">
        <v>348</v>
      </c>
      <c r="D173" s="155"/>
      <c r="E173" s="101">
        <f>+'Pay App 15'!E173</f>
        <v>0</v>
      </c>
      <c r="F173" s="73"/>
      <c r="G173" s="102">
        <f>+'Pay App 15'!G173+'Pay App 16'!F173</f>
        <v>0</v>
      </c>
      <c r="H173" s="194">
        <f>+'Pay App 15'!K173</f>
        <v>0</v>
      </c>
      <c r="I173" s="195"/>
      <c r="J173" s="104"/>
      <c r="K173" s="55">
        <f t="shared" si="6"/>
        <v>0</v>
      </c>
      <c r="L173" s="56">
        <f t="shared" si="4"/>
        <v>0</v>
      </c>
      <c r="M173" s="54">
        <f t="shared" si="5"/>
        <v>0</v>
      </c>
      <c r="N173" s="54">
        <f t="shared" si="7"/>
        <v>0</v>
      </c>
      <c r="O173" s="101">
        <f>+'Pay App 15'!O173+'Pay App 15'!P173</f>
        <v>0</v>
      </c>
      <c r="P173" s="73"/>
      <c r="Q173" s="69">
        <f>+'Pay App 15'!Q173+N173+P173</f>
        <v>0</v>
      </c>
    </row>
    <row r="174" spans="1:17" ht="21" customHeight="1" x14ac:dyDescent="0.25">
      <c r="A174" s="154" t="s">
        <v>358</v>
      </c>
      <c r="B174" s="154"/>
      <c r="C174" s="154" t="s">
        <v>349</v>
      </c>
      <c r="D174" s="155"/>
      <c r="E174" s="101">
        <f>+'Pay App 15'!E174</f>
        <v>0</v>
      </c>
      <c r="F174" s="73"/>
      <c r="G174" s="102">
        <f>+'Pay App 15'!G174+'Pay App 16'!F174</f>
        <v>0</v>
      </c>
      <c r="H174" s="194">
        <f>+'Pay App 15'!K174</f>
        <v>0</v>
      </c>
      <c r="I174" s="195"/>
      <c r="J174" s="104"/>
      <c r="K174" s="55">
        <f t="shared" si="6"/>
        <v>0</v>
      </c>
      <c r="L174" s="56">
        <f t="shared" si="4"/>
        <v>0</v>
      </c>
      <c r="M174" s="54">
        <f t="shared" si="5"/>
        <v>0</v>
      </c>
      <c r="N174" s="54">
        <f t="shared" si="7"/>
        <v>0</v>
      </c>
      <c r="O174" s="101">
        <f>+'Pay App 15'!O174+'Pay App 15'!P174</f>
        <v>0</v>
      </c>
      <c r="P174" s="73"/>
      <c r="Q174" s="69">
        <f>+'Pay App 15'!Q174+N174+P174</f>
        <v>0</v>
      </c>
    </row>
    <row r="175" spans="1:17" ht="21" customHeight="1" x14ac:dyDescent="0.25">
      <c r="A175" s="154" t="s">
        <v>359</v>
      </c>
      <c r="B175" s="154"/>
      <c r="C175" s="154" t="s">
        <v>350</v>
      </c>
      <c r="D175" s="155"/>
      <c r="E175" s="101">
        <f>+'Pay App 15'!E175</f>
        <v>0</v>
      </c>
      <c r="F175" s="73"/>
      <c r="G175" s="102">
        <f>+'Pay App 15'!G175+'Pay App 16'!F175</f>
        <v>0</v>
      </c>
      <c r="H175" s="194">
        <f>+'Pay App 15'!K175</f>
        <v>0</v>
      </c>
      <c r="I175" s="195"/>
      <c r="J175" s="104"/>
      <c r="K175" s="55">
        <f t="shared" si="6"/>
        <v>0</v>
      </c>
      <c r="L175" s="56">
        <f t="shared" si="4"/>
        <v>0</v>
      </c>
      <c r="M175" s="54">
        <f t="shared" si="5"/>
        <v>0</v>
      </c>
      <c r="N175" s="54">
        <f t="shared" si="7"/>
        <v>0</v>
      </c>
      <c r="O175" s="101">
        <f>+'Pay App 15'!O175+'Pay App 15'!P175</f>
        <v>0</v>
      </c>
      <c r="P175" s="73"/>
      <c r="Q175" s="69">
        <f>+'Pay App 15'!Q175+N175+P175</f>
        <v>0</v>
      </c>
    </row>
    <row r="176" spans="1:17" ht="21" customHeight="1" x14ac:dyDescent="0.25">
      <c r="A176" s="156" t="s">
        <v>186</v>
      </c>
      <c r="B176" s="156"/>
      <c r="C176" s="156" t="s">
        <v>187</v>
      </c>
      <c r="D176" s="157"/>
      <c r="E176" s="101">
        <f>+'Pay App 15'!E176</f>
        <v>0</v>
      </c>
      <c r="F176" s="73"/>
      <c r="G176" s="102">
        <f>+'Pay App 15'!G176+'Pay App 16'!F176</f>
        <v>0</v>
      </c>
      <c r="H176" s="194">
        <f>+'Pay App 15'!K176</f>
        <v>0</v>
      </c>
      <c r="I176" s="195"/>
      <c r="J176" s="104"/>
      <c r="K176" s="55">
        <f t="shared" si="6"/>
        <v>0</v>
      </c>
      <c r="L176" s="56">
        <f t="shared" si="4"/>
        <v>0</v>
      </c>
      <c r="M176" s="54">
        <f t="shared" si="5"/>
        <v>0</v>
      </c>
      <c r="N176" s="54">
        <f t="shared" si="7"/>
        <v>0</v>
      </c>
      <c r="O176" s="101">
        <f>+'Pay App 15'!O176+'Pay App 15'!P176</f>
        <v>0</v>
      </c>
      <c r="P176" s="73"/>
      <c r="Q176" s="69">
        <f>+'Pay App 15'!Q176+N176+P176</f>
        <v>0</v>
      </c>
    </row>
    <row r="177" spans="1:17" ht="21" customHeight="1" x14ac:dyDescent="0.25">
      <c r="A177" s="154" t="s">
        <v>361</v>
      </c>
      <c r="B177" s="154"/>
      <c r="C177" s="154" t="s">
        <v>360</v>
      </c>
      <c r="D177" s="155"/>
      <c r="E177" s="101">
        <f>+'Pay App 15'!E177</f>
        <v>0</v>
      </c>
      <c r="F177" s="73"/>
      <c r="G177" s="102">
        <f>+'Pay App 15'!G177+'Pay App 16'!F177</f>
        <v>0</v>
      </c>
      <c r="H177" s="194">
        <f>+'Pay App 15'!K177</f>
        <v>0</v>
      </c>
      <c r="I177" s="195"/>
      <c r="J177" s="104"/>
      <c r="K177" s="55">
        <f t="shared" si="6"/>
        <v>0</v>
      </c>
      <c r="L177" s="56">
        <f t="shared" si="4"/>
        <v>0</v>
      </c>
      <c r="M177" s="54">
        <f t="shared" si="5"/>
        <v>0</v>
      </c>
      <c r="N177" s="54">
        <f t="shared" si="7"/>
        <v>0</v>
      </c>
      <c r="O177" s="101">
        <f>+'Pay App 15'!O177+'Pay App 15'!P177</f>
        <v>0</v>
      </c>
      <c r="P177" s="73"/>
      <c r="Q177" s="69">
        <f>+'Pay App 15'!Q177+N177+P177</f>
        <v>0</v>
      </c>
    </row>
    <row r="178" spans="1:17" ht="21" customHeight="1" x14ac:dyDescent="0.25">
      <c r="A178" s="154" t="s">
        <v>130</v>
      </c>
      <c r="B178" s="154"/>
      <c r="C178" s="153" t="s">
        <v>131</v>
      </c>
      <c r="D178" s="158"/>
      <c r="E178" s="101">
        <f>+'Pay App 15'!E178</f>
        <v>0</v>
      </c>
      <c r="F178" s="73"/>
      <c r="G178" s="102">
        <f>+'Pay App 15'!G178+'Pay App 16'!F178</f>
        <v>0</v>
      </c>
      <c r="H178" s="194">
        <f>+'Pay App 15'!K178</f>
        <v>0</v>
      </c>
      <c r="I178" s="195"/>
      <c r="J178" s="104"/>
      <c r="K178" s="55">
        <f t="shared" si="6"/>
        <v>0</v>
      </c>
      <c r="L178" s="56">
        <f t="shared" si="4"/>
        <v>0</v>
      </c>
      <c r="M178" s="54">
        <f t="shared" si="5"/>
        <v>0</v>
      </c>
      <c r="N178" s="54">
        <f t="shared" si="7"/>
        <v>0</v>
      </c>
      <c r="O178" s="101">
        <f>+'Pay App 15'!O178+'Pay App 15'!P178</f>
        <v>0</v>
      </c>
      <c r="P178" s="73"/>
      <c r="Q178" s="69">
        <f>+'Pay App 15'!Q178+N178+P178</f>
        <v>0</v>
      </c>
    </row>
    <row r="179" spans="1:17" ht="21" customHeight="1" x14ac:dyDescent="0.25">
      <c r="A179" s="154" t="s">
        <v>362</v>
      </c>
      <c r="B179" s="154"/>
      <c r="C179" s="154" t="s">
        <v>366</v>
      </c>
      <c r="D179" s="155"/>
      <c r="E179" s="101">
        <f>+'Pay App 15'!E179</f>
        <v>0</v>
      </c>
      <c r="F179" s="73"/>
      <c r="G179" s="102">
        <f>+'Pay App 15'!G179+'Pay App 16'!F179</f>
        <v>0</v>
      </c>
      <c r="H179" s="194">
        <f>+'Pay App 15'!K179</f>
        <v>0</v>
      </c>
      <c r="I179" s="195"/>
      <c r="J179" s="104"/>
      <c r="K179" s="55">
        <f t="shared" si="6"/>
        <v>0</v>
      </c>
      <c r="L179" s="56">
        <f t="shared" si="4"/>
        <v>0</v>
      </c>
      <c r="M179" s="54">
        <f t="shared" si="5"/>
        <v>0</v>
      </c>
      <c r="N179" s="54">
        <f t="shared" si="7"/>
        <v>0</v>
      </c>
      <c r="O179" s="101">
        <f>+'Pay App 15'!O179+'Pay App 15'!P179</f>
        <v>0</v>
      </c>
      <c r="P179" s="73"/>
      <c r="Q179" s="69">
        <f>+'Pay App 15'!Q179+N179+P179</f>
        <v>0</v>
      </c>
    </row>
    <row r="180" spans="1:17" ht="21" customHeight="1" x14ac:dyDescent="0.25">
      <c r="A180" s="154" t="s">
        <v>363</v>
      </c>
      <c r="B180" s="154"/>
      <c r="C180" s="154" t="s">
        <v>367</v>
      </c>
      <c r="D180" s="155"/>
      <c r="E180" s="101">
        <f>+'Pay App 15'!E180</f>
        <v>0</v>
      </c>
      <c r="F180" s="73"/>
      <c r="G180" s="102">
        <f>+'Pay App 15'!G180+'Pay App 16'!F180</f>
        <v>0</v>
      </c>
      <c r="H180" s="194">
        <f>+'Pay App 15'!K180</f>
        <v>0</v>
      </c>
      <c r="I180" s="195"/>
      <c r="J180" s="104"/>
      <c r="K180" s="55">
        <f t="shared" si="6"/>
        <v>0</v>
      </c>
      <c r="L180" s="56">
        <f t="shared" si="4"/>
        <v>0</v>
      </c>
      <c r="M180" s="54">
        <f t="shared" si="5"/>
        <v>0</v>
      </c>
      <c r="N180" s="54">
        <f t="shared" si="7"/>
        <v>0</v>
      </c>
      <c r="O180" s="101">
        <f>+'Pay App 15'!O180+'Pay App 15'!P180</f>
        <v>0</v>
      </c>
      <c r="P180" s="73"/>
      <c r="Q180" s="69">
        <f>+'Pay App 15'!Q180+N180+P180</f>
        <v>0</v>
      </c>
    </row>
    <row r="181" spans="1:17" ht="21" customHeight="1" x14ac:dyDescent="0.25">
      <c r="A181" s="154" t="s">
        <v>364</v>
      </c>
      <c r="B181" s="154"/>
      <c r="C181" s="154" t="s">
        <v>368</v>
      </c>
      <c r="D181" s="155"/>
      <c r="E181" s="101">
        <f>+'Pay App 15'!E181</f>
        <v>0</v>
      </c>
      <c r="F181" s="73"/>
      <c r="G181" s="102">
        <f>+'Pay App 15'!G181+'Pay App 16'!F181</f>
        <v>0</v>
      </c>
      <c r="H181" s="194">
        <f>+'Pay App 15'!K181</f>
        <v>0</v>
      </c>
      <c r="I181" s="195"/>
      <c r="J181" s="104"/>
      <c r="K181" s="55">
        <f t="shared" si="6"/>
        <v>0</v>
      </c>
      <c r="L181" s="56">
        <f t="shared" si="4"/>
        <v>0</v>
      </c>
      <c r="M181" s="54">
        <f t="shared" si="5"/>
        <v>0</v>
      </c>
      <c r="N181" s="54">
        <f t="shared" si="7"/>
        <v>0</v>
      </c>
      <c r="O181" s="101">
        <f>+'Pay App 15'!O181+'Pay App 15'!P181</f>
        <v>0</v>
      </c>
      <c r="P181" s="73"/>
      <c r="Q181" s="69">
        <f>+'Pay App 15'!Q181+N181+P181</f>
        <v>0</v>
      </c>
    </row>
    <row r="182" spans="1:17" ht="21" customHeight="1" x14ac:dyDescent="0.25">
      <c r="A182" s="154" t="s">
        <v>365</v>
      </c>
      <c r="B182" s="154"/>
      <c r="C182" s="154" t="s">
        <v>369</v>
      </c>
      <c r="D182" s="155"/>
      <c r="E182" s="101">
        <f>+'Pay App 15'!E182</f>
        <v>0</v>
      </c>
      <c r="F182" s="73"/>
      <c r="G182" s="102">
        <f>+'Pay App 15'!G182+'Pay App 16'!F182</f>
        <v>0</v>
      </c>
      <c r="H182" s="194">
        <f>+'Pay App 15'!K182</f>
        <v>0</v>
      </c>
      <c r="I182" s="195"/>
      <c r="J182" s="104"/>
      <c r="K182" s="55">
        <f t="shared" si="6"/>
        <v>0</v>
      </c>
      <c r="L182" s="56">
        <f t="shared" si="4"/>
        <v>0</v>
      </c>
      <c r="M182" s="54">
        <f t="shared" si="5"/>
        <v>0</v>
      </c>
      <c r="N182" s="54">
        <f t="shared" si="7"/>
        <v>0</v>
      </c>
      <c r="O182" s="101">
        <f>+'Pay App 15'!O182+'Pay App 15'!P182</f>
        <v>0</v>
      </c>
      <c r="P182" s="73"/>
      <c r="Q182" s="69">
        <f>+'Pay App 15'!Q182+N182+P182</f>
        <v>0</v>
      </c>
    </row>
    <row r="183" spans="1:17" ht="21" customHeight="1" x14ac:dyDescent="0.25">
      <c r="A183" s="156" t="s">
        <v>188</v>
      </c>
      <c r="B183" s="156"/>
      <c r="C183" s="156" t="s">
        <v>189</v>
      </c>
      <c r="D183" s="157"/>
      <c r="E183" s="101">
        <f>+'Pay App 15'!E183</f>
        <v>0</v>
      </c>
      <c r="F183" s="73"/>
      <c r="G183" s="102">
        <f>+'Pay App 15'!G183+'Pay App 16'!F183</f>
        <v>0</v>
      </c>
      <c r="H183" s="194">
        <f>+'Pay App 15'!K183</f>
        <v>0</v>
      </c>
      <c r="I183" s="195"/>
      <c r="J183" s="104"/>
      <c r="K183" s="55">
        <f t="shared" si="6"/>
        <v>0</v>
      </c>
      <c r="L183" s="56">
        <f t="shared" si="4"/>
        <v>0</v>
      </c>
      <c r="M183" s="54">
        <f t="shared" si="5"/>
        <v>0</v>
      </c>
      <c r="N183" s="54">
        <f t="shared" si="7"/>
        <v>0</v>
      </c>
      <c r="O183" s="101">
        <f>+'Pay App 15'!O183+'Pay App 15'!P183</f>
        <v>0</v>
      </c>
      <c r="P183" s="73"/>
      <c r="Q183" s="69">
        <f>+'Pay App 15'!Q183+N183+P183</f>
        <v>0</v>
      </c>
    </row>
    <row r="184" spans="1:17" ht="21" customHeight="1" x14ac:dyDescent="0.25">
      <c r="A184" s="156" t="s">
        <v>190</v>
      </c>
      <c r="B184" s="156"/>
      <c r="C184" s="156" t="s">
        <v>191</v>
      </c>
      <c r="D184" s="157"/>
      <c r="E184" s="101">
        <f>+'Pay App 15'!E184</f>
        <v>0</v>
      </c>
      <c r="F184" s="73"/>
      <c r="G184" s="102">
        <f>+'Pay App 15'!G184+'Pay App 16'!F184</f>
        <v>0</v>
      </c>
      <c r="H184" s="194">
        <f>+'Pay App 15'!K184</f>
        <v>0</v>
      </c>
      <c r="I184" s="195"/>
      <c r="J184" s="104"/>
      <c r="K184" s="55">
        <f t="shared" si="6"/>
        <v>0</v>
      </c>
      <c r="L184" s="56">
        <f t="shared" si="4"/>
        <v>0</v>
      </c>
      <c r="M184" s="54">
        <f t="shared" si="5"/>
        <v>0</v>
      </c>
      <c r="N184" s="54">
        <f t="shared" si="7"/>
        <v>0</v>
      </c>
      <c r="O184" s="101">
        <f>+'Pay App 15'!O184+'Pay App 15'!P184</f>
        <v>0</v>
      </c>
      <c r="P184" s="73"/>
      <c r="Q184" s="69">
        <f>+'Pay App 15'!Q184+N184+P184</f>
        <v>0</v>
      </c>
    </row>
    <row r="185" spans="1:17" ht="21" customHeight="1" x14ac:dyDescent="0.25">
      <c r="A185" s="154" t="s">
        <v>371</v>
      </c>
      <c r="B185" s="154"/>
      <c r="C185" s="154" t="s">
        <v>370</v>
      </c>
      <c r="D185" s="155"/>
      <c r="E185" s="101">
        <f>+'Pay App 15'!E185</f>
        <v>0</v>
      </c>
      <c r="F185" s="73"/>
      <c r="G185" s="102">
        <f>+'Pay App 15'!G185+'Pay App 16'!F185</f>
        <v>0</v>
      </c>
      <c r="H185" s="194">
        <f>+'Pay App 15'!K185</f>
        <v>0</v>
      </c>
      <c r="I185" s="195"/>
      <c r="J185" s="104"/>
      <c r="K185" s="55">
        <f t="shared" si="6"/>
        <v>0</v>
      </c>
      <c r="L185" s="56">
        <f t="shared" si="4"/>
        <v>0</v>
      </c>
      <c r="M185" s="54">
        <f t="shared" si="5"/>
        <v>0</v>
      </c>
      <c r="N185" s="54">
        <f t="shared" si="7"/>
        <v>0</v>
      </c>
      <c r="O185" s="101">
        <f>+'Pay App 15'!O185+'Pay App 15'!P185</f>
        <v>0</v>
      </c>
      <c r="P185" s="73"/>
      <c r="Q185" s="69">
        <f>+'Pay App 15'!Q185+N185+P185</f>
        <v>0</v>
      </c>
    </row>
    <row r="186" spans="1:17" ht="21" customHeight="1" x14ac:dyDescent="0.25">
      <c r="A186" s="154" t="s">
        <v>372</v>
      </c>
      <c r="B186" s="154"/>
      <c r="C186" s="154" t="s">
        <v>373</v>
      </c>
      <c r="D186" s="155"/>
      <c r="E186" s="101">
        <f>+'Pay App 15'!E186</f>
        <v>0</v>
      </c>
      <c r="F186" s="73"/>
      <c r="G186" s="102">
        <f>+'Pay App 15'!G186+'Pay App 16'!F186</f>
        <v>0</v>
      </c>
      <c r="H186" s="194">
        <f>+'Pay App 15'!K186</f>
        <v>0</v>
      </c>
      <c r="I186" s="195"/>
      <c r="J186" s="104"/>
      <c r="K186" s="55">
        <f t="shared" si="6"/>
        <v>0</v>
      </c>
      <c r="L186" s="56">
        <f t="shared" si="4"/>
        <v>0</v>
      </c>
      <c r="M186" s="54">
        <f t="shared" si="5"/>
        <v>0</v>
      </c>
      <c r="N186" s="54">
        <f t="shared" si="7"/>
        <v>0</v>
      </c>
      <c r="O186" s="101">
        <f>+'Pay App 15'!O186+'Pay App 15'!P186</f>
        <v>0</v>
      </c>
      <c r="P186" s="73"/>
      <c r="Q186" s="69">
        <f>+'Pay App 15'!Q186+N186+P186</f>
        <v>0</v>
      </c>
    </row>
    <row r="187" spans="1:17" ht="21" customHeight="1" x14ac:dyDescent="0.25">
      <c r="A187" s="154" t="s">
        <v>374</v>
      </c>
      <c r="B187" s="154"/>
      <c r="C187" s="154" t="s">
        <v>375</v>
      </c>
      <c r="D187" s="155"/>
      <c r="E187" s="101">
        <f>+'Pay App 15'!E187</f>
        <v>0</v>
      </c>
      <c r="F187" s="73"/>
      <c r="G187" s="102">
        <f>+'Pay App 15'!G187+'Pay App 16'!F187</f>
        <v>0</v>
      </c>
      <c r="H187" s="194">
        <f>+'Pay App 15'!K187</f>
        <v>0</v>
      </c>
      <c r="I187" s="195"/>
      <c r="J187" s="104"/>
      <c r="K187" s="55">
        <f t="shared" si="6"/>
        <v>0</v>
      </c>
      <c r="L187" s="56">
        <f t="shared" si="4"/>
        <v>0</v>
      </c>
      <c r="M187" s="54">
        <f t="shared" si="5"/>
        <v>0</v>
      </c>
      <c r="N187" s="54">
        <f t="shared" si="7"/>
        <v>0</v>
      </c>
      <c r="O187" s="101">
        <f>+'Pay App 15'!O187+'Pay App 15'!P187</f>
        <v>0</v>
      </c>
      <c r="P187" s="73"/>
      <c r="Q187" s="69">
        <f>+'Pay App 15'!Q187+N187+P187</f>
        <v>0</v>
      </c>
    </row>
    <row r="188" spans="1:17" ht="21" customHeight="1" x14ac:dyDescent="0.25">
      <c r="A188" s="156" t="s">
        <v>192</v>
      </c>
      <c r="B188" s="156"/>
      <c r="C188" s="156" t="s">
        <v>193</v>
      </c>
      <c r="D188" s="157"/>
      <c r="E188" s="101">
        <f>+'Pay App 15'!E188</f>
        <v>0</v>
      </c>
      <c r="F188" s="73"/>
      <c r="G188" s="102">
        <f>+'Pay App 15'!G188+'Pay App 16'!F188</f>
        <v>0</v>
      </c>
      <c r="H188" s="194">
        <f>+'Pay App 15'!K188</f>
        <v>0</v>
      </c>
      <c r="I188" s="195"/>
      <c r="J188" s="104"/>
      <c r="K188" s="55">
        <f t="shared" si="6"/>
        <v>0</v>
      </c>
      <c r="L188" s="56">
        <f t="shared" si="4"/>
        <v>0</v>
      </c>
      <c r="M188" s="54">
        <f t="shared" si="5"/>
        <v>0</v>
      </c>
      <c r="N188" s="54">
        <f t="shared" si="7"/>
        <v>0</v>
      </c>
      <c r="O188" s="101">
        <f>+'Pay App 15'!O188+'Pay App 15'!P188</f>
        <v>0</v>
      </c>
      <c r="P188" s="73"/>
      <c r="Q188" s="69">
        <f>+'Pay App 15'!Q188+N188+P188</f>
        <v>0</v>
      </c>
    </row>
    <row r="189" spans="1:17" ht="21" customHeight="1" x14ac:dyDescent="0.25">
      <c r="A189" s="153" t="s">
        <v>132</v>
      </c>
      <c r="B189" s="153"/>
      <c r="C189" s="153" t="s">
        <v>133</v>
      </c>
      <c r="D189" s="158"/>
      <c r="E189" s="101">
        <f>+'Pay App 15'!E189</f>
        <v>0</v>
      </c>
      <c r="F189" s="73"/>
      <c r="G189" s="102">
        <f>+'Pay App 15'!G189+'Pay App 16'!F189</f>
        <v>0</v>
      </c>
      <c r="H189" s="194">
        <f>+'Pay App 15'!K189</f>
        <v>0</v>
      </c>
      <c r="I189" s="195"/>
      <c r="J189" s="104"/>
      <c r="K189" s="55">
        <f t="shared" si="6"/>
        <v>0</v>
      </c>
      <c r="L189" s="56">
        <f t="shared" si="4"/>
        <v>0</v>
      </c>
      <c r="M189" s="54">
        <f t="shared" si="5"/>
        <v>0</v>
      </c>
      <c r="N189" s="54">
        <f t="shared" si="7"/>
        <v>0</v>
      </c>
      <c r="O189" s="101">
        <f>+'Pay App 15'!O189+'Pay App 15'!P189</f>
        <v>0</v>
      </c>
      <c r="P189" s="73"/>
      <c r="Q189" s="69">
        <f>+'Pay App 15'!Q189+N189+P189</f>
        <v>0</v>
      </c>
    </row>
    <row r="190" spans="1:17" ht="21" customHeight="1" x14ac:dyDescent="0.25">
      <c r="A190" s="153" t="s">
        <v>376</v>
      </c>
      <c r="B190" s="153"/>
      <c r="C190" s="154" t="s">
        <v>377</v>
      </c>
      <c r="D190" s="155"/>
      <c r="E190" s="101">
        <f>+'Pay App 15'!E190</f>
        <v>0</v>
      </c>
      <c r="F190" s="73"/>
      <c r="G190" s="102">
        <f>+'Pay App 15'!G190+'Pay App 16'!F190</f>
        <v>0</v>
      </c>
      <c r="H190" s="194">
        <f>+'Pay App 15'!K190</f>
        <v>0</v>
      </c>
      <c r="I190" s="195"/>
      <c r="J190" s="104"/>
      <c r="K190" s="55">
        <f t="shared" si="6"/>
        <v>0</v>
      </c>
      <c r="L190" s="56">
        <f t="shared" si="4"/>
        <v>0</v>
      </c>
      <c r="M190" s="54">
        <f t="shared" si="5"/>
        <v>0</v>
      </c>
      <c r="N190" s="54">
        <f t="shared" si="7"/>
        <v>0</v>
      </c>
      <c r="O190" s="101">
        <f>+'Pay App 15'!O190+'Pay App 15'!P190</f>
        <v>0</v>
      </c>
      <c r="P190" s="73"/>
      <c r="Q190" s="69">
        <f>+'Pay App 15'!Q190+N190+P190</f>
        <v>0</v>
      </c>
    </row>
    <row r="191" spans="1:17" ht="21" customHeight="1" x14ac:dyDescent="0.25">
      <c r="A191" s="156" t="s">
        <v>194</v>
      </c>
      <c r="B191" s="156"/>
      <c r="C191" s="156" t="s">
        <v>195</v>
      </c>
      <c r="D191" s="157"/>
      <c r="E191" s="101">
        <f>+'Pay App 15'!E191</f>
        <v>0</v>
      </c>
      <c r="F191" s="73"/>
      <c r="G191" s="102">
        <f>+'Pay App 15'!G191+'Pay App 16'!F191</f>
        <v>0</v>
      </c>
      <c r="H191" s="194">
        <f>+'Pay App 15'!K191</f>
        <v>0</v>
      </c>
      <c r="I191" s="195"/>
      <c r="J191" s="104"/>
      <c r="K191" s="55">
        <f t="shared" si="6"/>
        <v>0</v>
      </c>
      <c r="L191" s="56">
        <f t="shared" si="4"/>
        <v>0</v>
      </c>
      <c r="M191" s="54">
        <f t="shared" si="5"/>
        <v>0</v>
      </c>
      <c r="N191" s="54">
        <f t="shared" si="7"/>
        <v>0</v>
      </c>
      <c r="O191" s="101">
        <f>+'Pay App 15'!O191+'Pay App 15'!P191</f>
        <v>0</v>
      </c>
      <c r="P191" s="73"/>
      <c r="Q191" s="69">
        <f>+'Pay App 15'!Q191+N191+P191</f>
        <v>0</v>
      </c>
    </row>
    <row r="192" spans="1:17" ht="21" customHeight="1" x14ac:dyDescent="0.25">
      <c r="A192" s="153" t="s">
        <v>134</v>
      </c>
      <c r="B192" s="153"/>
      <c r="C192" s="153" t="s">
        <v>135</v>
      </c>
      <c r="D192" s="158"/>
      <c r="E192" s="101">
        <f>+'Pay App 15'!E192</f>
        <v>0</v>
      </c>
      <c r="F192" s="73"/>
      <c r="G192" s="102">
        <f>+'Pay App 15'!G192+'Pay App 16'!F192</f>
        <v>0</v>
      </c>
      <c r="H192" s="194">
        <f>+'Pay App 15'!K192</f>
        <v>0</v>
      </c>
      <c r="I192" s="195"/>
      <c r="J192" s="104"/>
      <c r="K192" s="55">
        <f t="shared" si="6"/>
        <v>0</v>
      </c>
      <c r="L192" s="56">
        <f t="shared" si="4"/>
        <v>0</v>
      </c>
      <c r="M192" s="54">
        <f t="shared" si="5"/>
        <v>0</v>
      </c>
      <c r="N192" s="54">
        <f t="shared" si="7"/>
        <v>0</v>
      </c>
      <c r="O192" s="101">
        <f>+'Pay App 15'!O192+'Pay App 15'!P192</f>
        <v>0</v>
      </c>
      <c r="P192" s="73"/>
      <c r="Q192" s="69">
        <f>+'Pay App 15'!Q192+N192+P192</f>
        <v>0</v>
      </c>
    </row>
    <row r="193" spans="1:17" ht="21" customHeight="1" x14ac:dyDescent="0.25">
      <c r="A193" s="153" t="s">
        <v>376</v>
      </c>
      <c r="B193" s="153"/>
      <c r="C193" s="154" t="s">
        <v>378</v>
      </c>
      <c r="D193" s="155"/>
      <c r="E193" s="101">
        <f>+'Pay App 15'!E193</f>
        <v>0</v>
      </c>
      <c r="F193" s="73"/>
      <c r="G193" s="102">
        <f>+'Pay App 15'!G193+'Pay App 16'!F193</f>
        <v>0</v>
      </c>
      <c r="H193" s="194">
        <f>+'Pay App 15'!K193</f>
        <v>0</v>
      </c>
      <c r="I193" s="195"/>
      <c r="J193" s="104"/>
      <c r="K193" s="55">
        <f t="shared" si="6"/>
        <v>0</v>
      </c>
      <c r="L193" s="56">
        <f t="shared" si="4"/>
        <v>0</v>
      </c>
      <c r="M193" s="54">
        <f t="shared" si="5"/>
        <v>0</v>
      </c>
      <c r="N193" s="54">
        <f t="shared" si="7"/>
        <v>0</v>
      </c>
      <c r="O193" s="101">
        <f>+'Pay App 15'!O193+'Pay App 15'!P193</f>
        <v>0</v>
      </c>
      <c r="P193" s="73"/>
      <c r="Q193" s="69">
        <f>+'Pay App 15'!Q193+N193+P193</f>
        <v>0</v>
      </c>
    </row>
    <row r="194" spans="1:17" ht="21" customHeight="1" x14ac:dyDescent="0.25">
      <c r="A194" s="153" t="s">
        <v>136</v>
      </c>
      <c r="B194" s="153"/>
      <c r="C194" s="153" t="s">
        <v>137</v>
      </c>
      <c r="D194" s="158"/>
      <c r="E194" s="101">
        <f>+'Pay App 15'!E194</f>
        <v>0</v>
      </c>
      <c r="F194" s="73"/>
      <c r="G194" s="102">
        <f>+'Pay App 15'!G194+'Pay App 16'!F194</f>
        <v>0</v>
      </c>
      <c r="H194" s="194">
        <f>+'Pay App 15'!K194</f>
        <v>0</v>
      </c>
      <c r="I194" s="195"/>
      <c r="J194" s="104"/>
      <c r="K194" s="55">
        <f t="shared" si="6"/>
        <v>0</v>
      </c>
      <c r="L194" s="56">
        <f t="shared" si="4"/>
        <v>0</v>
      </c>
      <c r="M194" s="54">
        <f t="shared" si="5"/>
        <v>0</v>
      </c>
      <c r="N194" s="54">
        <f t="shared" si="7"/>
        <v>0</v>
      </c>
      <c r="O194" s="101">
        <f>+'Pay App 15'!O194+'Pay App 15'!P194</f>
        <v>0</v>
      </c>
      <c r="P194" s="73"/>
      <c r="Q194" s="69">
        <f>+'Pay App 15'!Q194+N194+P194</f>
        <v>0</v>
      </c>
    </row>
    <row r="195" spans="1:17" ht="21" customHeight="1" x14ac:dyDescent="0.25">
      <c r="A195" s="153" t="s">
        <v>138</v>
      </c>
      <c r="B195" s="153"/>
      <c r="C195" s="153" t="s">
        <v>139</v>
      </c>
      <c r="D195" s="158"/>
      <c r="E195" s="101">
        <f>+'Pay App 15'!E195</f>
        <v>0</v>
      </c>
      <c r="F195" s="73"/>
      <c r="G195" s="102">
        <f>+'Pay App 15'!G195+'Pay App 16'!F195</f>
        <v>0</v>
      </c>
      <c r="H195" s="194">
        <f>+'Pay App 15'!K195</f>
        <v>0</v>
      </c>
      <c r="I195" s="195"/>
      <c r="J195" s="104"/>
      <c r="K195" s="55">
        <f t="shared" si="6"/>
        <v>0</v>
      </c>
      <c r="L195" s="56">
        <f t="shared" si="4"/>
        <v>0</v>
      </c>
      <c r="M195" s="54">
        <f t="shared" si="5"/>
        <v>0</v>
      </c>
      <c r="N195" s="54">
        <f t="shared" si="7"/>
        <v>0</v>
      </c>
      <c r="O195" s="101">
        <f>+'Pay App 15'!O195+'Pay App 15'!P195</f>
        <v>0</v>
      </c>
      <c r="P195" s="73"/>
      <c r="Q195" s="69">
        <f>+'Pay App 15'!Q195+N195+P195</f>
        <v>0</v>
      </c>
    </row>
    <row r="196" spans="1:17" ht="21" customHeight="1" x14ac:dyDescent="0.25">
      <c r="A196" s="153" t="s">
        <v>379</v>
      </c>
      <c r="B196" s="153"/>
      <c r="C196" s="154" t="s">
        <v>348</v>
      </c>
      <c r="D196" s="155"/>
      <c r="E196" s="101">
        <f>+'Pay App 15'!E196</f>
        <v>0</v>
      </c>
      <c r="F196" s="73"/>
      <c r="G196" s="102">
        <f>+'Pay App 15'!G196+'Pay App 16'!F196</f>
        <v>0</v>
      </c>
      <c r="H196" s="194">
        <f>+'Pay App 15'!K196</f>
        <v>0</v>
      </c>
      <c r="I196" s="195"/>
      <c r="J196" s="104"/>
      <c r="K196" s="55">
        <f t="shared" si="6"/>
        <v>0</v>
      </c>
      <c r="L196" s="56">
        <f t="shared" si="4"/>
        <v>0</v>
      </c>
      <c r="M196" s="54">
        <f t="shared" si="5"/>
        <v>0</v>
      </c>
      <c r="N196" s="54">
        <f t="shared" si="7"/>
        <v>0</v>
      </c>
      <c r="O196" s="101">
        <f>+'Pay App 15'!O196+'Pay App 15'!P196</f>
        <v>0</v>
      </c>
      <c r="P196" s="73"/>
      <c r="Q196" s="69">
        <f>+'Pay App 15'!Q196+N196+P196</f>
        <v>0</v>
      </c>
    </row>
    <row r="197" spans="1:17" ht="21" customHeight="1" x14ac:dyDescent="0.25">
      <c r="A197" s="156" t="s">
        <v>196</v>
      </c>
      <c r="B197" s="156"/>
      <c r="C197" s="156" t="s">
        <v>197</v>
      </c>
      <c r="D197" s="157"/>
      <c r="E197" s="101">
        <f>+'Pay App 15'!E197</f>
        <v>0</v>
      </c>
      <c r="F197" s="73"/>
      <c r="G197" s="102">
        <f>+'Pay App 15'!G197+'Pay App 16'!F197</f>
        <v>0</v>
      </c>
      <c r="H197" s="194">
        <f>+'Pay App 15'!K197</f>
        <v>0</v>
      </c>
      <c r="I197" s="195"/>
      <c r="J197" s="104"/>
      <c r="K197" s="55">
        <f t="shared" si="6"/>
        <v>0</v>
      </c>
      <c r="L197" s="56">
        <f t="shared" si="4"/>
        <v>0</v>
      </c>
      <c r="M197" s="54">
        <f t="shared" si="5"/>
        <v>0</v>
      </c>
      <c r="N197" s="54">
        <f t="shared" si="7"/>
        <v>0</v>
      </c>
      <c r="O197" s="101">
        <f>+'Pay App 15'!O197+'Pay App 15'!P197</f>
        <v>0</v>
      </c>
      <c r="P197" s="73"/>
      <c r="Q197" s="69">
        <f>+'Pay App 15'!Q197+N197+P197</f>
        <v>0</v>
      </c>
    </row>
    <row r="198" spans="1:17" ht="21" customHeight="1" x14ac:dyDescent="0.25">
      <c r="A198" s="153" t="s">
        <v>140</v>
      </c>
      <c r="B198" s="153"/>
      <c r="C198" s="153" t="s">
        <v>141</v>
      </c>
      <c r="D198" s="158"/>
      <c r="E198" s="101">
        <f>+'Pay App 15'!E198</f>
        <v>0</v>
      </c>
      <c r="F198" s="73"/>
      <c r="G198" s="102">
        <f>+'Pay App 15'!G198+'Pay App 16'!F198</f>
        <v>0</v>
      </c>
      <c r="H198" s="194">
        <f>+'Pay App 15'!K198</f>
        <v>0</v>
      </c>
      <c r="I198" s="195"/>
      <c r="J198" s="104"/>
      <c r="K198" s="55">
        <f t="shared" si="6"/>
        <v>0</v>
      </c>
      <c r="L198" s="56">
        <f t="shared" si="4"/>
        <v>0</v>
      </c>
      <c r="M198" s="54">
        <f t="shared" si="5"/>
        <v>0</v>
      </c>
      <c r="N198" s="54">
        <f t="shared" si="7"/>
        <v>0</v>
      </c>
      <c r="O198" s="101">
        <f>+'Pay App 15'!O198+'Pay App 15'!P198</f>
        <v>0</v>
      </c>
      <c r="P198" s="73"/>
      <c r="Q198" s="69">
        <f>+'Pay App 15'!Q198+N198+P198</f>
        <v>0</v>
      </c>
    </row>
    <row r="199" spans="1:17" ht="21" customHeight="1" x14ac:dyDescent="0.25">
      <c r="A199" s="153" t="s">
        <v>142</v>
      </c>
      <c r="B199" s="153"/>
      <c r="C199" s="153" t="s">
        <v>143</v>
      </c>
      <c r="D199" s="158"/>
      <c r="E199" s="101">
        <f>+'Pay App 15'!E199</f>
        <v>0</v>
      </c>
      <c r="F199" s="73"/>
      <c r="G199" s="102">
        <f>+'Pay App 15'!G199+'Pay App 16'!F199</f>
        <v>0</v>
      </c>
      <c r="H199" s="194">
        <f>+'Pay App 15'!K199</f>
        <v>0</v>
      </c>
      <c r="I199" s="195"/>
      <c r="J199" s="104"/>
      <c r="K199" s="55">
        <f t="shared" si="6"/>
        <v>0</v>
      </c>
      <c r="L199" s="56">
        <f t="shared" si="4"/>
        <v>0</v>
      </c>
      <c r="M199" s="54">
        <f t="shared" si="5"/>
        <v>0</v>
      </c>
      <c r="N199" s="54">
        <f t="shared" si="7"/>
        <v>0</v>
      </c>
      <c r="O199" s="101">
        <f>+'Pay App 15'!O199+'Pay App 15'!P199</f>
        <v>0</v>
      </c>
      <c r="P199" s="73"/>
      <c r="Q199" s="69">
        <f>+'Pay App 15'!Q199+N199+P199</f>
        <v>0</v>
      </c>
    </row>
    <row r="200" spans="1:17" ht="21" customHeight="1" x14ac:dyDescent="0.25">
      <c r="A200" s="153" t="s">
        <v>380</v>
      </c>
      <c r="B200" s="153"/>
      <c r="C200" s="154" t="s">
        <v>381</v>
      </c>
      <c r="D200" s="155"/>
      <c r="E200" s="101">
        <f>+'Pay App 15'!E200</f>
        <v>0</v>
      </c>
      <c r="F200" s="73"/>
      <c r="G200" s="102">
        <f>+'Pay App 15'!G200+'Pay App 16'!F200</f>
        <v>0</v>
      </c>
      <c r="H200" s="194">
        <f>+'Pay App 15'!K200</f>
        <v>0</v>
      </c>
      <c r="I200" s="195"/>
      <c r="J200" s="104"/>
      <c r="K200" s="55">
        <f t="shared" si="6"/>
        <v>0</v>
      </c>
      <c r="L200" s="56">
        <f t="shared" si="4"/>
        <v>0</v>
      </c>
      <c r="M200" s="54">
        <f t="shared" si="5"/>
        <v>0</v>
      </c>
      <c r="N200" s="54">
        <f t="shared" si="7"/>
        <v>0</v>
      </c>
      <c r="O200" s="101">
        <f>+'Pay App 15'!O200+'Pay App 15'!P200</f>
        <v>0</v>
      </c>
      <c r="P200" s="73"/>
      <c r="Q200" s="69">
        <f>+'Pay App 15'!Q200+N200+P200</f>
        <v>0</v>
      </c>
    </row>
    <row r="201" spans="1:17" ht="21" customHeight="1" x14ac:dyDescent="0.25">
      <c r="A201" s="153" t="s">
        <v>382</v>
      </c>
      <c r="B201" s="153"/>
      <c r="C201" s="154" t="s">
        <v>383</v>
      </c>
      <c r="D201" s="155"/>
      <c r="E201" s="101">
        <f>+'Pay App 15'!E201</f>
        <v>0</v>
      </c>
      <c r="F201" s="73"/>
      <c r="G201" s="102">
        <f>+'Pay App 15'!G201+'Pay App 16'!F201</f>
        <v>0</v>
      </c>
      <c r="H201" s="194">
        <f>+'Pay App 15'!K201</f>
        <v>0</v>
      </c>
      <c r="I201" s="195"/>
      <c r="J201" s="104"/>
      <c r="K201" s="55">
        <f t="shared" si="6"/>
        <v>0</v>
      </c>
      <c r="L201" s="56">
        <f t="shared" si="4"/>
        <v>0</v>
      </c>
      <c r="M201" s="54">
        <f t="shared" si="5"/>
        <v>0</v>
      </c>
      <c r="N201" s="54">
        <f t="shared" si="7"/>
        <v>0</v>
      </c>
      <c r="O201" s="101">
        <f>+'Pay App 15'!O201+'Pay App 15'!P201</f>
        <v>0</v>
      </c>
      <c r="P201" s="73"/>
      <c r="Q201" s="69">
        <f>+'Pay App 15'!Q201+N201+P201</f>
        <v>0</v>
      </c>
    </row>
    <row r="202" spans="1:17" ht="21" customHeight="1" x14ac:dyDescent="0.25">
      <c r="A202" s="153" t="s">
        <v>144</v>
      </c>
      <c r="B202" s="153"/>
      <c r="C202" s="153" t="s">
        <v>145</v>
      </c>
      <c r="D202" s="158"/>
      <c r="E202" s="101">
        <f>+'Pay App 15'!E202</f>
        <v>0</v>
      </c>
      <c r="F202" s="73"/>
      <c r="G202" s="102">
        <f>+'Pay App 15'!G202+'Pay App 16'!F202</f>
        <v>0</v>
      </c>
      <c r="H202" s="194">
        <f>+'Pay App 15'!K202</f>
        <v>0</v>
      </c>
      <c r="I202" s="195"/>
      <c r="J202" s="104"/>
      <c r="K202" s="55">
        <f t="shared" si="6"/>
        <v>0</v>
      </c>
      <c r="L202" s="56">
        <f t="shared" si="4"/>
        <v>0</v>
      </c>
      <c r="M202" s="54">
        <f t="shared" si="5"/>
        <v>0</v>
      </c>
      <c r="N202" s="54">
        <f t="shared" si="7"/>
        <v>0</v>
      </c>
      <c r="O202" s="101">
        <f>+'Pay App 15'!O202+'Pay App 15'!P202</f>
        <v>0</v>
      </c>
      <c r="P202" s="73"/>
      <c r="Q202" s="69">
        <f>+'Pay App 15'!Q202+N202+P202</f>
        <v>0</v>
      </c>
    </row>
    <row r="203" spans="1:17" ht="21" customHeight="1" x14ac:dyDescent="0.25">
      <c r="A203" s="153" t="s">
        <v>384</v>
      </c>
      <c r="B203" s="153"/>
      <c r="C203" s="154" t="s">
        <v>385</v>
      </c>
      <c r="D203" s="155"/>
      <c r="E203" s="101">
        <f>+'Pay App 15'!E203</f>
        <v>0</v>
      </c>
      <c r="F203" s="73"/>
      <c r="G203" s="102">
        <f>+'Pay App 15'!G203+'Pay App 16'!F203</f>
        <v>0</v>
      </c>
      <c r="H203" s="194">
        <f>+'Pay App 15'!K203</f>
        <v>0</v>
      </c>
      <c r="I203" s="195"/>
      <c r="J203" s="104"/>
      <c r="K203" s="55">
        <f t="shared" si="6"/>
        <v>0</v>
      </c>
      <c r="L203" s="56">
        <f t="shared" si="4"/>
        <v>0</v>
      </c>
      <c r="M203" s="54">
        <f t="shared" si="5"/>
        <v>0</v>
      </c>
      <c r="N203" s="54">
        <f t="shared" si="7"/>
        <v>0</v>
      </c>
      <c r="O203" s="101">
        <f>+'Pay App 15'!O203+'Pay App 15'!P203</f>
        <v>0</v>
      </c>
      <c r="P203" s="73"/>
      <c r="Q203" s="69">
        <f>+'Pay App 15'!Q203+N203+P203</f>
        <v>0</v>
      </c>
    </row>
    <row r="204" spans="1:17" ht="21" customHeight="1" x14ac:dyDescent="0.25">
      <c r="A204" s="156" t="s">
        <v>198</v>
      </c>
      <c r="B204" s="156"/>
      <c r="C204" s="156" t="s">
        <v>199</v>
      </c>
      <c r="D204" s="157"/>
      <c r="E204" s="101">
        <f>+'Pay App 15'!E204</f>
        <v>0</v>
      </c>
      <c r="F204" s="73"/>
      <c r="G204" s="102">
        <f>+'Pay App 15'!G204+'Pay App 16'!F204</f>
        <v>0</v>
      </c>
      <c r="H204" s="194">
        <f>+'Pay App 15'!K204</f>
        <v>0</v>
      </c>
      <c r="I204" s="195"/>
      <c r="J204" s="104"/>
      <c r="K204" s="55">
        <f t="shared" si="6"/>
        <v>0</v>
      </c>
      <c r="L204" s="56">
        <f t="shared" si="4"/>
        <v>0</v>
      </c>
      <c r="M204" s="54">
        <f t="shared" si="5"/>
        <v>0</v>
      </c>
      <c r="N204" s="54">
        <f t="shared" si="7"/>
        <v>0</v>
      </c>
      <c r="O204" s="101">
        <f>+'Pay App 15'!O204+'Pay App 15'!P204</f>
        <v>0</v>
      </c>
      <c r="P204" s="73"/>
      <c r="Q204" s="69">
        <f>+'Pay App 15'!Q204+N204+P204</f>
        <v>0</v>
      </c>
    </row>
    <row r="205" spans="1:17" ht="21" customHeight="1" x14ac:dyDescent="0.25">
      <c r="A205" s="153" t="s">
        <v>146</v>
      </c>
      <c r="B205" s="153"/>
      <c r="C205" s="153" t="s">
        <v>147</v>
      </c>
      <c r="D205" s="158"/>
      <c r="E205" s="101">
        <f>+'Pay App 15'!E205</f>
        <v>0</v>
      </c>
      <c r="F205" s="73"/>
      <c r="G205" s="102">
        <f>+'Pay App 15'!G205+'Pay App 16'!F205</f>
        <v>0</v>
      </c>
      <c r="H205" s="194">
        <f>+'Pay App 15'!K205</f>
        <v>0</v>
      </c>
      <c r="I205" s="195"/>
      <c r="J205" s="104"/>
      <c r="K205" s="55">
        <f t="shared" si="6"/>
        <v>0</v>
      </c>
      <c r="L205" s="56">
        <f t="shared" si="4"/>
        <v>0</v>
      </c>
      <c r="M205" s="54">
        <f t="shared" si="5"/>
        <v>0</v>
      </c>
      <c r="N205" s="54">
        <f t="shared" si="7"/>
        <v>0</v>
      </c>
      <c r="O205" s="101">
        <f>+'Pay App 15'!O205+'Pay App 15'!P205</f>
        <v>0</v>
      </c>
      <c r="P205" s="73"/>
      <c r="Q205" s="69">
        <f>+'Pay App 15'!Q205+N205+P205</f>
        <v>0</v>
      </c>
    </row>
    <row r="206" spans="1:17" ht="21" customHeight="1" x14ac:dyDescent="0.25">
      <c r="A206" s="156" t="s">
        <v>200</v>
      </c>
      <c r="B206" s="156"/>
      <c r="C206" s="156" t="s">
        <v>201</v>
      </c>
      <c r="D206" s="157"/>
      <c r="E206" s="101">
        <f>+'Pay App 15'!E206</f>
        <v>0</v>
      </c>
      <c r="F206" s="73"/>
      <c r="G206" s="102">
        <f>+'Pay App 15'!G206+'Pay App 16'!F206</f>
        <v>0</v>
      </c>
      <c r="H206" s="194">
        <f>+'Pay App 15'!K206</f>
        <v>0</v>
      </c>
      <c r="I206" s="195"/>
      <c r="J206" s="104"/>
      <c r="K206" s="55">
        <f t="shared" si="6"/>
        <v>0</v>
      </c>
      <c r="L206" s="56">
        <f t="shared" si="4"/>
        <v>0</v>
      </c>
      <c r="M206" s="54">
        <f t="shared" si="5"/>
        <v>0</v>
      </c>
      <c r="N206" s="54">
        <f t="shared" si="7"/>
        <v>0</v>
      </c>
      <c r="O206" s="101">
        <f>+'Pay App 15'!O206+'Pay App 15'!P206</f>
        <v>0</v>
      </c>
      <c r="P206" s="73"/>
      <c r="Q206" s="69">
        <f>+'Pay App 15'!Q206+N206+P206</f>
        <v>0</v>
      </c>
    </row>
    <row r="207" spans="1:17" ht="21" customHeight="1" x14ac:dyDescent="0.25">
      <c r="A207" s="153" t="s">
        <v>148</v>
      </c>
      <c r="B207" s="153"/>
      <c r="C207" s="153" t="s">
        <v>149</v>
      </c>
      <c r="D207" s="158"/>
      <c r="E207" s="101">
        <f>+'Pay App 15'!E207</f>
        <v>0</v>
      </c>
      <c r="F207" s="73"/>
      <c r="G207" s="102">
        <f>+'Pay App 15'!G207+'Pay App 16'!F207</f>
        <v>0</v>
      </c>
      <c r="H207" s="194">
        <f>+'Pay App 15'!K207</f>
        <v>0</v>
      </c>
      <c r="I207" s="195"/>
      <c r="J207" s="104"/>
      <c r="K207" s="55">
        <f t="shared" si="6"/>
        <v>0</v>
      </c>
      <c r="L207" s="56">
        <f t="shared" si="4"/>
        <v>0</v>
      </c>
      <c r="M207" s="54">
        <f t="shared" si="5"/>
        <v>0</v>
      </c>
      <c r="N207" s="54">
        <f t="shared" si="7"/>
        <v>0</v>
      </c>
      <c r="O207" s="101">
        <f>+'Pay App 15'!O207+'Pay App 15'!P207</f>
        <v>0</v>
      </c>
      <c r="P207" s="73"/>
      <c r="Q207" s="69">
        <f>+'Pay App 15'!Q207+N207+P207</f>
        <v>0</v>
      </c>
    </row>
    <row r="208" spans="1:17" ht="21" customHeight="1" x14ac:dyDescent="0.25">
      <c r="A208" s="153" t="s">
        <v>386</v>
      </c>
      <c r="B208" s="153"/>
      <c r="C208" s="154" t="s">
        <v>387</v>
      </c>
      <c r="D208" s="155"/>
      <c r="E208" s="101">
        <f>+'Pay App 15'!E208</f>
        <v>0</v>
      </c>
      <c r="F208" s="73"/>
      <c r="G208" s="102">
        <f>+'Pay App 15'!G208+'Pay App 16'!F208</f>
        <v>0</v>
      </c>
      <c r="H208" s="194">
        <f>+'Pay App 15'!K208</f>
        <v>0</v>
      </c>
      <c r="I208" s="195"/>
      <c r="J208" s="104"/>
      <c r="K208" s="55">
        <f t="shared" si="6"/>
        <v>0</v>
      </c>
      <c r="L208" s="56">
        <f t="shared" si="4"/>
        <v>0</v>
      </c>
      <c r="M208" s="54">
        <f t="shared" si="5"/>
        <v>0</v>
      </c>
      <c r="N208" s="54">
        <f t="shared" si="7"/>
        <v>0</v>
      </c>
      <c r="O208" s="101">
        <f>+'Pay App 15'!O208+'Pay App 15'!P208</f>
        <v>0</v>
      </c>
      <c r="P208" s="73"/>
      <c r="Q208" s="69">
        <f>+'Pay App 15'!Q208+N208+P208</f>
        <v>0</v>
      </c>
    </row>
    <row r="209" spans="1:17" ht="21" customHeight="1" x14ac:dyDescent="0.25">
      <c r="A209" s="153" t="s">
        <v>150</v>
      </c>
      <c r="B209" s="153"/>
      <c r="C209" s="153" t="s">
        <v>151</v>
      </c>
      <c r="D209" s="158"/>
      <c r="E209" s="101">
        <f>+'Pay App 15'!E209</f>
        <v>0</v>
      </c>
      <c r="F209" s="73"/>
      <c r="G209" s="102">
        <f>+'Pay App 15'!G209+'Pay App 16'!F209</f>
        <v>0</v>
      </c>
      <c r="H209" s="194">
        <f>+'Pay App 15'!K209</f>
        <v>0</v>
      </c>
      <c r="I209" s="195"/>
      <c r="J209" s="104"/>
      <c r="K209" s="55">
        <f t="shared" si="6"/>
        <v>0</v>
      </c>
      <c r="L209" s="56">
        <f t="shared" si="4"/>
        <v>0</v>
      </c>
      <c r="M209" s="54">
        <f t="shared" si="5"/>
        <v>0</v>
      </c>
      <c r="N209" s="54">
        <f t="shared" si="7"/>
        <v>0</v>
      </c>
      <c r="O209" s="101">
        <f>+'Pay App 15'!O209+'Pay App 15'!P209</f>
        <v>0</v>
      </c>
      <c r="P209" s="73"/>
      <c r="Q209" s="69">
        <f>+'Pay App 15'!Q209+N209+P209</f>
        <v>0</v>
      </c>
    </row>
    <row r="210" spans="1:17" ht="21" customHeight="1" x14ac:dyDescent="0.25">
      <c r="A210" s="153" t="s">
        <v>388</v>
      </c>
      <c r="B210" s="153"/>
      <c r="C210" s="154" t="s">
        <v>389</v>
      </c>
      <c r="D210" s="155"/>
      <c r="E210" s="101">
        <f>+'Pay App 15'!E210</f>
        <v>0</v>
      </c>
      <c r="F210" s="73"/>
      <c r="G210" s="102">
        <f>+'Pay App 15'!G210+'Pay App 16'!F210</f>
        <v>0</v>
      </c>
      <c r="H210" s="194">
        <f>+'Pay App 15'!K210</f>
        <v>0</v>
      </c>
      <c r="I210" s="195"/>
      <c r="J210" s="104"/>
      <c r="K210" s="55">
        <f t="shared" si="6"/>
        <v>0</v>
      </c>
      <c r="L210" s="56">
        <f t="shared" ref="L210:L239" si="8">IF(ISERROR(K210/G210),0,K210/G210)</f>
        <v>0</v>
      </c>
      <c r="M210" s="54">
        <f t="shared" ref="M210:M238" si="9">+G210-K210</f>
        <v>0</v>
      </c>
      <c r="N210" s="54">
        <f t="shared" si="7"/>
        <v>0</v>
      </c>
      <c r="O210" s="101">
        <f>+'Pay App 15'!O210+'Pay App 15'!P210</f>
        <v>0</v>
      </c>
      <c r="P210" s="73"/>
      <c r="Q210" s="69">
        <f>+'Pay App 15'!Q210+N210+P210</f>
        <v>0</v>
      </c>
    </row>
    <row r="211" spans="1:17" ht="21" customHeight="1" x14ac:dyDescent="0.25">
      <c r="A211" s="156" t="s">
        <v>202</v>
      </c>
      <c r="B211" s="156"/>
      <c r="C211" s="156" t="s">
        <v>203</v>
      </c>
      <c r="D211" s="157"/>
      <c r="E211" s="101">
        <f>+'Pay App 15'!E211</f>
        <v>0</v>
      </c>
      <c r="F211" s="73"/>
      <c r="G211" s="102">
        <f>+'Pay App 15'!G211+'Pay App 16'!F211</f>
        <v>0</v>
      </c>
      <c r="H211" s="194">
        <f>+'Pay App 15'!K211</f>
        <v>0</v>
      </c>
      <c r="I211" s="195"/>
      <c r="J211" s="104"/>
      <c r="K211" s="55">
        <f t="shared" ref="K211:K238" si="10">+H211+J211</f>
        <v>0</v>
      </c>
      <c r="L211" s="56">
        <f t="shared" si="8"/>
        <v>0</v>
      </c>
      <c r="M211" s="54">
        <f t="shared" si="9"/>
        <v>0</v>
      </c>
      <c r="N211" s="54">
        <f t="shared" ref="N211:N238" si="11">SUM(+J211*0.05)</f>
        <v>0</v>
      </c>
      <c r="O211" s="101">
        <f>+'Pay App 15'!O211+'Pay App 15'!P211</f>
        <v>0</v>
      </c>
      <c r="P211" s="73"/>
      <c r="Q211" s="69">
        <f>+'Pay App 15'!Q211+N211+P211</f>
        <v>0</v>
      </c>
    </row>
    <row r="212" spans="1:17" ht="21" customHeight="1" x14ac:dyDescent="0.25">
      <c r="A212" s="153" t="s">
        <v>390</v>
      </c>
      <c r="B212" s="153"/>
      <c r="C212" s="154" t="s">
        <v>391</v>
      </c>
      <c r="D212" s="155"/>
      <c r="E212" s="101">
        <f>+'Pay App 15'!E212</f>
        <v>0</v>
      </c>
      <c r="F212" s="73"/>
      <c r="G212" s="102">
        <f>+'Pay App 15'!G212+'Pay App 16'!F212</f>
        <v>0</v>
      </c>
      <c r="H212" s="194">
        <f>+'Pay App 15'!K212</f>
        <v>0</v>
      </c>
      <c r="I212" s="195"/>
      <c r="J212" s="104"/>
      <c r="K212" s="55">
        <f t="shared" si="10"/>
        <v>0</v>
      </c>
      <c r="L212" s="56">
        <f t="shared" si="8"/>
        <v>0</v>
      </c>
      <c r="M212" s="54">
        <f t="shared" si="9"/>
        <v>0</v>
      </c>
      <c r="N212" s="54">
        <f t="shared" si="11"/>
        <v>0</v>
      </c>
      <c r="O212" s="101">
        <f>+'Pay App 15'!O212+'Pay App 15'!P212</f>
        <v>0</v>
      </c>
      <c r="P212" s="73"/>
      <c r="Q212" s="69">
        <f>+'Pay App 15'!Q212+N212+P212</f>
        <v>0</v>
      </c>
    </row>
    <row r="213" spans="1:17" ht="21" customHeight="1" x14ac:dyDescent="0.25">
      <c r="A213" s="153" t="s">
        <v>152</v>
      </c>
      <c r="B213" s="153"/>
      <c r="C213" s="153" t="s">
        <v>153</v>
      </c>
      <c r="D213" s="158"/>
      <c r="E213" s="101">
        <f>+'Pay App 15'!E213</f>
        <v>0</v>
      </c>
      <c r="F213" s="73"/>
      <c r="G213" s="102">
        <f>+'Pay App 15'!G213+'Pay App 16'!F213</f>
        <v>0</v>
      </c>
      <c r="H213" s="194">
        <f>+'Pay App 15'!K213</f>
        <v>0</v>
      </c>
      <c r="I213" s="195"/>
      <c r="J213" s="104"/>
      <c r="K213" s="55">
        <f t="shared" si="10"/>
        <v>0</v>
      </c>
      <c r="L213" s="56">
        <f t="shared" si="8"/>
        <v>0</v>
      </c>
      <c r="M213" s="54">
        <f t="shared" si="9"/>
        <v>0</v>
      </c>
      <c r="N213" s="54">
        <f t="shared" si="11"/>
        <v>0</v>
      </c>
      <c r="O213" s="101">
        <f>+'Pay App 15'!O213+'Pay App 15'!P213</f>
        <v>0</v>
      </c>
      <c r="P213" s="73"/>
      <c r="Q213" s="69">
        <f>+'Pay App 15'!Q213+N213+P213</f>
        <v>0</v>
      </c>
    </row>
    <row r="214" spans="1:17" ht="21" customHeight="1" x14ac:dyDescent="0.25">
      <c r="A214" s="153" t="s">
        <v>154</v>
      </c>
      <c r="B214" s="153"/>
      <c r="C214" s="153" t="s">
        <v>155</v>
      </c>
      <c r="D214" s="158"/>
      <c r="E214" s="101">
        <f>+'Pay App 15'!E214</f>
        <v>0</v>
      </c>
      <c r="F214" s="73"/>
      <c r="G214" s="102">
        <f>+'Pay App 15'!G214+'Pay App 16'!F214</f>
        <v>0</v>
      </c>
      <c r="H214" s="194">
        <f>+'Pay App 15'!K214</f>
        <v>0</v>
      </c>
      <c r="I214" s="195"/>
      <c r="J214" s="104"/>
      <c r="K214" s="55">
        <f t="shared" si="10"/>
        <v>0</v>
      </c>
      <c r="L214" s="56">
        <f t="shared" si="8"/>
        <v>0</v>
      </c>
      <c r="M214" s="54">
        <f t="shared" si="9"/>
        <v>0</v>
      </c>
      <c r="N214" s="54">
        <f t="shared" si="11"/>
        <v>0</v>
      </c>
      <c r="O214" s="101">
        <f>+'Pay App 15'!O214+'Pay App 15'!P214</f>
        <v>0</v>
      </c>
      <c r="P214" s="73"/>
      <c r="Q214" s="69">
        <f>+'Pay App 15'!Q214+N214+P214</f>
        <v>0</v>
      </c>
    </row>
    <row r="215" spans="1:17" ht="21" customHeight="1" x14ac:dyDescent="0.25">
      <c r="A215" s="153" t="s">
        <v>156</v>
      </c>
      <c r="B215" s="153"/>
      <c r="C215" s="153" t="s">
        <v>157</v>
      </c>
      <c r="D215" s="158"/>
      <c r="E215" s="101">
        <f>+'Pay App 15'!E215</f>
        <v>0</v>
      </c>
      <c r="F215" s="73"/>
      <c r="G215" s="102">
        <f>+'Pay App 15'!G215+'Pay App 16'!F215</f>
        <v>0</v>
      </c>
      <c r="H215" s="194">
        <f>+'Pay App 15'!K215</f>
        <v>0</v>
      </c>
      <c r="I215" s="195"/>
      <c r="J215" s="104"/>
      <c r="K215" s="55">
        <f t="shared" si="10"/>
        <v>0</v>
      </c>
      <c r="L215" s="56">
        <f t="shared" si="8"/>
        <v>0</v>
      </c>
      <c r="M215" s="54">
        <f t="shared" si="9"/>
        <v>0</v>
      </c>
      <c r="N215" s="54">
        <f t="shared" si="11"/>
        <v>0</v>
      </c>
      <c r="O215" s="101">
        <f>+'Pay App 15'!O215+'Pay App 15'!P215</f>
        <v>0</v>
      </c>
      <c r="P215" s="73"/>
      <c r="Q215" s="69">
        <f>+'Pay App 15'!Q215+N215+P215</f>
        <v>0</v>
      </c>
    </row>
    <row r="216" spans="1:17" ht="21" customHeight="1" x14ac:dyDescent="0.25">
      <c r="A216" s="153" t="s">
        <v>393</v>
      </c>
      <c r="B216" s="153"/>
      <c r="C216" s="154" t="s">
        <v>392</v>
      </c>
      <c r="D216" s="155"/>
      <c r="E216" s="101">
        <f>+'Pay App 15'!E216</f>
        <v>0</v>
      </c>
      <c r="F216" s="73"/>
      <c r="G216" s="102">
        <f>+'Pay App 15'!G216+'Pay App 16'!F216</f>
        <v>0</v>
      </c>
      <c r="H216" s="194">
        <f>+'Pay App 15'!K216</f>
        <v>0</v>
      </c>
      <c r="I216" s="195"/>
      <c r="J216" s="104"/>
      <c r="K216" s="55">
        <f t="shared" si="10"/>
        <v>0</v>
      </c>
      <c r="L216" s="56">
        <f t="shared" si="8"/>
        <v>0</v>
      </c>
      <c r="M216" s="54">
        <f t="shared" si="9"/>
        <v>0</v>
      </c>
      <c r="N216" s="54">
        <f t="shared" si="11"/>
        <v>0</v>
      </c>
      <c r="O216" s="101">
        <f>+'Pay App 15'!O216+'Pay App 15'!P216</f>
        <v>0</v>
      </c>
      <c r="P216" s="73"/>
      <c r="Q216" s="69">
        <f>+'Pay App 15'!Q216+N216+P216</f>
        <v>0</v>
      </c>
    </row>
    <row r="217" spans="1:17" ht="21" customHeight="1" x14ac:dyDescent="0.25">
      <c r="A217" s="156" t="s">
        <v>204</v>
      </c>
      <c r="B217" s="156"/>
      <c r="C217" s="156" t="s">
        <v>205</v>
      </c>
      <c r="D217" s="157"/>
      <c r="E217" s="101">
        <f>+'Pay App 15'!E217</f>
        <v>0</v>
      </c>
      <c r="F217" s="73"/>
      <c r="G217" s="102">
        <f>+'Pay App 15'!G217+'Pay App 16'!F217</f>
        <v>0</v>
      </c>
      <c r="H217" s="194">
        <f>+'Pay App 15'!K217</f>
        <v>0</v>
      </c>
      <c r="I217" s="195"/>
      <c r="J217" s="104"/>
      <c r="K217" s="55">
        <f t="shared" si="10"/>
        <v>0</v>
      </c>
      <c r="L217" s="56">
        <f t="shared" si="8"/>
        <v>0</v>
      </c>
      <c r="M217" s="54">
        <f t="shared" si="9"/>
        <v>0</v>
      </c>
      <c r="N217" s="54">
        <f t="shared" si="11"/>
        <v>0</v>
      </c>
      <c r="O217" s="101">
        <f>+'Pay App 15'!O217+'Pay App 15'!P217</f>
        <v>0</v>
      </c>
      <c r="P217" s="73"/>
      <c r="Q217" s="69">
        <f>+'Pay App 15'!Q217+N217+P217</f>
        <v>0</v>
      </c>
    </row>
    <row r="218" spans="1:17" ht="21" customHeight="1" x14ac:dyDescent="0.25">
      <c r="A218" s="153" t="s">
        <v>158</v>
      </c>
      <c r="B218" s="153"/>
      <c r="C218" s="153" t="s">
        <v>159</v>
      </c>
      <c r="D218" s="158"/>
      <c r="E218" s="101">
        <f>+'Pay App 15'!E218</f>
        <v>0</v>
      </c>
      <c r="F218" s="73"/>
      <c r="G218" s="102">
        <f>+'Pay App 15'!G218+'Pay App 16'!F218</f>
        <v>0</v>
      </c>
      <c r="H218" s="194">
        <f>+'Pay App 15'!K218</f>
        <v>0</v>
      </c>
      <c r="I218" s="195"/>
      <c r="J218" s="104"/>
      <c r="K218" s="55">
        <f t="shared" si="10"/>
        <v>0</v>
      </c>
      <c r="L218" s="56">
        <f t="shared" si="8"/>
        <v>0</v>
      </c>
      <c r="M218" s="54">
        <f t="shared" si="9"/>
        <v>0</v>
      </c>
      <c r="N218" s="54">
        <f t="shared" si="11"/>
        <v>0</v>
      </c>
      <c r="O218" s="101">
        <f>+'Pay App 15'!O218+'Pay App 15'!P218</f>
        <v>0</v>
      </c>
      <c r="P218" s="73"/>
      <c r="Q218" s="69">
        <f>+'Pay App 15'!Q218+N218+P218</f>
        <v>0</v>
      </c>
    </row>
    <row r="219" spans="1:17" ht="21" customHeight="1" x14ac:dyDescent="0.25">
      <c r="A219" s="156" t="s">
        <v>206</v>
      </c>
      <c r="B219" s="156"/>
      <c r="C219" s="156" t="s">
        <v>207</v>
      </c>
      <c r="D219" s="157"/>
      <c r="E219" s="101">
        <f>+'Pay App 15'!E219</f>
        <v>0</v>
      </c>
      <c r="F219" s="73"/>
      <c r="G219" s="102">
        <f>+'Pay App 15'!G219+'Pay App 16'!F219</f>
        <v>0</v>
      </c>
      <c r="H219" s="194">
        <f>+'Pay App 15'!K219</f>
        <v>0</v>
      </c>
      <c r="I219" s="195"/>
      <c r="J219" s="104"/>
      <c r="K219" s="55">
        <f t="shared" si="10"/>
        <v>0</v>
      </c>
      <c r="L219" s="56">
        <f t="shared" si="8"/>
        <v>0</v>
      </c>
      <c r="M219" s="54">
        <f t="shared" si="9"/>
        <v>0</v>
      </c>
      <c r="N219" s="54">
        <f t="shared" si="11"/>
        <v>0</v>
      </c>
      <c r="O219" s="101">
        <f>+'Pay App 15'!O219+'Pay App 15'!P219</f>
        <v>0</v>
      </c>
      <c r="P219" s="73"/>
      <c r="Q219" s="69">
        <f>+'Pay App 15'!Q219+N219+P219</f>
        <v>0</v>
      </c>
    </row>
    <row r="220" spans="1:17" ht="21" customHeight="1" x14ac:dyDescent="0.25">
      <c r="A220" s="153" t="s">
        <v>160</v>
      </c>
      <c r="B220" s="153"/>
      <c r="C220" s="153" t="s">
        <v>161</v>
      </c>
      <c r="D220" s="158"/>
      <c r="E220" s="101">
        <f>+'Pay App 15'!E220</f>
        <v>0</v>
      </c>
      <c r="F220" s="73"/>
      <c r="G220" s="102">
        <f>+'Pay App 15'!G220+'Pay App 16'!F220</f>
        <v>0</v>
      </c>
      <c r="H220" s="194">
        <f>+'Pay App 15'!K220</f>
        <v>0</v>
      </c>
      <c r="I220" s="195"/>
      <c r="J220" s="104"/>
      <c r="K220" s="55">
        <f t="shared" si="10"/>
        <v>0</v>
      </c>
      <c r="L220" s="56">
        <f t="shared" si="8"/>
        <v>0</v>
      </c>
      <c r="M220" s="54">
        <f t="shared" si="9"/>
        <v>0</v>
      </c>
      <c r="N220" s="54">
        <f t="shared" si="11"/>
        <v>0</v>
      </c>
      <c r="O220" s="101">
        <f>+'Pay App 15'!O220+'Pay App 15'!P220</f>
        <v>0</v>
      </c>
      <c r="P220" s="73"/>
      <c r="Q220" s="69">
        <f>+'Pay App 15'!Q220+N220+P220</f>
        <v>0</v>
      </c>
    </row>
    <row r="221" spans="1:17" ht="21" customHeight="1" x14ac:dyDescent="0.25">
      <c r="A221" s="153" t="s">
        <v>162</v>
      </c>
      <c r="B221" s="153"/>
      <c r="C221" s="153" t="s">
        <v>163</v>
      </c>
      <c r="D221" s="158"/>
      <c r="E221" s="101">
        <f>+'Pay App 15'!E221</f>
        <v>0</v>
      </c>
      <c r="F221" s="73"/>
      <c r="G221" s="102">
        <f>+'Pay App 15'!G221+'Pay App 16'!F221</f>
        <v>0</v>
      </c>
      <c r="H221" s="194">
        <f>+'Pay App 15'!K221</f>
        <v>0</v>
      </c>
      <c r="I221" s="195"/>
      <c r="J221" s="104"/>
      <c r="K221" s="55">
        <f t="shared" si="10"/>
        <v>0</v>
      </c>
      <c r="L221" s="56">
        <f t="shared" si="8"/>
        <v>0</v>
      </c>
      <c r="M221" s="54">
        <f t="shared" si="9"/>
        <v>0</v>
      </c>
      <c r="N221" s="54">
        <f t="shared" si="11"/>
        <v>0</v>
      </c>
      <c r="O221" s="101">
        <f>+'Pay App 15'!O221+'Pay App 15'!P221</f>
        <v>0</v>
      </c>
      <c r="P221" s="73"/>
      <c r="Q221" s="69">
        <f>+'Pay App 15'!Q221+N221+P221</f>
        <v>0</v>
      </c>
    </row>
    <row r="222" spans="1:17" ht="21" customHeight="1" x14ac:dyDescent="0.25">
      <c r="A222" s="153" t="s">
        <v>394</v>
      </c>
      <c r="B222" s="153"/>
      <c r="C222" s="153" t="s">
        <v>395</v>
      </c>
      <c r="D222" s="158"/>
      <c r="E222" s="101">
        <f>+'Pay App 15'!E222</f>
        <v>0</v>
      </c>
      <c r="F222" s="73"/>
      <c r="G222" s="102">
        <f>+'Pay App 15'!G222+'Pay App 16'!F222</f>
        <v>0</v>
      </c>
      <c r="H222" s="194">
        <f>+'Pay App 15'!K222</f>
        <v>0</v>
      </c>
      <c r="I222" s="195"/>
      <c r="J222" s="104"/>
      <c r="K222" s="55">
        <f t="shared" si="10"/>
        <v>0</v>
      </c>
      <c r="L222" s="56">
        <f t="shared" si="8"/>
        <v>0</v>
      </c>
      <c r="M222" s="54">
        <f t="shared" si="9"/>
        <v>0</v>
      </c>
      <c r="N222" s="54">
        <f t="shared" si="11"/>
        <v>0</v>
      </c>
      <c r="O222" s="101">
        <f>+'Pay App 15'!O222+'Pay App 15'!P222</f>
        <v>0</v>
      </c>
      <c r="P222" s="73"/>
      <c r="Q222" s="69">
        <f>+'Pay App 15'!Q222+N222+P222</f>
        <v>0</v>
      </c>
    </row>
    <row r="223" spans="1:17" ht="21" customHeight="1" x14ac:dyDescent="0.25">
      <c r="A223" s="153" t="s">
        <v>396</v>
      </c>
      <c r="B223" s="153"/>
      <c r="C223" s="153" t="s">
        <v>397</v>
      </c>
      <c r="D223" s="158"/>
      <c r="E223" s="101">
        <f>+'Pay App 15'!E223</f>
        <v>0</v>
      </c>
      <c r="F223" s="73"/>
      <c r="G223" s="102">
        <f>+'Pay App 15'!G223+'Pay App 16'!F223</f>
        <v>0</v>
      </c>
      <c r="H223" s="194">
        <f>+'Pay App 15'!K223</f>
        <v>0</v>
      </c>
      <c r="I223" s="195"/>
      <c r="J223" s="104"/>
      <c r="K223" s="55">
        <f t="shared" si="10"/>
        <v>0</v>
      </c>
      <c r="L223" s="56">
        <f t="shared" si="8"/>
        <v>0</v>
      </c>
      <c r="M223" s="54">
        <f t="shared" si="9"/>
        <v>0</v>
      </c>
      <c r="N223" s="54">
        <f t="shared" si="11"/>
        <v>0</v>
      </c>
      <c r="O223" s="101">
        <f>+'Pay App 15'!O223+'Pay App 15'!P223</f>
        <v>0</v>
      </c>
      <c r="P223" s="73"/>
      <c r="Q223" s="69">
        <f>+'Pay App 15'!Q223+N223+P223</f>
        <v>0</v>
      </c>
    </row>
    <row r="224" spans="1:17" ht="21" customHeight="1" x14ac:dyDescent="0.25">
      <c r="A224" s="156" t="s">
        <v>398</v>
      </c>
      <c r="B224" s="156"/>
      <c r="C224" s="156" t="s">
        <v>399</v>
      </c>
      <c r="D224" s="157"/>
      <c r="E224" s="101">
        <f>+'Pay App 15'!E224</f>
        <v>0</v>
      </c>
      <c r="F224" s="73"/>
      <c r="G224" s="102">
        <f>+'Pay App 15'!G224+'Pay App 16'!F224</f>
        <v>0</v>
      </c>
      <c r="H224" s="194">
        <f>+'Pay App 15'!K224</f>
        <v>0</v>
      </c>
      <c r="I224" s="195"/>
      <c r="J224" s="104"/>
      <c r="K224" s="55">
        <f t="shared" si="10"/>
        <v>0</v>
      </c>
      <c r="L224" s="56">
        <f t="shared" si="8"/>
        <v>0</v>
      </c>
      <c r="M224" s="54">
        <f t="shared" si="9"/>
        <v>0</v>
      </c>
      <c r="N224" s="54">
        <f t="shared" si="11"/>
        <v>0</v>
      </c>
      <c r="O224" s="101">
        <f>+'Pay App 15'!O224+'Pay App 15'!P224</f>
        <v>0</v>
      </c>
      <c r="P224" s="73"/>
      <c r="Q224" s="69">
        <f>+'Pay App 15'!Q224+N224+P224</f>
        <v>0</v>
      </c>
    </row>
    <row r="225" spans="1:17" ht="21" customHeight="1" x14ac:dyDescent="0.25">
      <c r="A225" s="153" t="s">
        <v>164</v>
      </c>
      <c r="B225" s="153"/>
      <c r="C225" s="153" t="s">
        <v>165</v>
      </c>
      <c r="D225" s="158"/>
      <c r="E225" s="101">
        <f>+'Pay App 15'!E225</f>
        <v>0</v>
      </c>
      <c r="F225" s="73"/>
      <c r="G225" s="102">
        <f>+'Pay App 15'!G225+'Pay App 16'!F225</f>
        <v>0</v>
      </c>
      <c r="H225" s="194">
        <f>+'Pay App 15'!K225</f>
        <v>0</v>
      </c>
      <c r="I225" s="195"/>
      <c r="J225" s="104"/>
      <c r="K225" s="55">
        <f t="shared" si="10"/>
        <v>0</v>
      </c>
      <c r="L225" s="56">
        <f t="shared" si="8"/>
        <v>0</v>
      </c>
      <c r="M225" s="54">
        <f t="shared" si="9"/>
        <v>0</v>
      </c>
      <c r="N225" s="54">
        <f t="shared" si="11"/>
        <v>0</v>
      </c>
      <c r="O225" s="101">
        <f>+'Pay App 15'!O225+'Pay App 15'!P225</f>
        <v>0</v>
      </c>
      <c r="P225" s="73"/>
      <c r="Q225" s="69">
        <f>+'Pay App 15'!Q225+N225+P225</f>
        <v>0</v>
      </c>
    </row>
    <row r="226" spans="1:17" ht="21" customHeight="1" x14ac:dyDescent="0.25">
      <c r="A226" s="153" t="s">
        <v>166</v>
      </c>
      <c r="B226" s="153"/>
      <c r="C226" s="153" t="s">
        <v>167</v>
      </c>
      <c r="D226" s="158"/>
      <c r="E226" s="101">
        <f>+'Pay App 15'!E226</f>
        <v>0</v>
      </c>
      <c r="F226" s="73"/>
      <c r="G226" s="102">
        <f>+'Pay App 15'!G226+'Pay App 16'!F226</f>
        <v>0</v>
      </c>
      <c r="H226" s="194">
        <f>+'Pay App 15'!K226</f>
        <v>0</v>
      </c>
      <c r="I226" s="195"/>
      <c r="J226" s="104"/>
      <c r="K226" s="55">
        <f t="shared" si="10"/>
        <v>0</v>
      </c>
      <c r="L226" s="56">
        <f t="shared" si="8"/>
        <v>0</v>
      </c>
      <c r="M226" s="54">
        <f t="shared" si="9"/>
        <v>0</v>
      </c>
      <c r="N226" s="54">
        <f t="shared" si="11"/>
        <v>0</v>
      </c>
      <c r="O226" s="101">
        <f>+'Pay App 15'!O226+'Pay App 15'!P226</f>
        <v>0</v>
      </c>
      <c r="P226" s="73"/>
      <c r="Q226" s="69">
        <f>+'Pay App 15'!Q226+N226+P226</f>
        <v>0</v>
      </c>
    </row>
    <row r="227" spans="1:17" ht="21" customHeight="1" x14ac:dyDescent="0.25">
      <c r="A227" s="153" t="s">
        <v>400</v>
      </c>
      <c r="B227" s="153"/>
      <c r="C227" s="153" t="s">
        <v>401</v>
      </c>
      <c r="D227" s="158"/>
      <c r="E227" s="101">
        <f>+'Pay App 15'!E227</f>
        <v>0</v>
      </c>
      <c r="F227" s="73"/>
      <c r="G227" s="102">
        <f>+'Pay App 15'!G227+'Pay App 16'!F227</f>
        <v>0</v>
      </c>
      <c r="H227" s="194">
        <f>+'Pay App 15'!K227</f>
        <v>0</v>
      </c>
      <c r="I227" s="195"/>
      <c r="J227" s="104"/>
      <c r="K227" s="55">
        <f t="shared" si="10"/>
        <v>0</v>
      </c>
      <c r="L227" s="56">
        <f t="shared" si="8"/>
        <v>0</v>
      </c>
      <c r="M227" s="54">
        <f t="shared" si="9"/>
        <v>0</v>
      </c>
      <c r="N227" s="54">
        <f t="shared" si="11"/>
        <v>0</v>
      </c>
      <c r="O227" s="101">
        <f>+'Pay App 15'!O227+'Pay App 15'!P227</f>
        <v>0</v>
      </c>
      <c r="P227" s="73"/>
      <c r="Q227" s="69">
        <f>+'Pay App 15'!Q227+N227+P227</f>
        <v>0</v>
      </c>
    </row>
    <row r="228" spans="1:17" ht="21" customHeight="1" x14ac:dyDescent="0.25">
      <c r="A228" s="153" t="s">
        <v>168</v>
      </c>
      <c r="B228" s="153"/>
      <c r="C228" s="153" t="s">
        <v>169</v>
      </c>
      <c r="D228" s="158"/>
      <c r="E228" s="101">
        <f>+'Pay App 15'!E228</f>
        <v>0</v>
      </c>
      <c r="F228" s="73"/>
      <c r="G228" s="102">
        <f>+'Pay App 15'!G228+'Pay App 16'!F228</f>
        <v>0</v>
      </c>
      <c r="H228" s="194">
        <f>+'Pay App 15'!K228</f>
        <v>0</v>
      </c>
      <c r="I228" s="195"/>
      <c r="J228" s="104"/>
      <c r="K228" s="55">
        <f t="shared" si="10"/>
        <v>0</v>
      </c>
      <c r="L228" s="56">
        <f t="shared" si="8"/>
        <v>0</v>
      </c>
      <c r="M228" s="54">
        <f t="shared" si="9"/>
        <v>0</v>
      </c>
      <c r="N228" s="54">
        <f t="shared" si="11"/>
        <v>0</v>
      </c>
      <c r="O228" s="101">
        <f>+'Pay App 15'!O228+'Pay App 15'!P228</f>
        <v>0</v>
      </c>
      <c r="P228" s="73"/>
      <c r="Q228" s="69">
        <f>+'Pay App 15'!Q228+N228+P228</f>
        <v>0</v>
      </c>
    </row>
    <row r="229" spans="1:17" ht="21" customHeight="1" x14ac:dyDescent="0.25">
      <c r="A229" s="153" t="s">
        <v>170</v>
      </c>
      <c r="B229" s="153"/>
      <c r="C229" s="153" t="s">
        <v>171</v>
      </c>
      <c r="D229" s="158"/>
      <c r="E229" s="101">
        <f>+'Pay App 15'!E229</f>
        <v>0</v>
      </c>
      <c r="F229" s="73"/>
      <c r="G229" s="102">
        <f>+'Pay App 15'!G229+'Pay App 16'!F229</f>
        <v>0</v>
      </c>
      <c r="H229" s="194">
        <f>+'Pay App 15'!K229</f>
        <v>0</v>
      </c>
      <c r="I229" s="195"/>
      <c r="J229" s="104"/>
      <c r="K229" s="55">
        <f t="shared" si="10"/>
        <v>0</v>
      </c>
      <c r="L229" s="56">
        <f t="shared" si="8"/>
        <v>0</v>
      </c>
      <c r="M229" s="54">
        <f t="shared" si="9"/>
        <v>0</v>
      </c>
      <c r="N229" s="54">
        <f t="shared" si="11"/>
        <v>0</v>
      </c>
      <c r="O229" s="101">
        <f>+'Pay App 15'!O229+'Pay App 15'!P229</f>
        <v>0</v>
      </c>
      <c r="P229" s="73"/>
      <c r="Q229" s="69">
        <f>+'Pay App 15'!Q229+N229+P229</f>
        <v>0</v>
      </c>
    </row>
    <row r="230" spans="1:17" ht="21" customHeight="1" x14ac:dyDescent="0.25">
      <c r="A230" s="156" t="s">
        <v>208</v>
      </c>
      <c r="B230" s="156"/>
      <c r="C230" s="156" t="s">
        <v>172</v>
      </c>
      <c r="D230" s="157"/>
      <c r="E230" s="101">
        <f>+'Pay App 15'!E230</f>
        <v>0</v>
      </c>
      <c r="F230" s="73"/>
      <c r="G230" s="102">
        <f>+'Pay App 15'!G230+'Pay App 16'!F230</f>
        <v>0</v>
      </c>
      <c r="H230" s="194">
        <f>+'Pay App 15'!K230</f>
        <v>0</v>
      </c>
      <c r="I230" s="195"/>
      <c r="J230" s="104"/>
      <c r="K230" s="55">
        <f t="shared" si="10"/>
        <v>0</v>
      </c>
      <c r="L230" s="56">
        <f t="shared" si="8"/>
        <v>0</v>
      </c>
      <c r="M230" s="54">
        <f t="shared" si="9"/>
        <v>0</v>
      </c>
      <c r="N230" s="54">
        <f t="shared" si="11"/>
        <v>0</v>
      </c>
      <c r="O230" s="101">
        <f>+'Pay App 15'!O230+'Pay App 15'!P230</f>
        <v>0</v>
      </c>
      <c r="P230" s="73"/>
      <c r="Q230" s="69">
        <f>+'Pay App 15'!Q230+N230+P230</f>
        <v>0</v>
      </c>
    </row>
    <row r="231" spans="1:17" ht="21" customHeight="1" x14ac:dyDescent="0.25">
      <c r="A231" s="153" t="s">
        <v>173</v>
      </c>
      <c r="B231" s="153"/>
      <c r="C231" s="153" t="s">
        <v>174</v>
      </c>
      <c r="D231" s="158"/>
      <c r="E231" s="101">
        <f>+'Pay App 15'!E231</f>
        <v>0</v>
      </c>
      <c r="F231" s="73"/>
      <c r="G231" s="102">
        <f>+'Pay App 15'!G231+'Pay App 16'!F231</f>
        <v>0</v>
      </c>
      <c r="H231" s="194">
        <f>+'Pay App 15'!K231</f>
        <v>0</v>
      </c>
      <c r="I231" s="195"/>
      <c r="J231" s="104"/>
      <c r="K231" s="55">
        <f t="shared" si="10"/>
        <v>0</v>
      </c>
      <c r="L231" s="56">
        <f t="shared" si="8"/>
        <v>0</v>
      </c>
      <c r="M231" s="54">
        <f t="shared" si="9"/>
        <v>0</v>
      </c>
      <c r="N231" s="54">
        <f t="shared" si="11"/>
        <v>0</v>
      </c>
      <c r="O231" s="101">
        <f>+'Pay App 15'!O231+'Pay App 15'!P231</f>
        <v>0</v>
      </c>
      <c r="P231" s="73"/>
      <c r="Q231" s="69">
        <f>+'Pay App 15'!Q231+N231+P231</f>
        <v>0</v>
      </c>
    </row>
    <row r="232" spans="1:17" ht="21" customHeight="1" x14ac:dyDescent="0.25">
      <c r="A232" s="153" t="s">
        <v>175</v>
      </c>
      <c r="B232" s="153"/>
      <c r="C232" s="153" t="s">
        <v>176</v>
      </c>
      <c r="D232" s="158"/>
      <c r="E232" s="101">
        <f>+'Pay App 15'!E232</f>
        <v>0</v>
      </c>
      <c r="F232" s="73"/>
      <c r="G232" s="102">
        <f>+'Pay App 15'!G232+'Pay App 16'!F232</f>
        <v>0</v>
      </c>
      <c r="H232" s="194">
        <f>+'Pay App 15'!K232</f>
        <v>0</v>
      </c>
      <c r="I232" s="195"/>
      <c r="J232" s="104"/>
      <c r="K232" s="55">
        <f t="shared" si="10"/>
        <v>0</v>
      </c>
      <c r="L232" s="56">
        <f t="shared" si="8"/>
        <v>0</v>
      </c>
      <c r="M232" s="54">
        <f t="shared" si="9"/>
        <v>0</v>
      </c>
      <c r="N232" s="54">
        <f t="shared" si="11"/>
        <v>0</v>
      </c>
      <c r="O232" s="101">
        <f>+'Pay App 15'!O232+'Pay App 15'!P232</f>
        <v>0</v>
      </c>
      <c r="P232" s="73"/>
      <c r="Q232" s="69">
        <f>+'Pay App 15'!Q232+N232+P232</f>
        <v>0</v>
      </c>
    </row>
    <row r="233" spans="1:17" ht="21" customHeight="1" x14ac:dyDescent="0.25">
      <c r="A233" s="153" t="s">
        <v>177</v>
      </c>
      <c r="B233" s="153"/>
      <c r="C233" s="153" t="s">
        <v>178</v>
      </c>
      <c r="D233" s="158"/>
      <c r="E233" s="101">
        <f>+'Pay App 15'!E233</f>
        <v>0</v>
      </c>
      <c r="F233" s="73"/>
      <c r="G233" s="102">
        <f>+'Pay App 15'!G233+'Pay App 16'!F233</f>
        <v>0</v>
      </c>
      <c r="H233" s="194">
        <f>+'Pay App 15'!K233</f>
        <v>0</v>
      </c>
      <c r="I233" s="195"/>
      <c r="J233" s="104"/>
      <c r="K233" s="55">
        <f t="shared" si="10"/>
        <v>0</v>
      </c>
      <c r="L233" s="56">
        <f t="shared" si="8"/>
        <v>0</v>
      </c>
      <c r="M233" s="54">
        <f t="shared" si="9"/>
        <v>0</v>
      </c>
      <c r="N233" s="54">
        <f t="shared" si="11"/>
        <v>0</v>
      </c>
      <c r="O233" s="101">
        <f>+'Pay App 15'!O233+'Pay App 15'!P233</f>
        <v>0</v>
      </c>
      <c r="P233" s="73"/>
      <c r="Q233" s="69">
        <f>+'Pay App 15'!Q233+N233+P233</f>
        <v>0</v>
      </c>
    </row>
    <row r="234" spans="1:17" ht="21" customHeight="1" x14ac:dyDescent="0.25">
      <c r="A234" s="153" t="s">
        <v>402</v>
      </c>
      <c r="B234" s="153"/>
      <c r="C234" s="153" t="s">
        <v>403</v>
      </c>
      <c r="D234" s="158"/>
      <c r="E234" s="101">
        <f>+'Pay App 15'!E234</f>
        <v>0</v>
      </c>
      <c r="F234" s="73"/>
      <c r="G234" s="102">
        <f>+'Pay App 15'!G234+'Pay App 16'!F234</f>
        <v>0</v>
      </c>
      <c r="H234" s="194">
        <f>+'Pay App 15'!K234</f>
        <v>0</v>
      </c>
      <c r="I234" s="195"/>
      <c r="J234" s="104"/>
      <c r="K234" s="55">
        <f t="shared" si="10"/>
        <v>0</v>
      </c>
      <c r="L234" s="56">
        <f t="shared" si="8"/>
        <v>0</v>
      </c>
      <c r="M234" s="54">
        <f t="shared" si="9"/>
        <v>0</v>
      </c>
      <c r="N234" s="54">
        <f t="shared" si="11"/>
        <v>0</v>
      </c>
      <c r="O234" s="101">
        <f>+'Pay App 15'!O234+'Pay App 15'!P234</f>
        <v>0</v>
      </c>
      <c r="P234" s="73"/>
      <c r="Q234" s="69">
        <f>+'Pay App 15'!Q234+N234+P234</f>
        <v>0</v>
      </c>
    </row>
    <row r="235" spans="1:17" ht="21" customHeight="1" x14ac:dyDescent="0.25">
      <c r="A235" s="153" t="s">
        <v>179</v>
      </c>
      <c r="B235" s="153"/>
      <c r="C235" s="153" t="s">
        <v>180</v>
      </c>
      <c r="D235" s="158"/>
      <c r="E235" s="101">
        <f>+'Pay App 15'!E235</f>
        <v>0</v>
      </c>
      <c r="F235" s="73"/>
      <c r="G235" s="102">
        <f>+'Pay App 15'!G235+'Pay App 16'!F235</f>
        <v>0</v>
      </c>
      <c r="H235" s="194">
        <f>+'Pay App 15'!K235</f>
        <v>0</v>
      </c>
      <c r="I235" s="195"/>
      <c r="J235" s="104"/>
      <c r="K235" s="55">
        <f t="shared" si="10"/>
        <v>0</v>
      </c>
      <c r="L235" s="56">
        <f t="shared" si="8"/>
        <v>0</v>
      </c>
      <c r="M235" s="54">
        <f t="shared" si="9"/>
        <v>0</v>
      </c>
      <c r="N235" s="54">
        <f t="shared" si="11"/>
        <v>0</v>
      </c>
      <c r="O235" s="101">
        <f>+'Pay App 15'!O235+'Pay App 15'!P235</f>
        <v>0</v>
      </c>
      <c r="P235" s="73"/>
      <c r="Q235" s="69">
        <f>+'Pay App 15'!Q235+N235+P235</f>
        <v>0</v>
      </c>
    </row>
    <row r="236" spans="1:17" ht="21" customHeight="1" x14ac:dyDescent="0.25">
      <c r="A236" s="153" t="s">
        <v>181</v>
      </c>
      <c r="B236" s="153"/>
      <c r="C236" s="153" t="s">
        <v>182</v>
      </c>
      <c r="D236" s="158"/>
      <c r="E236" s="101">
        <f>+'Pay App 15'!E236</f>
        <v>0</v>
      </c>
      <c r="F236" s="73"/>
      <c r="G236" s="102">
        <f>+'Pay App 15'!G236+'Pay App 16'!F236</f>
        <v>0</v>
      </c>
      <c r="H236" s="194">
        <f>+'Pay App 15'!K236</f>
        <v>0</v>
      </c>
      <c r="I236" s="195"/>
      <c r="J236" s="104"/>
      <c r="K236" s="55">
        <f t="shared" si="10"/>
        <v>0</v>
      </c>
      <c r="L236" s="56">
        <f t="shared" si="8"/>
        <v>0</v>
      </c>
      <c r="M236" s="54">
        <f t="shared" si="9"/>
        <v>0</v>
      </c>
      <c r="N236" s="54">
        <f t="shared" si="11"/>
        <v>0</v>
      </c>
      <c r="O236" s="101">
        <f>+'Pay App 15'!O236+'Pay App 15'!P236</f>
        <v>0</v>
      </c>
      <c r="P236" s="73"/>
      <c r="Q236" s="69">
        <f>+'Pay App 15'!Q236+N236+P236</f>
        <v>0</v>
      </c>
    </row>
    <row r="237" spans="1:17" ht="21" customHeight="1" x14ac:dyDescent="0.25">
      <c r="A237" s="153" t="s">
        <v>183</v>
      </c>
      <c r="B237" s="153"/>
      <c r="C237" s="153" t="s">
        <v>184</v>
      </c>
      <c r="D237" s="158"/>
      <c r="E237" s="101">
        <f>+'Pay App 15'!E237</f>
        <v>0</v>
      </c>
      <c r="F237" s="73"/>
      <c r="G237" s="102">
        <f>+'Pay App 15'!G237+'Pay App 16'!F237</f>
        <v>0</v>
      </c>
      <c r="H237" s="194">
        <f>+'Pay App 15'!K237</f>
        <v>0</v>
      </c>
      <c r="I237" s="195"/>
      <c r="J237" s="104"/>
      <c r="K237" s="55">
        <f t="shared" si="10"/>
        <v>0</v>
      </c>
      <c r="L237" s="56">
        <f t="shared" si="8"/>
        <v>0</v>
      </c>
      <c r="M237" s="54">
        <f t="shared" si="9"/>
        <v>0</v>
      </c>
      <c r="N237" s="54">
        <f t="shared" si="11"/>
        <v>0</v>
      </c>
      <c r="O237" s="101">
        <f>+'Pay App 15'!O237+'Pay App 15'!P237</f>
        <v>0</v>
      </c>
      <c r="P237" s="73"/>
      <c r="Q237" s="69">
        <f>+'Pay App 15'!Q237+N237+P237</f>
        <v>0</v>
      </c>
    </row>
    <row r="238" spans="1:17" ht="21" customHeight="1" x14ac:dyDescent="0.25">
      <c r="A238" s="156" t="s">
        <v>404</v>
      </c>
      <c r="B238" s="156"/>
      <c r="C238" s="156" t="s">
        <v>405</v>
      </c>
      <c r="D238" s="157"/>
      <c r="E238" s="101">
        <f>+'Pay App 15'!E238</f>
        <v>0</v>
      </c>
      <c r="F238" s="73"/>
      <c r="G238" s="54">
        <f>+'Pay App 15'!G238+'Pay App 16'!F238</f>
        <v>0</v>
      </c>
      <c r="H238" s="194">
        <f>+'Pay App 15'!K238</f>
        <v>0</v>
      </c>
      <c r="I238" s="195"/>
      <c r="J238" s="104"/>
      <c r="K238" s="55">
        <f t="shared" si="10"/>
        <v>0</v>
      </c>
      <c r="L238" s="120">
        <f t="shared" si="8"/>
        <v>0</v>
      </c>
      <c r="M238" s="54">
        <f t="shared" si="9"/>
        <v>0</v>
      </c>
      <c r="N238" s="54">
        <f t="shared" si="11"/>
        <v>0</v>
      </c>
      <c r="O238" s="101">
        <f>+'Pay App 15'!O238+'Pay App 15'!P238</f>
        <v>0</v>
      </c>
      <c r="P238" s="73"/>
      <c r="Q238" s="69">
        <f>+'Pay App 15'!Q238+N238+P238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O3lcg4ylYT/YiN/oNfyC2FhJ6sFfOVxb1EodPPyfXwO198jhjWUoV1rTxwBeUxmezGdD7mqHMwOjGZqLgd3CLw==" saltValue="UFbmXMCN+EKsg3pOP8Rgnw==" spinCount="100000" sheet="1" selectLockedCells="1"/>
  <protectedRanges>
    <protectedRange sqref="A116 C116" name="Range2"/>
    <protectedRange sqref="A188 A218 C188 C218" name="Range2_1"/>
  </protectedRanges>
  <mergeCells count="516">
    <mergeCell ref="A239:B239"/>
    <mergeCell ref="C239:D239"/>
    <mergeCell ref="H239:I239"/>
    <mergeCell ref="A237:B237"/>
    <mergeCell ref="C237:D237"/>
    <mergeCell ref="H237:I237"/>
    <mergeCell ref="A238:B238"/>
    <mergeCell ref="C238:D238"/>
    <mergeCell ref="H238:I238"/>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03:B203"/>
    <mergeCell ref="C203:D203"/>
    <mergeCell ref="H203:I203"/>
    <mergeCell ref="A204:B204"/>
    <mergeCell ref="C204:D204"/>
    <mergeCell ref="H204:I204"/>
    <mergeCell ref="A201:B201"/>
    <mergeCell ref="C201:D201"/>
    <mergeCell ref="H201:I201"/>
    <mergeCell ref="A202:B202"/>
    <mergeCell ref="C202:D202"/>
    <mergeCell ref="H202:I202"/>
    <mergeCell ref="A199:B199"/>
    <mergeCell ref="C199:D199"/>
    <mergeCell ref="H199:I199"/>
    <mergeCell ref="A200:B200"/>
    <mergeCell ref="C200:D200"/>
    <mergeCell ref="H200:I200"/>
    <mergeCell ref="A197:B197"/>
    <mergeCell ref="C197:D197"/>
    <mergeCell ref="H197:I197"/>
    <mergeCell ref="A198:B198"/>
    <mergeCell ref="C198:D198"/>
    <mergeCell ref="H198:I198"/>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02:B102"/>
    <mergeCell ref="C102:D102"/>
    <mergeCell ref="H102:I102"/>
    <mergeCell ref="A103:B103"/>
    <mergeCell ref="C103:D103"/>
    <mergeCell ref="H103:I103"/>
    <mergeCell ref="A100:B100"/>
    <mergeCell ref="C100:D100"/>
    <mergeCell ref="H100:I100"/>
    <mergeCell ref="A101:B101"/>
    <mergeCell ref="C101:D101"/>
    <mergeCell ref="H101:I101"/>
    <mergeCell ref="A98:B98"/>
    <mergeCell ref="C98:D98"/>
    <mergeCell ref="H98:I98"/>
    <mergeCell ref="A99:B99"/>
    <mergeCell ref="C99:D99"/>
    <mergeCell ref="H99:I99"/>
    <mergeCell ref="A96:B96"/>
    <mergeCell ref="C96:D96"/>
    <mergeCell ref="H96:I96"/>
    <mergeCell ref="A97:B97"/>
    <mergeCell ref="C97:D97"/>
    <mergeCell ref="H97:I97"/>
    <mergeCell ref="A94:B94"/>
    <mergeCell ref="C94:D94"/>
    <mergeCell ref="H94:I94"/>
    <mergeCell ref="A95:B95"/>
    <mergeCell ref="C95:D95"/>
    <mergeCell ref="H95:I95"/>
    <mergeCell ref="A92:B92"/>
    <mergeCell ref="C92:D92"/>
    <mergeCell ref="H92:I92"/>
    <mergeCell ref="A93:B93"/>
    <mergeCell ref="C93:D93"/>
    <mergeCell ref="H93:I93"/>
    <mergeCell ref="A90:B90"/>
    <mergeCell ref="C90:D90"/>
    <mergeCell ref="H90:I90"/>
    <mergeCell ref="A91:B91"/>
    <mergeCell ref="C91:D91"/>
    <mergeCell ref="H91:I91"/>
    <mergeCell ref="A88:B88"/>
    <mergeCell ref="C88:D88"/>
    <mergeCell ref="H88:I88"/>
    <mergeCell ref="A89:B89"/>
    <mergeCell ref="C89:D89"/>
    <mergeCell ref="H89:I89"/>
    <mergeCell ref="A86:B86"/>
    <mergeCell ref="C86:D86"/>
    <mergeCell ref="H86:I86"/>
    <mergeCell ref="A87:B87"/>
    <mergeCell ref="C87:D87"/>
    <mergeCell ref="H87:I87"/>
    <mergeCell ref="A84:B84"/>
    <mergeCell ref="C84:D84"/>
    <mergeCell ref="H84:I84"/>
    <mergeCell ref="A85:B85"/>
    <mergeCell ref="C85:D85"/>
    <mergeCell ref="H85:I8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27:B27"/>
    <mergeCell ref="A28:B28"/>
    <mergeCell ref="A29:B29"/>
    <mergeCell ref="H29:J29"/>
    <mergeCell ref="L29:N29"/>
    <mergeCell ref="H16:Q16"/>
    <mergeCell ref="H18:Q19"/>
    <mergeCell ref="A19:B19"/>
    <mergeCell ref="A21:B21"/>
    <mergeCell ref="H21:Q22"/>
    <mergeCell ref="A22:B22"/>
    <mergeCell ref="A7:B7"/>
    <mergeCell ref="I7:J7"/>
    <mergeCell ref="H8:Q11"/>
    <mergeCell ref="A12:B12"/>
    <mergeCell ref="H12:Q15"/>
    <mergeCell ref="A14:B14"/>
    <mergeCell ref="A24:B24"/>
    <mergeCell ref="H24:Q25"/>
    <mergeCell ref="A25:B25"/>
  </mergeCells>
  <dataValidations disablePrompts="1" count="2">
    <dataValidation allowBlank="1" showInputMessage="1" sqref="P80:P238"/>
    <dataValidation type="decimal" operator="lessThanOrEqual" allowBlank="1" showInputMessage="1" showErrorMessage="1" errorTitle="Release retention" error="In order to release retention, the number entered into this cell must be negative." sqref="O80:O238">
      <formula1>0</formula1>
    </dataValidation>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17</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27"/>
      <c r="I17" s="127"/>
      <c r="J17" s="127"/>
      <c r="K17" s="127"/>
      <c r="L17" s="127"/>
      <c r="M17" s="127"/>
      <c r="N17" s="127"/>
      <c r="O17" s="127"/>
      <c r="P17" s="127"/>
      <c r="Q17" s="127"/>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26"/>
      <c r="I20" s="126"/>
      <c r="J20" s="126"/>
      <c r="K20" s="126"/>
      <c r="L20" s="126"/>
      <c r="M20" s="126"/>
      <c r="N20" s="126"/>
      <c r="O20" s="126"/>
      <c r="P20" s="126"/>
      <c r="Q20" s="126"/>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26"/>
      <c r="I23" s="126"/>
      <c r="J23" s="126"/>
      <c r="K23" s="126"/>
      <c r="L23" s="126"/>
      <c r="M23" s="126"/>
      <c r="N23" s="126"/>
      <c r="O23" s="126"/>
      <c r="P23" s="126"/>
      <c r="Q23" s="126"/>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16'!F36+'Pay App 17'!F239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26"/>
      <c r="I42" s="126"/>
      <c r="J42" s="126"/>
      <c r="K42" s="126"/>
      <c r="L42" s="126"/>
      <c r="M42" s="126"/>
      <c r="N42" s="126"/>
      <c r="O42" s="126"/>
      <c r="P42" s="126"/>
      <c r="Q42" s="126"/>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16'!F51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16'!F55+'Pay App 16'!F57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16'!B62+'Pay App 17'!N239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17.100000000000001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28">
        <f>+'Project Summary Sheet'!C17</f>
        <v>0</v>
      </c>
      <c r="O74" s="128"/>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25" t="s">
        <v>63</v>
      </c>
      <c r="F78" s="125" t="s">
        <v>64</v>
      </c>
      <c r="G78" s="125" t="s">
        <v>65</v>
      </c>
      <c r="H78" s="169" t="s">
        <v>66</v>
      </c>
      <c r="I78" s="169"/>
      <c r="J78" s="125" t="s">
        <v>67</v>
      </c>
      <c r="K78" s="125" t="s">
        <v>248</v>
      </c>
      <c r="L78" s="125" t="s">
        <v>68</v>
      </c>
      <c r="M78" s="42" t="s">
        <v>69</v>
      </c>
      <c r="N78" s="125" t="s">
        <v>70</v>
      </c>
      <c r="O78" s="112" t="s">
        <v>71</v>
      </c>
      <c r="P78" s="125" t="s">
        <v>72</v>
      </c>
      <c r="Q78" s="125" t="s">
        <v>425</v>
      </c>
    </row>
    <row r="79" spans="1:20" ht="65.25" customHeight="1" x14ac:dyDescent="0.25">
      <c r="A79" s="170" t="s">
        <v>73</v>
      </c>
      <c r="B79" s="170"/>
      <c r="C79" s="170" t="s">
        <v>74</v>
      </c>
      <c r="D79" s="170"/>
      <c r="E79" s="124" t="s">
        <v>14</v>
      </c>
      <c r="F79" s="124" t="s">
        <v>235</v>
      </c>
      <c r="G79" s="124" t="s">
        <v>234</v>
      </c>
      <c r="H79" s="170" t="s">
        <v>236</v>
      </c>
      <c r="I79" s="170"/>
      <c r="J79" s="124" t="s">
        <v>245</v>
      </c>
      <c r="K79" s="45" t="s">
        <v>246</v>
      </c>
      <c r="L79" s="124" t="s">
        <v>247</v>
      </c>
      <c r="M79" s="45" t="s">
        <v>237</v>
      </c>
      <c r="N79" s="124" t="s">
        <v>238</v>
      </c>
      <c r="O79" s="113" t="s">
        <v>424</v>
      </c>
      <c r="P79" s="124" t="s">
        <v>423</v>
      </c>
      <c r="Q79" s="124" t="s">
        <v>239</v>
      </c>
    </row>
    <row r="80" spans="1:20" ht="21" customHeight="1" x14ac:dyDescent="0.25">
      <c r="A80" s="171" t="s">
        <v>77</v>
      </c>
      <c r="B80" s="171"/>
      <c r="C80" s="186" t="s">
        <v>75</v>
      </c>
      <c r="D80" s="187"/>
      <c r="E80" s="100">
        <f>+'Pay App 16'!E80</f>
        <v>0</v>
      </c>
      <c r="F80" s="72"/>
      <c r="G80" s="52">
        <f>+'Pay App 16'!G80+F80</f>
        <v>0</v>
      </c>
      <c r="H80" s="196">
        <f>+'Pay App 16'!K80</f>
        <v>0</v>
      </c>
      <c r="I80" s="197"/>
      <c r="J80" s="103"/>
      <c r="K80" s="53">
        <f>+H80+J80</f>
        <v>0</v>
      </c>
      <c r="L80" s="70">
        <f>IF(ISERROR(K80/G80),0,K80/G80)</f>
        <v>0</v>
      </c>
      <c r="M80" s="52">
        <f>+G80-K80</f>
        <v>0</v>
      </c>
      <c r="N80" s="52">
        <f>SUM(+J80*0.05)</f>
        <v>0</v>
      </c>
      <c r="O80" s="100">
        <f>+'Pay App 16'!O80+'Pay App 16'!P80</f>
        <v>0</v>
      </c>
      <c r="P80" s="72"/>
      <c r="Q80" s="71">
        <f>+'Pay App 16'!Q80+N80+P80</f>
        <v>0</v>
      </c>
    </row>
    <row r="81" spans="1:17" ht="21" customHeight="1" x14ac:dyDescent="0.25">
      <c r="A81" s="154" t="s">
        <v>78</v>
      </c>
      <c r="B81" s="154"/>
      <c r="C81" s="154" t="s">
        <v>79</v>
      </c>
      <c r="D81" s="155"/>
      <c r="E81" s="101">
        <f>+'Pay App 16'!E81</f>
        <v>0</v>
      </c>
      <c r="F81" s="73"/>
      <c r="G81" s="102">
        <f>+'Pay App 16'!G81+'Pay App 17'!F81</f>
        <v>0</v>
      </c>
      <c r="H81" s="194">
        <f>+'Pay App 16'!K81</f>
        <v>0</v>
      </c>
      <c r="I81" s="195"/>
      <c r="J81" s="104"/>
      <c r="K81" s="55">
        <f>+H81+J81</f>
        <v>0</v>
      </c>
      <c r="L81" s="56">
        <f t="shared" ref="L81:L145" si="0">IF(ISERROR(K81/G81),0,K81/G81)</f>
        <v>0</v>
      </c>
      <c r="M81" s="54">
        <f t="shared" ref="M81:M145" si="1">+G81-K81</f>
        <v>0</v>
      </c>
      <c r="N81" s="54">
        <f>SUM(+J81*0.05)</f>
        <v>0</v>
      </c>
      <c r="O81" s="101">
        <f>+'Pay App 16'!O81+'Pay App 16'!P81</f>
        <v>0</v>
      </c>
      <c r="P81" s="73"/>
      <c r="Q81" s="69">
        <f>+'Pay App 16'!Q81+N81+P81</f>
        <v>0</v>
      </c>
    </row>
    <row r="82" spans="1:17" ht="21" customHeight="1" x14ac:dyDescent="0.25">
      <c r="A82" s="154" t="s">
        <v>80</v>
      </c>
      <c r="B82" s="154"/>
      <c r="C82" s="123" t="s">
        <v>76</v>
      </c>
      <c r="D82" s="58"/>
      <c r="E82" s="101">
        <f>+'Pay App 16'!E82</f>
        <v>0</v>
      </c>
      <c r="F82" s="73"/>
      <c r="G82" s="102">
        <f>+'Pay App 16'!G82+'Pay App 17'!F82</f>
        <v>0</v>
      </c>
      <c r="H82" s="194">
        <f>+'Pay App 16'!K82</f>
        <v>0</v>
      </c>
      <c r="I82" s="195"/>
      <c r="J82" s="104"/>
      <c r="K82" s="55">
        <f t="shared" ref="K82:K146" si="2">+H82+J82</f>
        <v>0</v>
      </c>
      <c r="L82" s="56">
        <f t="shared" si="0"/>
        <v>0</v>
      </c>
      <c r="M82" s="54">
        <f t="shared" si="1"/>
        <v>0</v>
      </c>
      <c r="N82" s="54">
        <f t="shared" ref="N82:N146" si="3">SUM(+J82*0.05)</f>
        <v>0</v>
      </c>
      <c r="O82" s="101">
        <f>+'Pay App 16'!O82+'Pay App 16'!P82</f>
        <v>0</v>
      </c>
      <c r="P82" s="73"/>
      <c r="Q82" s="69">
        <f>+'Pay App 16'!Q82+N82+P82</f>
        <v>0</v>
      </c>
    </row>
    <row r="83" spans="1:17" ht="21" customHeight="1" x14ac:dyDescent="0.25">
      <c r="A83" s="154" t="s">
        <v>408</v>
      </c>
      <c r="B83" s="154"/>
      <c r="C83" s="154" t="s">
        <v>409</v>
      </c>
      <c r="D83" s="155"/>
      <c r="E83" s="101">
        <f>+'Pay App 16'!E83</f>
        <v>0</v>
      </c>
      <c r="F83" s="73"/>
      <c r="G83" s="102">
        <f>+'Pay App 16'!G83+'Pay App 17'!F83</f>
        <v>0</v>
      </c>
      <c r="H83" s="194">
        <f>+'Pay App 16'!K83</f>
        <v>0</v>
      </c>
      <c r="I83" s="195"/>
      <c r="J83" s="104"/>
      <c r="K83" s="55">
        <f t="shared" si="2"/>
        <v>0</v>
      </c>
      <c r="L83" s="56">
        <f t="shared" si="0"/>
        <v>0</v>
      </c>
      <c r="M83" s="54">
        <f t="shared" si="1"/>
        <v>0</v>
      </c>
      <c r="N83" s="54">
        <f t="shared" si="3"/>
        <v>0</v>
      </c>
      <c r="O83" s="101">
        <f>+'Pay App 16'!O83+'Pay App 16'!P83</f>
        <v>0</v>
      </c>
      <c r="P83" s="73"/>
      <c r="Q83" s="69">
        <f>+'Pay App 16'!Q83+N83+P83</f>
        <v>0</v>
      </c>
    </row>
    <row r="84" spans="1:17" ht="21" customHeight="1" x14ac:dyDescent="0.25">
      <c r="A84" s="154" t="s">
        <v>410</v>
      </c>
      <c r="B84" s="154"/>
      <c r="C84" s="154" t="s">
        <v>81</v>
      </c>
      <c r="D84" s="155"/>
      <c r="E84" s="101">
        <f>+'Pay App 16'!E84</f>
        <v>0</v>
      </c>
      <c r="F84" s="73"/>
      <c r="G84" s="102">
        <f>+'Pay App 16'!G84+'Pay App 17'!F84</f>
        <v>0</v>
      </c>
      <c r="H84" s="194">
        <f>+'Pay App 16'!K84</f>
        <v>0</v>
      </c>
      <c r="I84" s="195"/>
      <c r="J84" s="104"/>
      <c r="K84" s="55">
        <f t="shared" si="2"/>
        <v>0</v>
      </c>
      <c r="L84" s="56">
        <f t="shared" si="0"/>
        <v>0</v>
      </c>
      <c r="M84" s="54">
        <f t="shared" si="1"/>
        <v>0</v>
      </c>
      <c r="N84" s="54">
        <f t="shared" si="3"/>
        <v>0</v>
      </c>
      <c r="O84" s="101">
        <f>+'Pay App 16'!O84+'Pay App 16'!P84</f>
        <v>0</v>
      </c>
      <c r="P84" s="73"/>
      <c r="Q84" s="69">
        <f>+'Pay App 16'!Q84+N84+P84</f>
        <v>0</v>
      </c>
    </row>
    <row r="85" spans="1:17" ht="21" customHeight="1" x14ac:dyDescent="0.25">
      <c r="A85" s="154" t="s">
        <v>411</v>
      </c>
      <c r="B85" s="154"/>
      <c r="C85" s="154" t="s">
        <v>412</v>
      </c>
      <c r="D85" s="155"/>
      <c r="E85" s="101">
        <f>+'Pay App 16'!E85</f>
        <v>0</v>
      </c>
      <c r="F85" s="73"/>
      <c r="G85" s="102">
        <f>+'Pay App 16'!G85+'Pay App 17'!F85</f>
        <v>0</v>
      </c>
      <c r="H85" s="194">
        <f>+'Pay App 16'!K85</f>
        <v>0</v>
      </c>
      <c r="I85" s="195"/>
      <c r="J85" s="104"/>
      <c r="K85" s="55">
        <f t="shared" si="2"/>
        <v>0</v>
      </c>
      <c r="L85" s="56">
        <f t="shared" si="0"/>
        <v>0</v>
      </c>
      <c r="M85" s="54">
        <f t="shared" si="1"/>
        <v>0</v>
      </c>
      <c r="N85" s="54">
        <f t="shared" si="3"/>
        <v>0</v>
      </c>
      <c r="O85" s="101">
        <f>+'Pay App 16'!O85+'Pay App 16'!P85</f>
        <v>0</v>
      </c>
      <c r="P85" s="73"/>
      <c r="Q85" s="69">
        <f>+'Pay App 16'!Q85+N85+P85</f>
        <v>0</v>
      </c>
    </row>
    <row r="86" spans="1:17" ht="21" customHeight="1" x14ac:dyDescent="0.25">
      <c r="A86" s="154" t="s">
        <v>406</v>
      </c>
      <c r="B86" s="154"/>
      <c r="C86" s="154" t="s">
        <v>407</v>
      </c>
      <c r="D86" s="155"/>
      <c r="E86" s="101">
        <f>+'Pay App 16'!E86</f>
        <v>0</v>
      </c>
      <c r="F86" s="73"/>
      <c r="G86" s="102">
        <f>+'Pay App 16'!G86+'Pay App 17'!F86</f>
        <v>0</v>
      </c>
      <c r="H86" s="194">
        <f>+'Pay App 16'!K86</f>
        <v>0</v>
      </c>
      <c r="I86" s="195"/>
      <c r="J86" s="104"/>
      <c r="K86" s="55">
        <f t="shared" si="2"/>
        <v>0</v>
      </c>
      <c r="L86" s="56">
        <f t="shared" si="0"/>
        <v>0</v>
      </c>
      <c r="M86" s="54">
        <f t="shared" si="1"/>
        <v>0</v>
      </c>
      <c r="N86" s="54">
        <f t="shared" si="3"/>
        <v>0</v>
      </c>
      <c r="O86" s="101">
        <f>+'Pay App 16'!O86+'Pay App 16'!P86</f>
        <v>0</v>
      </c>
      <c r="P86" s="73"/>
      <c r="Q86" s="69">
        <f>+'Pay App 16'!Q86+N86+P86</f>
        <v>0</v>
      </c>
    </row>
    <row r="87" spans="1:17" ht="21" customHeight="1" x14ac:dyDescent="0.25">
      <c r="A87" s="154" t="s">
        <v>562</v>
      </c>
      <c r="B87" s="154"/>
      <c r="C87" s="154" t="s">
        <v>563</v>
      </c>
      <c r="D87" s="155"/>
      <c r="E87" s="101">
        <f>+'Pay App 16'!E87</f>
        <v>0</v>
      </c>
      <c r="F87" s="73"/>
      <c r="G87" s="102">
        <f>+'Pay App 16'!G87+'Pay App 17'!F87</f>
        <v>0</v>
      </c>
      <c r="H87" s="194">
        <f>+'Pay App 16'!K87</f>
        <v>0</v>
      </c>
      <c r="I87" s="195"/>
      <c r="J87" s="104"/>
      <c r="K87" s="55">
        <f t="shared" si="2"/>
        <v>0</v>
      </c>
      <c r="L87" s="56">
        <f t="shared" si="0"/>
        <v>0</v>
      </c>
      <c r="M87" s="54">
        <f t="shared" si="1"/>
        <v>0</v>
      </c>
      <c r="N87" s="54">
        <f t="shared" si="3"/>
        <v>0</v>
      </c>
      <c r="O87" s="101">
        <f>+'Pay App 16'!O87+'Pay App 16'!P87</f>
        <v>0</v>
      </c>
      <c r="P87" s="73"/>
      <c r="Q87" s="69">
        <f>+'Pay App 16'!Q87+N87+P87</f>
        <v>0</v>
      </c>
    </row>
    <row r="88" spans="1:17" ht="21" customHeight="1" x14ac:dyDescent="0.25">
      <c r="A88" s="159" t="s">
        <v>228</v>
      </c>
      <c r="B88" s="159"/>
      <c r="C88" s="186" t="s">
        <v>269</v>
      </c>
      <c r="D88" s="187"/>
      <c r="E88" s="101">
        <f>+'Pay App 16'!E88</f>
        <v>0</v>
      </c>
      <c r="F88" s="73"/>
      <c r="G88" s="102">
        <f>+'Pay App 16'!G88+'Pay App 17'!F88</f>
        <v>0</v>
      </c>
      <c r="H88" s="194">
        <f>+'Pay App 16'!K88</f>
        <v>0</v>
      </c>
      <c r="I88" s="195"/>
      <c r="J88" s="104"/>
      <c r="K88" s="55">
        <f t="shared" si="2"/>
        <v>0</v>
      </c>
      <c r="L88" s="56">
        <f t="shared" si="0"/>
        <v>0</v>
      </c>
      <c r="M88" s="54">
        <f t="shared" si="1"/>
        <v>0</v>
      </c>
      <c r="N88" s="54">
        <f t="shared" si="3"/>
        <v>0</v>
      </c>
      <c r="O88" s="101">
        <f>+'Pay App 16'!O88+'Pay App 16'!P88</f>
        <v>0</v>
      </c>
      <c r="P88" s="73"/>
      <c r="Q88" s="69">
        <f>+'Pay App 16'!Q88+N88+P88</f>
        <v>0</v>
      </c>
    </row>
    <row r="89" spans="1:17" ht="21" customHeight="1" x14ac:dyDescent="0.25">
      <c r="A89" s="154" t="s">
        <v>82</v>
      </c>
      <c r="B89" s="154"/>
      <c r="C89" s="154" t="s">
        <v>256</v>
      </c>
      <c r="D89" s="155"/>
      <c r="E89" s="101">
        <f>+'Pay App 16'!E89</f>
        <v>0</v>
      </c>
      <c r="F89" s="73"/>
      <c r="G89" s="102">
        <f>+'Pay App 16'!G89+'Pay App 17'!F89</f>
        <v>0</v>
      </c>
      <c r="H89" s="194">
        <f>+'Pay App 16'!K89</f>
        <v>0</v>
      </c>
      <c r="I89" s="195"/>
      <c r="J89" s="104"/>
      <c r="K89" s="55">
        <f t="shared" si="2"/>
        <v>0</v>
      </c>
      <c r="L89" s="56">
        <f t="shared" si="0"/>
        <v>0</v>
      </c>
      <c r="M89" s="54">
        <f t="shared" si="1"/>
        <v>0</v>
      </c>
      <c r="N89" s="54">
        <f t="shared" si="3"/>
        <v>0</v>
      </c>
      <c r="O89" s="101">
        <f>+'Pay App 16'!O89+'Pay App 16'!P89</f>
        <v>0</v>
      </c>
      <c r="P89" s="73"/>
      <c r="Q89" s="69">
        <f>+'Pay App 16'!Q89+N89+P89</f>
        <v>0</v>
      </c>
    </row>
    <row r="90" spans="1:17" ht="21" customHeight="1" x14ac:dyDescent="0.25">
      <c r="A90" s="154" t="s">
        <v>257</v>
      </c>
      <c r="B90" s="154"/>
      <c r="C90" s="154" t="s">
        <v>258</v>
      </c>
      <c r="D90" s="155"/>
      <c r="E90" s="101">
        <f>+'Pay App 16'!E90</f>
        <v>0</v>
      </c>
      <c r="F90" s="73"/>
      <c r="G90" s="102">
        <f>+'Pay App 16'!G90+'Pay App 17'!F90</f>
        <v>0</v>
      </c>
      <c r="H90" s="194">
        <f>+'Pay App 16'!K90</f>
        <v>0</v>
      </c>
      <c r="I90" s="195"/>
      <c r="J90" s="104"/>
      <c r="K90" s="55">
        <f t="shared" si="2"/>
        <v>0</v>
      </c>
      <c r="L90" s="56">
        <f t="shared" si="0"/>
        <v>0</v>
      </c>
      <c r="M90" s="54">
        <f t="shared" si="1"/>
        <v>0</v>
      </c>
      <c r="N90" s="54">
        <f t="shared" si="3"/>
        <v>0</v>
      </c>
      <c r="O90" s="101">
        <f>+'Pay App 16'!O90+'Pay App 16'!P90</f>
        <v>0</v>
      </c>
      <c r="P90" s="73"/>
      <c r="Q90" s="69">
        <f>+'Pay App 16'!Q90+N90+P90</f>
        <v>0</v>
      </c>
    </row>
    <row r="91" spans="1:17" ht="21" customHeight="1" x14ac:dyDescent="0.25">
      <c r="A91" s="154" t="s">
        <v>259</v>
      </c>
      <c r="B91" s="154"/>
      <c r="C91" s="154" t="s">
        <v>260</v>
      </c>
      <c r="D91" s="155"/>
      <c r="E91" s="101">
        <f>+'Pay App 16'!E91</f>
        <v>0</v>
      </c>
      <c r="F91" s="73"/>
      <c r="G91" s="102">
        <f>+'Pay App 16'!G91+'Pay App 17'!F91</f>
        <v>0</v>
      </c>
      <c r="H91" s="194">
        <f>+'Pay App 16'!K91</f>
        <v>0</v>
      </c>
      <c r="I91" s="195"/>
      <c r="J91" s="104"/>
      <c r="K91" s="55">
        <f t="shared" si="2"/>
        <v>0</v>
      </c>
      <c r="L91" s="56">
        <f t="shared" si="0"/>
        <v>0</v>
      </c>
      <c r="M91" s="54">
        <f t="shared" si="1"/>
        <v>0</v>
      </c>
      <c r="N91" s="54">
        <f t="shared" si="3"/>
        <v>0</v>
      </c>
      <c r="O91" s="101">
        <f>+'Pay App 16'!O91+'Pay App 16'!P91</f>
        <v>0</v>
      </c>
      <c r="P91" s="73"/>
      <c r="Q91" s="69">
        <f>+'Pay App 16'!Q91+N91+P91</f>
        <v>0</v>
      </c>
    </row>
    <row r="92" spans="1:17" ht="21" customHeight="1" x14ac:dyDescent="0.25">
      <c r="A92" s="154" t="s">
        <v>261</v>
      </c>
      <c r="B92" s="154"/>
      <c r="C92" s="154" t="s">
        <v>262</v>
      </c>
      <c r="D92" s="155"/>
      <c r="E92" s="101">
        <f>+'Pay App 16'!E92</f>
        <v>0</v>
      </c>
      <c r="F92" s="73"/>
      <c r="G92" s="102">
        <f>+'Pay App 16'!G92+'Pay App 17'!F92</f>
        <v>0</v>
      </c>
      <c r="H92" s="194">
        <f>+'Pay App 16'!K92</f>
        <v>0</v>
      </c>
      <c r="I92" s="195"/>
      <c r="J92" s="104"/>
      <c r="K92" s="55">
        <f t="shared" si="2"/>
        <v>0</v>
      </c>
      <c r="L92" s="56">
        <f t="shared" si="0"/>
        <v>0</v>
      </c>
      <c r="M92" s="54">
        <f t="shared" si="1"/>
        <v>0</v>
      </c>
      <c r="N92" s="54">
        <f t="shared" si="3"/>
        <v>0</v>
      </c>
      <c r="O92" s="101">
        <f>+'Pay App 16'!O92+'Pay App 16'!P92</f>
        <v>0</v>
      </c>
      <c r="P92" s="73"/>
      <c r="Q92" s="69">
        <f>+'Pay App 16'!Q92+N92+P92</f>
        <v>0</v>
      </c>
    </row>
    <row r="93" spans="1:17" ht="21" customHeight="1" x14ac:dyDescent="0.25">
      <c r="A93" s="154" t="s">
        <v>263</v>
      </c>
      <c r="B93" s="154"/>
      <c r="C93" s="154" t="s">
        <v>264</v>
      </c>
      <c r="D93" s="155"/>
      <c r="E93" s="101">
        <f>+'Pay App 16'!E93</f>
        <v>0</v>
      </c>
      <c r="F93" s="73"/>
      <c r="G93" s="102">
        <f>+'Pay App 16'!G93+'Pay App 17'!F93</f>
        <v>0</v>
      </c>
      <c r="H93" s="194">
        <f>+'Pay App 16'!K93</f>
        <v>0</v>
      </c>
      <c r="I93" s="195"/>
      <c r="J93" s="104"/>
      <c r="K93" s="55">
        <f t="shared" si="2"/>
        <v>0</v>
      </c>
      <c r="L93" s="56">
        <f t="shared" si="0"/>
        <v>0</v>
      </c>
      <c r="M93" s="54">
        <f t="shared" si="1"/>
        <v>0</v>
      </c>
      <c r="N93" s="54">
        <f t="shared" si="3"/>
        <v>0</v>
      </c>
      <c r="O93" s="101">
        <f>+'Pay App 16'!O93+'Pay App 16'!P93</f>
        <v>0</v>
      </c>
      <c r="P93" s="73"/>
      <c r="Q93" s="69">
        <f>+'Pay App 16'!Q93+N93+P93</f>
        <v>0</v>
      </c>
    </row>
    <row r="94" spans="1:17" ht="21" customHeight="1" x14ac:dyDescent="0.25">
      <c r="A94" s="154" t="s">
        <v>265</v>
      </c>
      <c r="B94" s="154"/>
      <c r="C94" s="154" t="s">
        <v>266</v>
      </c>
      <c r="D94" s="155"/>
      <c r="E94" s="101">
        <f>+'Pay App 16'!E94</f>
        <v>0</v>
      </c>
      <c r="F94" s="73"/>
      <c r="G94" s="102">
        <f>+'Pay App 16'!G94+'Pay App 17'!F94</f>
        <v>0</v>
      </c>
      <c r="H94" s="194">
        <f>+'Pay App 16'!K94</f>
        <v>0</v>
      </c>
      <c r="I94" s="195"/>
      <c r="J94" s="104"/>
      <c r="K94" s="55">
        <f t="shared" si="2"/>
        <v>0</v>
      </c>
      <c r="L94" s="56">
        <f t="shared" si="0"/>
        <v>0</v>
      </c>
      <c r="M94" s="54">
        <f t="shared" si="1"/>
        <v>0</v>
      </c>
      <c r="N94" s="54">
        <f t="shared" si="3"/>
        <v>0</v>
      </c>
      <c r="O94" s="101">
        <f>+'Pay App 16'!O94+'Pay App 16'!P94</f>
        <v>0</v>
      </c>
      <c r="P94" s="73"/>
      <c r="Q94" s="69">
        <f>+'Pay App 16'!Q94+N94+P94</f>
        <v>0</v>
      </c>
    </row>
    <row r="95" spans="1:17" ht="21" customHeight="1" x14ac:dyDescent="0.25">
      <c r="A95" s="154" t="s">
        <v>83</v>
      </c>
      <c r="B95" s="154"/>
      <c r="C95" s="154" t="s">
        <v>267</v>
      </c>
      <c r="D95" s="155"/>
      <c r="E95" s="101">
        <f>+'Pay App 16'!E95</f>
        <v>0</v>
      </c>
      <c r="F95" s="73"/>
      <c r="G95" s="102">
        <f>+'Pay App 16'!G95+'Pay App 17'!F95</f>
        <v>0</v>
      </c>
      <c r="H95" s="194">
        <f>+'Pay App 16'!K95</f>
        <v>0</v>
      </c>
      <c r="I95" s="195"/>
      <c r="J95" s="104"/>
      <c r="K95" s="55">
        <f t="shared" si="2"/>
        <v>0</v>
      </c>
      <c r="L95" s="56">
        <f t="shared" si="0"/>
        <v>0</v>
      </c>
      <c r="M95" s="54">
        <f t="shared" si="1"/>
        <v>0</v>
      </c>
      <c r="N95" s="54">
        <f t="shared" si="3"/>
        <v>0</v>
      </c>
      <c r="O95" s="101">
        <f>+'Pay App 16'!O95+'Pay App 16'!P95</f>
        <v>0</v>
      </c>
      <c r="P95" s="73"/>
      <c r="Q95" s="69">
        <f>+'Pay App 16'!Q95+N95+P95</f>
        <v>0</v>
      </c>
    </row>
    <row r="96" spans="1:17" ht="21" customHeight="1" x14ac:dyDescent="0.25">
      <c r="A96" s="154" t="s">
        <v>84</v>
      </c>
      <c r="B96" s="154"/>
      <c r="C96" s="154" t="s">
        <v>268</v>
      </c>
      <c r="D96" s="155"/>
      <c r="E96" s="101">
        <f>+'Pay App 16'!E96</f>
        <v>0</v>
      </c>
      <c r="F96" s="73"/>
      <c r="G96" s="102">
        <f>+'Pay App 16'!G96+'Pay App 17'!F96</f>
        <v>0</v>
      </c>
      <c r="H96" s="194">
        <f>+'Pay App 16'!K96</f>
        <v>0</v>
      </c>
      <c r="I96" s="195"/>
      <c r="J96" s="104"/>
      <c r="K96" s="55">
        <f t="shared" si="2"/>
        <v>0</v>
      </c>
      <c r="L96" s="56">
        <f t="shared" si="0"/>
        <v>0</v>
      </c>
      <c r="M96" s="54">
        <f t="shared" si="1"/>
        <v>0</v>
      </c>
      <c r="N96" s="54">
        <f t="shared" si="3"/>
        <v>0</v>
      </c>
      <c r="O96" s="101">
        <f>+'Pay App 16'!O96+'Pay App 16'!P96</f>
        <v>0</v>
      </c>
      <c r="P96" s="73"/>
      <c r="Q96" s="69">
        <f>+'Pay App 16'!Q96+N96+P96</f>
        <v>0</v>
      </c>
    </row>
    <row r="97" spans="1:17" ht="21" customHeight="1" x14ac:dyDescent="0.25">
      <c r="A97" s="154" t="s">
        <v>270</v>
      </c>
      <c r="B97" s="154"/>
      <c r="C97" s="154" t="s">
        <v>271</v>
      </c>
      <c r="D97" s="155"/>
      <c r="E97" s="101">
        <f>+'Pay App 16'!E97</f>
        <v>0</v>
      </c>
      <c r="F97" s="73"/>
      <c r="G97" s="102">
        <f>+'Pay App 16'!G97+'Pay App 17'!F97</f>
        <v>0</v>
      </c>
      <c r="H97" s="194">
        <f>+'Pay App 16'!K97</f>
        <v>0</v>
      </c>
      <c r="I97" s="195"/>
      <c r="J97" s="104"/>
      <c r="K97" s="55">
        <f t="shared" si="2"/>
        <v>0</v>
      </c>
      <c r="L97" s="56">
        <f t="shared" si="0"/>
        <v>0</v>
      </c>
      <c r="M97" s="54">
        <f t="shared" si="1"/>
        <v>0</v>
      </c>
      <c r="N97" s="54">
        <f t="shared" si="3"/>
        <v>0</v>
      </c>
      <c r="O97" s="101">
        <f>+'Pay App 16'!O97+'Pay App 16'!P97</f>
        <v>0</v>
      </c>
      <c r="P97" s="73"/>
      <c r="Q97" s="69">
        <f>+'Pay App 16'!Q97+N97+P97</f>
        <v>0</v>
      </c>
    </row>
    <row r="98" spans="1:17" ht="21" customHeight="1" x14ac:dyDescent="0.25">
      <c r="A98" s="154" t="s">
        <v>272</v>
      </c>
      <c r="B98" s="154"/>
      <c r="C98" s="154" t="s">
        <v>273</v>
      </c>
      <c r="D98" s="155"/>
      <c r="E98" s="101">
        <f>+'Pay App 16'!E98</f>
        <v>0</v>
      </c>
      <c r="F98" s="73"/>
      <c r="G98" s="102">
        <f>+'Pay App 16'!G98+'Pay App 17'!F98</f>
        <v>0</v>
      </c>
      <c r="H98" s="194">
        <f>+'Pay App 16'!K98</f>
        <v>0</v>
      </c>
      <c r="I98" s="195"/>
      <c r="J98" s="104"/>
      <c r="K98" s="55">
        <f t="shared" si="2"/>
        <v>0</v>
      </c>
      <c r="L98" s="56">
        <f t="shared" si="0"/>
        <v>0</v>
      </c>
      <c r="M98" s="54">
        <f t="shared" si="1"/>
        <v>0</v>
      </c>
      <c r="N98" s="54">
        <f t="shared" si="3"/>
        <v>0</v>
      </c>
      <c r="O98" s="101">
        <f>+'Pay App 16'!O98+'Pay App 16'!P98</f>
        <v>0</v>
      </c>
      <c r="P98" s="73"/>
      <c r="Q98" s="69">
        <f>+'Pay App 16'!Q98+N98+P98</f>
        <v>0</v>
      </c>
    </row>
    <row r="99" spans="1:17" ht="21" customHeight="1" x14ac:dyDescent="0.25">
      <c r="A99" s="154" t="s">
        <v>274</v>
      </c>
      <c r="B99" s="154"/>
      <c r="C99" s="154" t="s">
        <v>275</v>
      </c>
      <c r="D99" s="155"/>
      <c r="E99" s="101">
        <f>+'Pay App 16'!E99</f>
        <v>0</v>
      </c>
      <c r="F99" s="73"/>
      <c r="G99" s="102">
        <f>+'Pay App 16'!G99+'Pay App 17'!F99</f>
        <v>0</v>
      </c>
      <c r="H99" s="194">
        <f>+'Pay App 16'!K99</f>
        <v>0</v>
      </c>
      <c r="I99" s="195"/>
      <c r="J99" s="104"/>
      <c r="K99" s="55">
        <f t="shared" si="2"/>
        <v>0</v>
      </c>
      <c r="L99" s="56">
        <f t="shared" si="0"/>
        <v>0</v>
      </c>
      <c r="M99" s="54">
        <f t="shared" si="1"/>
        <v>0</v>
      </c>
      <c r="N99" s="54">
        <f t="shared" si="3"/>
        <v>0</v>
      </c>
      <c r="O99" s="101">
        <f>+'Pay App 16'!O99+'Pay App 16'!P99</f>
        <v>0</v>
      </c>
      <c r="P99" s="73"/>
      <c r="Q99" s="69">
        <f>+'Pay App 16'!Q99+N99+P99</f>
        <v>0</v>
      </c>
    </row>
    <row r="100" spans="1:17" ht="21" customHeight="1" x14ac:dyDescent="0.25">
      <c r="A100" s="154" t="s">
        <v>276</v>
      </c>
      <c r="B100" s="154"/>
      <c r="C100" s="154" t="s">
        <v>277</v>
      </c>
      <c r="D100" s="155"/>
      <c r="E100" s="101">
        <f>+'Pay App 16'!E100</f>
        <v>0</v>
      </c>
      <c r="F100" s="73"/>
      <c r="G100" s="102">
        <f>+'Pay App 16'!G100+'Pay App 17'!F100</f>
        <v>0</v>
      </c>
      <c r="H100" s="194">
        <f>+'Pay App 16'!K100</f>
        <v>0</v>
      </c>
      <c r="I100" s="195"/>
      <c r="J100" s="104"/>
      <c r="K100" s="55">
        <f t="shared" si="2"/>
        <v>0</v>
      </c>
      <c r="L100" s="56">
        <f t="shared" si="0"/>
        <v>0</v>
      </c>
      <c r="M100" s="54">
        <f t="shared" si="1"/>
        <v>0</v>
      </c>
      <c r="N100" s="54">
        <f t="shared" si="3"/>
        <v>0</v>
      </c>
      <c r="O100" s="101">
        <f>+'Pay App 16'!O100+'Pay App 16'!P100</f>
        <v>0</v>
      </c>
      <c r="P100" s="73"/>
      <c r="Q100" s="69">
        <f>+'Pay App 16'!Q100+N100+P100</f>
        <v>0</v>
      </c>
    </row>
    <row r="101" spans="1:17" ht="21" customHeight="1" x14ac:dyDescent="0.25">
      <c r="A101" s="154" t="s">
        <v>278</v>
      </c>
      <c r="B101" s="154"/>
      <c r="C101" s="154" t="s">
        <v>279</v>
      </c>
      <c r="D101" s="155"/>
      <c r="E101" s="101">
        <f>+'Pay App 16'!E101</f>
        <v>0</v>
      </c>
      <c r="F101" s="73"/>
      <c r="G101" s="102">
        <f>+'Pay App 16'!G101+'Pay App 17'!F101</f>
        <v>0</v>
      </c>
      <c r="H101" s="194">
        <f>+'Pay App 16'!K101</f>
        <v>0</v>
      </c>
      <c r="I101" s="195"/>
      <c r="J101" s="104"/>
      <c r="K101" s="55">
        <f t="shared" si="2"/>
        <v>0</v>
      </c>
      <c r="L101" s="56">
        <f t="shared" si="0"/>
        <v>0</v>
      </c>
      <c r="M101" s="54">
        <f t="shared" si="1"/>
        <v>0</v>
      </c>
      <c r="N101" s="54">
        <f t="shared" si="3"/>
        <v>0</v>
      </c>
      <c r="O101" s="101">
        <f>+'Pay App 16'!O101+'Pay App 16'!P101</f>
        <v>0</v>
      </c>
      <c r="P101" s="73"/>
      <c r="Q101" s="69">
        <f>+'Pay App 16'!Q101+N101+P101</f>
        <v>0</v>
      </c>
    </row>
    <row r="102" spans="1:17" ht="21" customHeight="1" x14ac:dyDescent="0.25">
      <c r="A102" s="154" t="s">
        <v>281</v>
      </c>
      <c r="B102" s="154"/>
      <c r="C102" s="154" t="s">
        <v>280</v>
      </c>
      <c r="D102" s="155"/>
      <c r="E102" s="101">
        <f>+'Pay App 16'!E102</f>
        <v>0</v>
      </c>
      <c r="F102" s="73"/>
      <c r="G102" s="102">
        <f>+'Pay App 16'!G102+'Pay App 17'!F102</f>
        <v>0</v>
      </c>
      <c r="H102" s="194">
        <f>+'Pay App 16'!K102</f>
        <v>0</v>
      </c>
      <c r="I102" s="195"/>
      <c r="J102" s="104"/>
      <c r="K102" s="55">
        <f t="shared" si="2"/>
        <v>0</v>
      </c>
      <c r="L102" s="56">
        <f t="shared" si="0"/>
        <v>0</v>
      </c>
      <c r="M102" s="54">
        <f t="shared" si="1"/>
        <v>0</v>
      </c>
      <c r="N102" s="54">
        <f t="shared" si="3"/>
        <v>0</v>
      </c>
      <c r="O102" s="101">
        <f>+'Pay App 16'!O102+'Pay App 16'!P102</f>
        <v>0</v>
      </c>
      <c r="P102" s="73"/>
      <c r="Q102" s="69">
        <f>+'Pay App 16'!Q102+N102+P102</f>
        <v>0</v>
      </c>
    </row>
    <row r="103" spans="1:17" ht="21" customHeight="1" x14ac:dyDescent="0.25">
      <c r="A103" s="154" t="s">
        <v>282</v>
      </c>
      <c r="B103" s="154"/>
      <c r="C103" s="154" t="s">
        <v>283</v>
      </c>
      <c r="D103" s="155"/>
      <c r="E103" s="101">
        <f>+'Pay App 16'!E103</f>
        <v>0</v>
      </c>
      <c r="F103" s="73"/>
      <c r="G103" s="102">
        <f>+'Pay App 16'!G103+'Pay App 17'!F103</f>
        <v>0</v>
      </c>
      <c r="H103" s="194">
        <f>+'Pay App 16'!K103</f>
        <v>0</v>
      </c>
      <c r="I103" s="195"/>
      <c r="J103" s="104"/>
      <c r="K103" s="55">
        <f t="shared" si="2"/>
        <v>0</v>
      </c>
      <c r="L103" s="56">
        <f t="shared" si="0"/>
        <v>0</v>
      </c>
      <c r="M103" s="54">
        <f t="shared" si="1"/>
        <v>0</v>
      </c>
      <c r="N103" s="54">
        <f t="shared" si="3"/>
        <v>0</v>
      </c>
      <c r="O103" s="101">
        <f>+'Pay App 16'!O103+'Pay App 16'!P103</f>
        <v>0</v>
      </c>
      <c r="P103" s="73"/>
      <c r="Q103" s="69">
        <f>+'Pay App 16'!Q103+N103+P103</f>
        <v>0</v>
      </c>
    </row>
    <row r="104" spans="1:17" ht="21" customHeight="1" x14ac:dyDescent="0.25">
      <c r="A104" s="154" t="s">
        <v>284</v>
      </c>
      <c r="B104" s="154"/>
      <c r="C104" s="154" t="s">
        <v>285</v>
      </c>
      <c r="D104" s="155"/>
      <c r="E104" s="101">
        <f>+'Pay App 16'!E104</f>
        <v>0</v>
      </c>
      <c r="F104" s="73"/>
      <c r="G104" s="102">
        <f>+'Pay App 16'!G104+'Pay App 17'!F104</f>
        <v>0</v>
      </c>
      <c r="H104" s="194">
        <f>+'Pay App 16'!K104</f>
        <v>0</v>
      </c>
      <c r="I104" s="195"/>
      <c r="J104" s="104"/>
      <c r="K104" s="55">
        <f t="shared" si="2"/>
        <v>0</v>
      </c>
      <c r="L104" s="56">
        <f t="shared" si="0"/>
        <v>0</v>
      </c>
      <c r="M104" s="54">
        <f t="shared" si="1"/>
        <v>0</v>
      </c>
      <c r="N104" s="54">
        <f t="shared" si="3"/>
        <v>0</v>
      </c>
      <c r="O104" s="101">
        <f>+'Pay App 16'!O104+'Pay App 16'!P104</f>
        <v>0</v>
      </c>
      <c r="P104" s="73"/>
      <c r="Q104" s="69">
        <f>+'Pay App 16'!Q104+N104+P104</f>
        <v>0</v>
      </c>
    </row>
    <row r="105" spans="1:17" ht="21" customHeight="1" x14ac:dyDescent="0.25">
      <c r="A105" s="154" t="s">
        <v>292</v>
      </c>
      <c r="B105" s="154"/>
      <c r="C105" s="154" t="s">
        <v>286</v>
      </c>
      <c r="D105" s="155"/>
      <c r="E105" s="101">
        <f>+'Pay App 16'!E105</f>
        <v>0</v>
      </c>
      <c r="F105" s="73"/>
      <c r="G105" s="102">
        <f>+'Pay App 16'!G105+'Pay App 17'!F105</f>
        <v>0</v>
      </c>
      <c r="H105" s="194">
        <f>+'Pay App 16'!K105</f>
        <v>0</v>
      </c>
      <c r="I105" s="195"/>
      <c r="J105" s="104"/>
      <c r="K105" s="55">
        <f t="shared" si="2"/>
        <v>0</v>
      </c>
      <c r="L105" s="56">
        <f t="shared" si="0"/>
        <v>0</v>
      </c>
      <c r="M105" s="54">
        <f t="shared" si="1"/>
        <v>0</v>
      </c>
      <c r="N105" s="54">
        <f t="shared" si="3"/>
        <v>0</v>
      </c>
      <c r="O105" s="101">
        <f>+'Pay App 16'!O105+'Pay App 16'!P105</f>
        <v>0</v>
      </c>
      <c r="P105" s="73"/>
      <c r="Q105" s="69">
        <f>+'Pay App 16'!Q105+N105+P105</f>
        <v>0</v>
      </c>
    </row>
    <row r="106" spans="1:17" ht="21" customHeight="1" x14ac:dyDescent="0.25">
      <c r="A106" s="154" t="s">
        <v>413</v>
      </c>
      <c r="B106" s="154"/>
      <c r="C106" s="154" t="s">
        <v>414</v>
      </c>
      <c r="D106" s="155"/>
      <c r="E106" s="101">
        <f>+'Pay App 16'!E106</f>
        <v>0</v>
      </c>
      <c r="F106" s="73"/>
      <c r="G106" s="102">
        <f>+'Pay App 16'!G106+'Pay App 17'!F106</f>
        <v>0</v>
      </c>
      <c r="H106" s="194">
        <f>+'Pay App 16'!K106</f>
        <v>0</v>
      </c>
      <c r="I106" s="195"/>
      <c r="J106" s="104"/>
      <c r="K106" s="55">
        <f t="shared" si="2"/>
        <v>0</v>
      </c>
      <c r="L106" s="56">
        <f t="shared" si="0"/>
        <v>0</v>
      </c>
      <c r="M106" s="54">
        <f t="shared" si="1"/>
        <v>0</v>
      </c>
      <c r="N106" s="54">
        <f t="shared" si="3"/>
        <v>0</v>
      </c>
      <c r="O106" s="101">
        <f>+'Pay App 16'!O106+'Pay App 16'!P106</f>
        <v>0</v>
      </c>
      <c r="P106" s="73"/>
      <c r="Q106" s="69">
        <f>+'Pay App 16'!Q106+N106+P106</f>
        <v>0</v>
      </c>
    </row>
    <row r="107" spans="1:17" ht="21" customHeight="1" x14ac:dyDescent="0.25">
      <c r="A107" s="154" t="s">
        <v>293</v>
      </c>
      <c r="B107" s="154"/>
      <c r="C107" s="154" t="s">
        <v>287</v>
      </c>
      <c r="D107" s="155"/>
      <c r="E107" s="101">
        <f>+'Pay App 16'!E107</f>
        <v>0</v>
      </c>
      <c r="F107" s="73"/>
      <c r="G107" s="102">
        <f>+'Pay App 16'!G107+'Pay App 17'!F107</f>
        <v>0</v>
      </c>
      <c r="H107" s="194">
        <f>+'Pay App 16'!K107</f>
        <v>0</v>
      </c>
      <c r="I107" s="195"/>
      <c r="J107" s="104"/>
      <c r="K107" s="55">
        <f t="shared" si="2"/>
        <v>0</v>
      </c>
      <c r="L107" s="56">
        <f t="shared" si="0"/>
        <v>0</v>
      </c>
      <c r="M107" s="54">
        <f t="shared" si="1"/>
        <v>0</v>
      </c>
      <c r="N107" s="54">
        <f t="shared" si="3"/>
        <v>0</v>
      </c>
      <c r="O107" s="101">
        <f>+'Pay App 16'!O107+'Pay App 16'!P107</f>
        <v>0</v>
      </c>
      <c r="P107" s="73"/>
      <c r="Q107" s="69">
        <f>+'Pay App 16'!Q107+N107+P107</f>
        <v>0</v>
      </c>
    </row>
    <row r="108" spans="1:17" ht="21" customHeight="1" x14ac:dyDescent="0.25">
      <c r="A108" s="154" t="s">
        <v>294</v>
      </c>
      <c r="B108" s="154"/>
      <c r="C108" s="154" t="s">
        <v>288</v>
      </c>
      <c r="D108" s="155"/>
      <c r="E108" s="101">
        <f>+'Pay App 16'!E108</f>
        <v>0</v>
      </c>
      <c r="F108" s="73"/>
      <c r="G108" s="102">
        <f>+'Pay App 16'!G108+'Pay App 17'!F108</f>
        <v>0</v>
      </c>
      <c r="H108" s="194">
        <f>+'Pay App 16'!K108</f>
        <v>0</v>
      </c>
      <c r="I108" s="195"/>
      <c r="J108" s="104"/>
      <c r="K108" s="55">
        <f t="shared" si="2"/>
        <v>0</v>
      </c>
      <c r="L108" s="56">
        <f t="shared" si="0"/>
        <v>0</v>
      </c>
      <c r="M108" s="54">
        <f t="shared" si="1"/>
        <v>0</v>
      </c>
      <c r="N108" s="54">
        <f t="shared" si="3"/>
        <v>0</v>
      </c>
      <c r="O108" s="101">
        <f>+'Pay App 16'!O108+'Pay App 16'!P108</f>
        <v>0</v>
      </c>
      <c r="P108" s="73"/>
      <c r="Q108" s="69">
        <f>+'Pay App 16'!Q108+N108+P108</f>
        <v>0</v>
      </c>
    </row>
    <row r="109" spans="1:17" ht="21" customHeight="1" x14ac:dyDescent="0.25">
      <c r="A109" s="154" t="s">
        <v>295</v>
      </c>
      <c r="B109" s="154"/>
      <c r="C109" s="154" t="s">
        <v>289</v>
      </c>
      <c r="D109" s="155"/>
      <c r="E109" s="101">
        <f>+'Pay App 16'!E109</f>
        <v>0</v>
      </c>
      <c r="F109" s="73"/>
      <c r="G109" s="102">
        <f>+'Pay App 16'!G109+'Pay App 17'!F109</f>
        <v>0</v>
      </c>
      <c r="H109" s="194">
        <f>+'Pay App 16'!K109</f>
        <v>0</v>
      </c>
      <c r="I109" s="195"/>
      <c r="J109" s="104"/>
      <c r="K109" s="55">
        <f t="shared" si="2"/>
        <v>0</v>
      </c>
      <c r="L109" s="56">
        <f t="shared" si="0"/>
        <v>0</v>
      </c>
      <c r="M109" s="54">
        <f t="shared" si="1"/>
        <v>0</v>
      </c>
      <c r="N109" s="54">
        <f t="shared" si="3"/>
        <v>0</v>
      </c>
      <c r="O109" s="101">
        <f>+'Pay App 16'!O109+'Pay App 16'!P109</f>
        <v>0</v>
      </c>
      <c r="P109" s="73"/>
      <c r="Q109" s="69">
        <f>+'Pay App 16'!Q109+N109+P109</f>
        <v>0</v>
      </c>
    </row>
    <row r="110" spans="1:17" ht="21" customHeight="1" x14ac:dyDescent="0.25">
      <c r="A110" s="154" t="s">
        <v>296</v>
      </c>
      <c r="B110" s="154"/>
      <c r="C110" s="154" t="s">
        <v>290</v>
      </c>
      <c r="D110" s="155"/>
      <c r="E110" s="101">
        <f>+'Pay App 16'!E110</f>
        <v>0</v>
      </c>
      <c r="F110" s="73"/>
      <c r="G110" s="102">
        <f>+'Pay App 16'!G110+'Pay App 17'!F110</f>
        <v>0</v>
      </c>
      <c r="H110" s="194">
        <f>+'Pay App 16'!K110</f>
        <v>0</v>
      </c>
      <c r="I110" s="195"/>
      <c r="J110" s="104"/>
      <c r="K110" s="55">
        <f t="shared" si="2"/>
        <v>0</v>
      </c>
      <c r="L110" s="56">
        <f t="shared" si="0"/>
        <v>0</v>
      </c>
      <c r="M110" s="54">
        <f t="shared" si="1"/>
        <v>0</v>
      </c>
      <c r="N110" s="54">
        <f t="shared" si="3"/>
        <v>0</v>
      </c>
      <c r="O110" s="101">
        <f>+'Pay App 16'!O110+'Pay App 16'!P110</f>
        <v>0</v>
      </c>
      <c r="P110" s="73"/>
      <c r="Q110" s="69">
        <f>+'Pay App 16'!Q110+N110+P110</f>
        <v>0</v>
      </c>
    </row>
    <row r="111" spans="1:17" ht="21" customHeight="1" x14ac:dyDescent="0.25">
      <c r="A111" s="154" t="s">
        <v>297</v>
      </c>
      <c r="B111" s="154"/>
      <c r="C111" s="154" t="s">
        <v>291</v>
      </c>
      <c r="D111" s="155"/>
      <c r="E111" s="101">
        <f>+'Pay App 16'!E111</f>
        <v>0</v>
      </c>
      <c r="F111" s="73"/>
      <c r="G111" s="102">
        <f>+'Pay App 16'!G111+'Pay App 17'!F111</f>
        <v>0</v>
      </c>
      <c r="H111" s="194">
        <f>+'Pay App 16'!K111</f>
        <v>0</v>
      </c>
      <c r="I111" s="195"/>
      <c r="J111" s="104"/>
      <c r="K111" s="55">
        <f t="shared" si="2"/>
        <v>0</v>
      </c>
      <c r="L111" s="56">
        <f t="shared" si="0"/>
        <v>0</v>
      </c>
      <c r="M111" s="54">
        <f t="shared" si="1"/>
        <v>0</v>
      </c>
      <c r="N111" s="54">
        <f t="shared" si="3"/>
        <v>0</v>
      </c>
      <c r="O111" s="101">
        <f>+'Pay App 16'!O111+'Pay App 16'!P111</f>
        <v>0</v>
      </c>
      <c r="P111" s="73"/>
      <c r="Q111" s="69">
        <f>+'Pay App 16'!Q111+N111+P111</f>
        <v>0</v>
      </c>
    </row>
    <row r="112" spans="1:17" ht="21" customHeight="1" x14ac:dyDescent="0.25">
      <c r="A112" s="159" t="s">
        <v>226</v>
      </c>
      <c r="B112" s="159"/>
      <c r="C112" s="159" t="s">
        <v>227</v>
      </c>
      <c r="D112" s="160"/>
      <c r="E112" s="101">
        <f>+'Pay App 16'!E112</f>
        <v>0</v>
      </c>
      <c r="F112" s="73"/>
      <c r="G112" s="102">
        <f>+'Pay App 16'!G112+'Pay App 17'!F112</f>
        <v>0</v>
      </c>
      <c r="H112" s="194">
        <f>+'Pay App 16'!K112</f>
        <v>0</v>
      </c>
      <c r="I112" s="195"/>
      <c r="J112" s="104"/>
      <c r="K112" s="55">
        <f t="shared" si="2"/>
        <v>0</v>
      </c>
      <c r="L112" s="56">
        <f t="shared" si="0"/>
        <v>0</v>
      </c>
      <c r="M112" s="54">
        <f t="shared" si="1"/>
        <v>0</v>
      </c>
      <c r="N112" s="54">
        <f t="shared" si="3"/>
        <v>0</v>
      </c>
      <c r="O112" s="101">
        <f>+'Pay App 16'!O112+'Pay App 16'!P112</f>
        <v>0</v>
      </c>
      <c r="P112" s="73"/>
      <c r="Q112" s="69">
        <f>+'Pay App 16'!Q112+N112+P112</f>
        <v>0</v>
      </c>
    </row>
    <row r="113" spans="1:17" ht="21" customHeight="1" x14ac:dyDescent="0.25">
      <c r="A113" s="154" t="s">
        <v>85</v>
      </c>
      <c r="B113" s="154"/>
      <c r="C113" s="154" t="s">
        <v>86</v>
      </c>
      <c r="D113" s="155"/>
      <c r="E113" s="101">
        <f>+'Pay App 16'!E113</f>
        <v>0</v>
      </c>
      <c r="F113" s="73"/>
      <c r="G113" s="102">
        <f>+'Pay App 16'!G113+'Pay App 17'!F113</f>
        <v>0</v>
      </c>
      <c r="H113" s="194">
        <f>+'Pay App 16'!K113</f>
        <v>0</v>
      </c>
      <c r="I113" s="195"/>
      <c r="J113" s="104"/>
      <c r="K113" s="55">
        <f t="shared" si="2"/>
        <v>0</v>
      </c>
      <c r="L113" s="56">
        <f t="shared" si="0"/>
        <v>0</v>
      </c>
      <c r="M113" s="54">
        <f t="shared" si="1"/>
        <v>0</v>
      </c>
      <c r="N113" s="54">
        <f t="shared" si="3"/>
        <v>0</v>
      </c>
      <c r="O113" s="101">
        <f>+'Pay App 16'!O113+'Pay App 16'!P113</f>
        <v>0</v>
      </c>
      <c r="P113" s="73"/>
      <c r="Q113" s="69">
        <f>+'Pay App 16'!Q113+N113+P113</f>
        <v>0</v>
      </c>
    </row>
    <row r="114" spans="1:17" ht="21" customHeight="1" x14ac:dyDescent="0.25">
      <c r="A114" s="154" t="s">
        <v>87</v>
      </c>
      <c r="B114" s="154"/>
      <c r="C114" s="154" t="s">
        <v>88</v>
      </c>
      <c r="D114" s="155"/>
      <c r="E114" s="101">
        <f>+'Pay App 16'!E114</f>
        <v>0</v>
      </c>
      <c r="F114" s="73"/>
      <c r="G114" s="102">
        <f>+'Pay App 16'!G114+'Pay App 17'!F114</f>
        <v>0</v>
      </c>
      <c r="H114" s="194">
        <f>+'Pay App 16'!K114</f>
        <v>0</v>
      </c>
      <c r="I114" s="195"/>
      <c r="J114" s="104"/>
      <c r="K114" s="55">
        <f t="shared" si="2"/>
        <v>0</v>
      </c>
      <c r="L114" s="56">
        <f t="shared" si="0"/>
        <v>0</v>
      </c>
      <c r="M114" s="54">
        <f t="shared" si="1"/>
        <v>0</v>
      </c>
      <c r="N114" s="54">
        <f t="shared" si="3"/>
        <v>0</v>
      </c>
      <c r="O114" s="101">
        <f>+'Pay App 16'!O114+'Pay App 16'!P114</f>
        <v>0</v>
      </c>
      <c r="P114" s="73"/>
      <c r="Q114" s="69">
        <f>+'Pay App 16'!Q114+N114+P114</f>
        <v>0</v>
      </c>
    </row>
    <row r="115" spans="1:17" ht="21" customHeight="1" x14ac:dyDescent="0.25">
      <c r="A115" s="154" t="s">
        <v>298</v>
      </c>
      <c r="B115" s="154"/>
      <c r="C115" s="154" t="s">
        <v>299</v>
      </c>
      <c r="D115" s="155"/>
      <c r="E115" s="101">
        <f>+'Pay App 16'!E115</f>
        <v>0</v>
      </c>
      <c r="F115" s="73"/>
      <c r="G115" s="102">
        <f>+'Pay App 16'!G115+'Pay App 17'!F115</f>
        <v>0</v>
      </c>
      <c r="H115" s="194">
        <f>+'Pay App 16'!K115</f>
        <v>0</v>
      </c>
      <c r="I115" s="195"/>
      <c r="J115" s="104"/>
      <c r="K115" s="55">
        <f t="shared" si="2"/>
        <v>0</v>
      </c>
      <c r="L115" s="56">
        <f t="shared" si="0"/>
        <v>0</v>
      </c>
      <c r="M115" s="54">
        <f t="shared" si="1"/>
        <v>0</v>
      </c>
      <c r="N115" s="54">
        <f t="shared" si="3"/>
        <v>0</v>
      </c>
      <c r="O115" s="101">
        <f>+'Pay App 16'!O115+'Pay App 16'!P115</f>
        <v>0</v>
      </c>
      <c r="P115" s="73"/>
      <c r="Q115" s="69">
        <f>+'Pay App 16'!Q115+N115+P115</f>
        <v>0</v>
      </c>
    </row>
    <row r="116" spans="1:17" ht="21" customHeight="1" x14ac:dyDescent="0.25">
      <c r="A116" s="159" t="s">
        <v>224</v>
      </c>
      <c r="B116" s="159"/>
      <c r="C116" s="157" t="s">
        <v>225</v>
      </c>
      <c r="D116" s="185"/>
      <c r="E116" s="101">
        <f>+'Pay App 16'!E116</f>
        <v>0</v>
      </c>
      <c r="F116" s="73"/>
      <c r="G116" s="102">
        <f>+'Pay App 16'!G116+'Pay App 17'!F116</f>
        <v>0</v>
      </c>
      <c r="H116" s="194">
        <f>+'Pay App 16'!K116</f>
        <v>0</v>
      </c>
      <c r="I116" s="195"/>
      <c r="J116" s="104"/>
      <c r="K116" s="55">
        <f t="shared" si="2"/>
        <v>0</v>
      </c>
      <c r="L116" s="56">
        <f t="shared" si="0"/>
        <v>0</v>
      </c>
      <c r="M116" s="54">
        <f t="shared" si="1"/>
        <v>0</v>
      </c>
      <c r="N116" s="54">
        <f t="shared" si="3"/>
        <v>0</v>
      </c>
      <c r="O116" s="101">
        <f>+'Pay App 16'!O116+'Pay App 16'!P116</f>
        <v>0</v>
      </c>
      <c r="P116" s="73"/>
      <c r="Q116" s="69">
        <f>+'Pay App 16'!Q116+N116+P116</f>
        <v>0</v>
      </c>
    </row>
    <row r="117" spans="1:17" ht="21" customHeight="1" x14ac:dyDescent="0.25">
      <c r="A117" s="154" t="s">
        <v>300</v>
      </c>
      <c r="B117" s="154"/>
      <c r="C117" s="154" t="s">
        <v>301</v>
      </c>
      <c r="D117" s="155"/>
      <c r="E117" s="101">
        <f>+'Pay App 16'!E117</f>
        <v>0</v>
      </c>
      <c r="F117" s="73"/>
      <c r="G117" s="102">
        <f>+'Pay App 16'!G117+'Pay App 17'!F117</f>
        <v>0</v>
      </c>
      <c r="H117" s="194">
        <f>+'Pay App 16'!K117</f>
        <v>0</v>
      </c>
      <c r="I117" s="195"/>
      <c r="J117" s="104"/>
      <c r="K117" s="55">
        <f t="shared" si="2"/>
        <v>0</v>
      </c>
      <c r="L117" s="56">
        <f t="shared" si="0"/>
        <v>0</v>
      </c>
      <c r="M117" s="54">
        <f t="shared" si="1"/>
        <v>0</v>
      </c>
      <c r="N117" s="54">
        <f t="shared" si="3"/>
        <v>0</v>
      </c>
      <c r="O117" s="101">
        <f>+'Pay App 16'!O117+'Pay App 16'!P117</f>
        <v>0</v>
      </c>
      <c r="P117" s="73"/>
      <c r="Q117" s="69">
        <f>+'Pay App 16'!Q117+N117+P117</f>
        <v>0</v>
      </c>
    </row>
    <row r="118" spans="1:17" ht="21" customHeight="1" x14ac:dyDescent="0.25">
      <c r="A118" s="154" t="s">
        <v>89</v>
      </c>
      <c r="B118" s="154"/>
      <c r="C118" s="123" t="s">
        <v>90</v>
      </c>
      <c r="D118" s="58"/>
      <c r="E118" s="101">
        <f>+'Pay App 16'!E118</f>
        <v>0</v>
      </c>
      <c r="F118" s="73"/>
      <c r="G118" s="102">
        <f>+'Pay App 16'!G118+'Pay App 17'!F118</f>
        <v>0</v>
      </c>
      <c r="H118" s="194">
        <f>+'Pay App 16'!K118</f>
        <v>0</v>
      </c>
      <c r="I118" s="195"/>
      <c r="J118" s="104"/>
      <c r="K118" s="55">
        <f t="shared" si="2"/>
        <v>0</v>
      </c>
      <c r="L118" s="56">
        <f t="shared" si="0"/>
        <v>0</v>
      </c>
      <c r="M118" s="54">
        <f t="shared" si="1"/>
        <v>0</v>
      </c>
      <c r="N118" s="54">
        <f t="shared" si="3"/>
        <v>0</v>
      </c>
      <c r="O118" s="101">
        <f>+'Pay App 16'!O118+'Pay App 16'!P118</f>
        <v>0</v>
      </c>
      <c r="P118" s="73"/>
      <c r="Q118" s="69">
        <f>+'Pay App 16'!Q118+N118+P118</f>
        <v>0</v>
      </c>
    </row>
    <row r="119" spans="1:17" ht="21" customHeight="1" x14ac:dyDescent="0.25">
      <c r="A119" s="154" t="s">
        <v>91</v>
      </c>
      <c r="B119" s="154"/>
      <c r="C119" s="155" t="s">
        <v>92</v>
      </c>
      <c r="D119" s="172"/>
      <c r="E119" s="101">
        <f>+'Pay App 16'!E119</f>
        <v>0</v>
      </c>
      <c r="F119" s="73"/>
      <c r="G119" s="102">
        <f>+'Pay App 16'!G119+'Pay App 17'!F119</f>
        <v>0</v>
      </c>
      <c r="H119" s="194">
        <f>+'Pay App 16'!K119</f>
        <v>0</v>
      </c>
      <c r="I119" s="195"/>
      <c r="J119" s="104"/>
      <c r="K119" s="55">
        <f t="shared" si="2"/>
        <v>0</v>
      </c>
      <c r="L119" s="56">
        <f t="shared" si="0"/>
        <v>0</v>
      </c>
      <c r="M119" s="54">
        <f t="shared" si="1"/>
        <v>0</v>
      </c>
      <c r="N119" s="54">
        <f t="shared" si="3"/>
        <v>0</v>
      </c>
      <c r="O119" s="101">
        <f>+'Pay App 16'!O119+'Pay App 16'!P119</f>
        <v>0</v>
      </c>
      <c r="P119" s="73"/>
      <c r="Q119" s="69">
        <f>+'Pay App 16'!Q119+N119+P119</f>
        <v>0</v>
      </c>
    </row>
    <row r="120" spans="1:17" ht="21" customHeight="1" x14ac:dyDescent="0.25">
      <c r="A120" s="154" t="s">
        <v>302</v>
      </c>
      <c r="B120" s="154"/>
      <c r="C120" s="154" t="s">
        <v>303</v>
      </c>
      <c r="D120" s="155"/>
      <c r="E120" s="101">
        <f>+'Pay App 16'!E120</f>
        <v>0</v>
      </c>
      <c r="F120" s="73"/>
      <c r="G120" s="102">
        <f>+'Pay App 16'!G120+'Pay App 17'!F120</f>
        <v>0</v>
      </c>
      <c r="H120" s="194">
        <f>+'Pay App 16'!K120</f>
        <v>0</v>
      </c>
      <c r="I120" s="195"/>
      <c r="J120" s="104"/>
      <c r="K120" s="55">
        <f t="shared" si="2"/>
        <v>0</v>
      </c>
      <c r="L120" s="56">
        <f t="shared" si="0"/>
        <v>0</v>
      </c>
      <c r="M120" s="54">
        <f t="shared" si="1"/>
        <v>0</v>
      </c>
      <c r="N120" s="54">
        <f t="shared" si="3"/>
        <v>0</v>
      </c>
      <c r="O120" s="101">
        <f>+'Pay App 16'!O120+'Pay App 16'!P120</f>
        <v>0</v>
      </c>
      <c r="P120" s="73"/>
      <c r="Q120" s="69">
        <f>+'Pay App 16'!Q120+N120+P120</f>
        <v>0</v>
      </c>
    </row>
    <row r="121" spans="1:17" ht="21" customHeight="1" x14ac:dyDescent="0.25">
      <c r="A121" s="154" t="s">
        <v>304</v>
      </c>
      <c r="B121" s="154"/>
      <c r="C121" s="154" t="s">
        <v>305</v>
      </c>
      <c r="D121" s="155"/>
      <c r="E121" s="101">
        <f>+'Pay App 16'!E121</f>
        <v>0</v>
      </c>
      <c r="F121" s="73"/>
      <c r="G121" s="102">
        <f>+'Pay App 16'!G121+'Pay App 17'!F121</f>
        <v>0</v>
      </c>
      <c r="H121" s="194">
        <f>+'Pay App 16'!K121</f>
        <v>0</v>
      </c>
      <c r="I121" s="195"/>
      <c r="J121" s="104"/>
      <c r="K121" s="55">
        <f t="shared" si="2"/>
        <v>0</v>
      </c>
      <c r="L121" s="56">
        <f t="shared" si="0"/>
        <v>0</v>
      </c>
      <c r="M121" s="54">
        <f t="shared" si="1"/>
        <v>0</v>
      </c>
      <c r="N121" s="54">
        <f t="shared" si="3"/>
        <v>0</v>
      </c>
      <c r="O121" s="101">
        <f>+'Pay App 16'!O121+'Pay App 16'!P121</f>
        <v>0</v>
      </c>
      <c r="P121" s="73"/>
      <c r="Q121" s="69">
        <f>+'Pay App 16'!Q121+N121+P121</f>
        <v>0</v>
      </c>
    </row>
    <row r="122" spans="1:17" ht="21" customHeight="1" x14ac:dyDescent="0.25">
      <c r="A122" s="159" t="s">
        <v>93</v>
      </c>
      <c r="B122" s="159"/>
      <c r="C122" s="160" t="s">
        <v>221</v>
      </c>
      <c r="D122" s="163"/>
      <c r="E122" s="101">
        <f>+'Pay App 16'!E122</f>
        <v>0</v>
      </c>
      <c r="F122" s="73"/>
      <c r="G122" s="102">
        <f>+'Pay App 16'!G122+'Pay App 17'!F122</f>
        <v>0</v>
      </c>
      <c r="H122" s="194">
        <f>+'Pay App 16'!K122</f>
        <v>0</v>
      </c>
      <c r="I122" s="195"/>
      <c r="J122" s="104"/>
      <c r="K122" s="55">
        <f t="shared" si="2"/>
        <v>0</v>
      </c>
      <c r="L122" s="56">
        <f t="shared" si="0"/>
        <v>0</v>
      </c>
      <c r="M122" s="54">
        <f t="shared" si="1"/>
        <v>0</v>
      </c>
      <c r="N122" s="54">
        <f t="shared" si="3"/>
        <v>0</v>
      </c>
      <c r="O122" s="101">
        <f>+'Pay App 16'!O122+'Pay App 16'!P122</f>
        <v>0</v>
      </c>
      <c r="P122" s="73"/>
      <c r="Q122" s="69">
        <f>+'Pay App 16'!Q122+N122+P122</f>
        <v>0</v>
      </c>
    </row>
    <row r="123" spans="1:17" ht="21" customHeight="1" x14ac:dyDescent="0.25">
      <c r="A123" s="154" t="s">
        <v>306</v>
      </c>
      <c r="B123" s="154"/>
      <c r="C123" s="154" t="s">
        <v>307</v>
      </c>
      <c r="D123" s="155"/>
      <c r="E123" s="101">
        <f>+'Pay App 16'!E123</f>
        <v>0</v>
      </c>
      <c r="F123" s="73"/>
      <c r="G123" s="102">
        <f>+'Pay App 16'!G123+'Pay App 17'!F123</f>
        <v>0</v>
      </c>
      <c r="H123" s="194">
        <f>+'Pay App 16'!K123</f>
        <v>0</v>
      </c>
      <c r="I123" s="195"/>
      <c r="J123" s="104"/>
      <c r="K123" s="55">
        <f t="shared" si="2"/>
        <v>0</v>
      </c>
      <c r="L123" s="56">
        <f t="shared" si="0"/>
        <v>0</v>
      </c>
      <c r="M123" s="54">
        <f t="shared" si="1"/>
        <v>0</v>
      </c>
      <c r="N123" s="54">
        <f t="shared" si="3"/>
        <v>0</v>
      </c>
      <c r="O123" s="101">
        <f>+'Pay App 16'!O123+'Pay App 16'!P123</f>
        <v>0</v>
      </c>
      <c r="P123" s="73"/>
      <c r="Q123" s="69">
        <f>+'Pay App 16'!Q123+N123+P123</f>
        <v>0</v>
      </c>
    </row>
    <row r="124" spans="1:17" ht="21" customHeight="1" x14ac:dyDescent="0.25">
      <c r="A124" s="154" t="s">
        <v>306</v>
      </c>
      <c r="B124" s="154"/>
      <c r="C124" s="154" t="s">
        <v>308</v>
      </c>
      <c r="D124" s="155"/>
      <c r="E124" s="101">
        <f>+'Pay App 16'!E124</f>
        <v>0</v>
      </c>
      <c r="F124" s="73"/>
      <c r="G124" s="102">
        <f>+'Pay App 16'!G124+'Pay App 17'!F124</f>
        <v>0</v>
      </c>
      <c r="H124" s="194">
        <f>+'Pay App 16'!K124</f>
        <v>0</v>
      </c>
      <c r="I124" s="195"/>
      <c r="J124" s="104"/>
      <c r="K124" s="55">
        <f t="shared" si="2"/>
        <v>0</v>
      </c>
      <c r="L124" s="56">
        <f t="shared" si="0"/>
        <v>0</v>
      </c>
      <c r="M124" s="54">
        <f t="shared" si="1"/>
        <v>0</v>
      </c>
      <c r="N124" s="54">
        <f t="shared" si="3"/>
        <v>0</v>
      </c>
      <c r="O124" s="101">
        <f>+'Pay App 16'!O124+'Pay App 16'!P124</f>
        <v>0</v>
      </c>
      <c r="P124" s="73"/>
      <c r="Q124" s="69">
        <f>+'Pay App 16'!Q124+N124+P124</f>
        <v>0</v>
      </c>
    </row>
    <row r="125" spans="1:17" ht="21" customHeight="1" x14ac:dyDescent="0.25">
      <c r="A125" s="154" t="s">
        <v>306</v>
      </c>
      <c r="B125" s="154"/>
      <c r="C125" s="154" t="s">
        <v>309</v>
      </c>
      <c r="D125" s="155"/>
      <c r="E125" s="101">
        <f>+'Pay App 16'!E125</f>
        <v>0</v>
      </c>
      <c r="F125" s="73"/>
      <c r="G125" s="102">
        <f>+'Pay App 16'!G125+'Pay App 17'!F125</f>
        <v>0</v>
      </c>
      <c r="H125" s="194">
        <f>+'Pay App 16'!K125</f>
        <v>0</v>
      </c>
      <c r="I125" s="195"/>
      <c r="J125" s="104"/>
      <c r="K125" s="55">
        <f t="shared" si="2"/>
        <v>0</v>
      </c>
      <c r="L125" s="56">
        <f t="shared" si="0"/>
        <v>0</v>
      </c>
      <c r="M125" s="54">
        <f t="shared" si="1"/>
        <v>0</v>
      </c>
      <c r="N125" s="54">
        <f t="shared" si="3"/>
        <v>0</v>
      </c>
      <c r="O125" s="101">
        <f>+'Pay App 16'!O125+'Pay App 16'!P125</f>
        <v>0</v>
      </c>
      <c r="P125" s="73"/>
      <c r="Q125" s="69">
        <f>+'Pay App 16'!Q125+N125+P125</f>
        <v>0</v>
      </c>
    </row>
    <row r="126" spans="1:17" ht="21" customHeight="1" x14ac:dyDescent="0.25">
      <c r="A126" s="159" t="s">
        <v>222</v>
      </c>
      <c r="B126" s="159"/>
      <c r="C126" s="159" t="s">
        <v>223</v>
      </c>
      <c r="D126" s="160"/>
      <c r="E126" s="101">
        <f>+'Pay App 16'!E126</f>
        <v>0</v>
      </c>
      <c r="F126" s="73"/>
      <c r="G126" s="102">
        <f>+'Pay App 16'!G126+'Pay App 17'!F126</f>
        <v>0</v>
      </c>
      <c r="H126" s="194">
        <f>+'Pay App 16'!K126</f>
        <v>0</v>
      </c>
      <c r="I126" s="195"/>
      <c r="J126" s="104"/>
      <c r="K126" s="55">
        <f t="shared" si="2"/>
        <v>0</v>
      </c>
      <c r="L126" s="56">
        <f t="shared" si="0"/>
        <v>0</v>
      </c>
      <c r="M126" s="54">
        <f t="shared" si="1"/>
        <v>0</v>
      </c>
      <c r="N126" s="54">
        <f t="shared" si="3"/>
        <v>0</v>
      </c>
      <c r="O126" s="101">
        <f>+'Pay App 16'!O126+'Pay App 16'!P126</f>
        <v>0</v>
      </c>
      <c r="P126" s="73"/>
      <c r="Q126" s="69">
        <f>+'Pay App 16'!Q126+N126+P126</f>
        <v>0</v>
      </c>
    </row>
    <row r="127" spans="1:17" ht="21" customHeight="1" x14ac:dyDescent="0.25">
      <c r="A127" s="154" t="s">
        <v>94</v>
      </c>
      <c r="B127" s="154"/>
      <c r="C127" s="154" t="s">
        <v>95</v>
      </c>
      <c r="D127" s="155"/>
      <c r="E127" s="101">
        <f>+'Pay App 16'!E127</f>
        <v>0</v>
      </c>
      <c r="F127" s="73"/>
      <c r="G127" s="102">
        <f>+'Pay App 16'!G127+'Pay App 17'!F127</f>
        <v>0</v>
      </c>
      <c r="H127" s="194">
        <f>+'Pay App 16'!K127</f>
        <v>0</v>
      </c>
      <c r="I127" s="195"/>
      <c r="J127" s="104"/>
      <c r="K127" s="55">
        <f t="shared" si="2"/>
        <v>0</v>
      </c>
      <c r="L127" s="56">
        <f t="shared" si="0"/>
        <v>0</v>
      </c>
      <c r="M127" s="54">
        <f t="shared" si="1"/>
        <v>0</v>
      </c>
      <c r="N127" s="54">
        <f t="shared" si="3"/>
        <v>0</v>
      </c>
      <c r="O127" s="101">
        <f>+'Pay App 16'!O127+'Pay App 16'!P127</f>
        <v>0</v>
      </c>
      <c r="P127" s="73"/>
      <c r="Q127" s="69">
        <f>+'Pay App 16'!Q127+N127+P127</f>
        <v>0</v>
      </c>
    </row>
    <row r="128" spans="1:17" ht="21" customHeight="1" x14ac:dyDescent="0.25">
      <c r="A128" s="154" t="s">
        <v>310</v>
      </c>
      <c r="B128" s="154"/>
      <c r="C128" s="154" t="s">
        <v>311</v>
      </c>
      <c r="D128" s="155"/>
      <c r="E128" s="101">
        <f>+'Pay App 16'!E128</f>
        <v>0</v>
      </c>
      <c r="F128" s="73"/>
      <c r="G128" s="102">
        <f>+'Pay App 16'!G128+'Pay App 17'!F128</f>
        <v>0</v>
      </c>
      <c r="H128" s="194">
        <f>+'Pay App 16'!K128</f>
        <v>0</v>
      </c>
      <c r="I128" s="195"/>
      <c r="J128" s="104"/>
      <c r="K128" s="55">
        <f t="shared" si="2"/>
        <v>0</v>
      </c>
      <c r="L128" s="56">
        <f t="shared" si="0"/>
        <v>0</v>
      </c>
      <c r="M128" s="54">
        <f t="shared" si="1"/>
        <v>0</v>
      </c>
      <c r="N128" s="54">
        <f t="shared" si="3"/>
        <v>0</v>
      </c>
      <c r="O128" s="101">
        <f>+'Pay App 16'!O128+'Pay App 16'!P128</f>
        <v>0</v>
      </c>
      <c r="P128" s="73"/>
      <c r="Q128" s="69">
        <f>+'Pay App 16'!Q128+N128+P128</f>
        <v>0</v>
      </c>
    </row>
    <row r="129" spans="1:17" ht="21" customHeight="1" x14ac:dyDescent="0.25">
      <c r="A129" s="154" t="s">
        <v>312</v>
      </c>
      <c r="B129" s="154"/>
      <c r="C129" s="154" t="s">
        <v>313</v>
      </c>
      <c r="D129" s="155"/>
      <c r="E129" s="101">
        <f>+'Pay App 16'!E129</f>
        <v>0</v>
      </c>
      <c r="F129" s="73"/>
      <c r="G129" s="102">
        <f>+'Pay App 16'!G129+'Pay App 17'!F129</f>
        <v>0</v>
      </c>
      <c r="H129" s="194">
        <f>+'Pay App 16'!K129</f>
        <v>0</v>
      </c>
      <c r="I129" s="195"/>
      <c r="J129" s="104"/>
      <c r="K129" s="55">
        <f t="shared" si="2"/>
        <v>0</v>
      </c>
      <c r="L129" s="56">
        <f t="shared" si="0"/>
        <v>0</v>
      </c>
      <c r="M129" s="54">
        <f t="shared" si="1"/>
        <v>0</v>
      </c>
      <c r="N129" s="54">
        <f t="shared" si="3"/>
        <v>0</v>
      </c>
      <c r="O129" s="101">
        <f>+'Pay App 16'!O129+'Pay App 16'!P129</f>
        <v>0</v>
      </c>
      <c r="P129" s="73"/>
      <c r="Q129" s="69">
        <f>+'Pay App 16'!Q129+N129+P129</f>
        <v>0</v>
      </c>
    </row>
    <row r="130" spans="1:17" ht="21" customHeight="1" x14ac:dyDescent="0.25">
      <c r="A130" s="154" t="s">
        <v>96</v>
      </c>
      <c r="B130" s="154"/>
      <c r="C130" s="154" t="s">
        <v>97</v>
      </c>
      <c r="D130" s="155"/>
      <c r="E130" s="101">
        <f>+'Pay App 16'!E130</f>
        <v>0</v>
      </c>
      <c r="F130" s="73"/>
      <c r="G130" s="102">
        <f>+'Pay App 16'!G130+'Pay App 17'!F130</f>
        <v>0</v>
      </c>
      <c r="H130" s="194">
        <f>+'Pay App 16'!K130</f>
        <v>0</v>
      </c>
      <c r="I130" s="195"/>
      <c r="J130" s="104"/>
      <c r="K130" s="55">
        <f t="shared" si="2"/>
        <v>0</v>
      </c>
      <c r="L130" s="56">
        <f t="shared" si="0"/>
        <v>0</v>
      </c>
      <c r="M130" s="54">
        <f t="shared" si="1"/>
        <v>0</v>
      </c>
      <c r="N130" s="54">
        <f t="shared" si="3"/>
        <v>0</v>
      </c>
      <c r="O130" s="101">
        <f>+'Pay App 16'!O130+'Pay App 16'!P130</f>
        <v>0</v>
      </c>
      <c r="P130" s="73"/>
      <c r="Q130" s="69">
        <f>+'Pay App 16'!Q130+N130+P130</f>
        <v>0</v>
      </c>
    </row>
    <row r="131" spans="1:17" ht="21" customHeight="1" x14ac:dyDescent="0.25">
      <c r="A131" s="154" t="s">
        <v>314</v>
      </c>
      <c r="B131" s="154"/>
      <c r="C131" s="154" t="s">
        <v>315</v>
      </c>
      <c r="D131" s="155"/>
      <c r="E131" s="101">
        <f>+'Pay App 16'!E131</f>
        <v>0</v>
      </c>
      <c r="F131" s="73"/>
      <c r="G131" s="102">
        <f>+'Pay App 16'!G131+'Pay App 17'!F131</f>
        <v>0</v>
      </c>
      <c r="H131" s="194">
        <f>+'Pay App 16'!K131</f>
        <v>0</v>
      </c>
      <c r="I131" s="195"/>
      <c r="J131" s="104"/>
      <c r="K131" s="55">
        <f t="shared" si="2"/>
        <v>0</v>
      </c>
      <c r="L131" s="56">
        <f t="shared" si="0"/>
        <v>0</v>
      </c>
      <c r="M131" s="54">
        <f t="shared" si="1"/>
        <v>0</v>
      </c>
      <c r="N131" s="54">
        <f t="shared" si="3"/>
        <v>0</v>
      </c>
      <c r="O131" s="101">
        <f>+'Pay App 16'!O131+'Pay App 16'!P131</f>
        <v>0</v>
      </c>
      <c r="P131" s="73"/>
      <c r="Q131" s="69">
        <f>+'Pay App 16'!Q131+N131+P131</f>
        <v>0</v>
      </c>
    </row>
    <row r="132" spans="1:17" ht="21" customHeight="1" x14ac:dyDescent="0.25">
      <c r="A132" s="154" t="s">
        <v>316</v>
      </c>
      <c r="B132" s="154"/>
      <c r="C132" s="154" t="s">
        <v>317</v>
      </c>
      <c r="D132" s="155"/>
      <c r="E132" s="101">
        <f>+'Pay App 16'!E132</f>
        <v>0</v>
      </c>
      <c r="F132" s="73"/>
      <c r="G132" s="102">
        <f>+'Pay App 16'!G132+'Pay App 17'!F132</f>
        <v>0</v>
      </c>
      <c r="H132" s="194">
        <f>+'Pay App 16'!K132</f>
        <v>0</v>
      </c>
      <c r="I132" s="195"/>
      <c r="J132" s="104"/>
      <c r="K132" s="55">
        <f t="shared" si="2"/>
        <v>0</v>
      </c>
      <c r="L132" s="56">
        <f t="shared" si="0"/>
        <v>0</v>
      </c>
      <c r="M132" s="54">
        <f t="shared" si="1"/>
        <v>0</v>
      </c>
      <c r="N132" s="54">
        <f t="shared" si="3"/>
        <v>0</v>
      </c>
      <c r="O132" s="101">
        <f>+'Pay App 16'!O132+'Pay App 16'!P132</f>
        <v>0</v>
      </c>
      <c r="P132" s="73"/>
      <c r="Q132" s="69">
        <f>+'Pay App 16'!Q132+N132+P132</f>
        <v>0</v>
      </c>
    </row>
    <row r="133" spans="1:17" ht="21" customHeight="1" x14ac:dyDescent="0.25">
      <c r="A133" s="159" t="s">
        <v>219</v>
      </c>
      <c r="B133" s="159"/>
      <c r="C133" s="159" t="s">
        <v>220</v>
      </c>
      <c r="D133" s="160"/>
      <c r="E133" s="101">
        <f>+'Pay App 16'!E133</f>
        <v>0</v>
      </c>
      <c r="F133" s="73"/>
      <c r="G133" s="102">
        <f>+'Pay App 16'!G133+'Pay App 17'!F133</f>
        <v>0</v>
      </c>
      <c r="H133" s="194">
        <f>+'Pay App 16'!K133</f>
        <v>0</v>
      </c>
      <c r="I133" s="195"/>
      <c r="J133" s="104"/>
      <c r="K133" s="55">
        <f t="shared" si="2"/>
        <v>0</v>
      </c>
      <c r="L133" s="56">
        <f t="shared" si="0"/>
        <v>0</v>
      </c>
      <c r="M133" s="54">
        <f t="shared" si="1"/>
        <v>0</v>
      </c>
      <c r="N133" s="54">
        <f t="shared" si="3"/>
        <v>0</v>
      </c>
      <c r="O133" s="101">
        <f>+'Pay App 16'!O133+'Pay App 16'!P133</f>
        <v>0</v>
      </c>
      <c r="P133" s="73"/>
      <c r="Q133" s="69">
        <f>+'Pay App 16'!Q133+N133+P133</f>
        <v>0</v>
      </c>
    </row>
    <row r="134" spans="1:17" ht="21" customHeight="1" x14ac:dyDescent="0.25">
      <c r="A134" s="154" t="s">
        <v>98</v>
      </c>
      <c r="B134" s="154"/>
      <c r="C134" s="154" t="s">
        <v>99</v>
      </c>
      <c r="D134" s="155"/>
      <c r="E134" s="101">
        <f>+'Pay App 16'!E134</f>
        <v>0</v>
      </c>
      <c r="F134" s="73"/>
      <c r="G134" s="102">
        <f>+'Pay App 16'!G134+'Pay App 17'!F134</f>
        <v>0</v>
      </c>
      <c r="H134" s="194">
        <f>+'Pay App 16'!K134</f>
        <v>0</v>
      </c>
      <c r="I134" s="195"/>
      <c r="J134" s="104"/>
      <c r="K134" s="55">
        <f t="shared" si="2"/>
        <v>0</v>
      </c>
      <c r="L134" s="56">
        <f t="shared" si="0"/>
        <v>0</v>
      </c>
      <c r="M134" s="54">
        <f t="shared" si="1"/>
        <v>0</v>
      </c>
      <c r="N134" s="54">
        <f t="shared" si="3"/>
        <v>0</v>
      </c>
      <c r="O134" s="101">
        <f>+'Pay App 16'!O134+'Pay App 16'!P134</f>
        <v>0</v>
      </c>
      <c r="P134" s="73"/>
      <c r="Q134" s="69">
        <f>+'Pay App 16'!Q134+N134+P134</f>
        <v>0</v>
      </c>
    </row>
    <row r="135" spans="1:17" ht="21" customHeight="1" x14ac:dyDescent="0.25">
      <c r="A135" s="154" t="s">
        <v>100</v>
      </c>
      <c r="B135" s="154"/>
      <c r="C135" s="154" t="s">
        <v>101</v>
      </c>
      <c r="D135" s="155"/>
      <c r="E135" s="101">
        <f>+'Pay App 16'!E135</f>
        <v>0</v>
      </c>
      <c r="F135" s="73"/>
      <c r="G135" s="102">
        <f>+'Pay App 16'!G135+'Pay App 17'!F135</f>
        <v>0</v>
      </c>
      <c r="H135" s="194">
        <f>+'Pay App 16'!K135</f>
        <v>0</v>
      </c>
      <c r="I135" s="195"/>
      <c r="J135" s="104"/>
      <c r="K135" s="55">
        <f t="shared" si="2"/>
        <v>0</v>
      </c>
      <c r="L135" s="56">
        <f t="shared" si="0"/>
        <v>0</v>
      </c>
      <c r="M135" s="54">
        <f t="shared" si="1"/>
        <v>0</v>
      </c>
      <c r="N135" s="54">
        <f t="shared" si="3"/>
        <v>0</v>
      </c>
      <c r="O135" s="101">
        <f>+'Pay App 16'!O135+'Pay App 16'!P135</f>
        <v>0</v>
      </c>
      <c r="P135" s="73"/>
      <c r="Q135" s="69">
        <f>+'Pay App 16'!Q135+N135+P135</f>
        <v>0</v>
      </c>
    </row>
    <row r="136" spans="1:17" ht="21" customHeight="1" x14ac:dyDescent="0.25">
      <c r="A136" s="154" t="s">
        <v>102</v>
      </c>
      <c r="B136" s="154"/>
      <c r="C136" s="154" t="s">
        <v>103</v>
      </c>
      <c r="D136" s="155"/>
      <c r="E136" s="101">
        <f>+'Pay App 16'!E136</f>
        <v>0</v>
      </c>
      <c r="F136" s="73"/>
      <c r="G136" s="102">
        <f>+'Pay App 16'!G136+'Pay App 17'!F136</f>
        <v>0</v>
      </c>
      <c r="H136" s="194">
        <f>+'Pay App 16'!K136</f>
        <v>0</v>
      </c>
      <c r="I136" s="195"/>
      <c r="J136" s="104"/>
      <c r="K136" s="55">
        <f t="shared" si="2"/>
        <v>0</v>
      </c>
      <c r="L136" s="56">
        <f t="shared" si="0"/>
        <v>0</v>
      </c>
      <c r="M136" s="54">
        <f t="shared" si="1"/>
        <v>0</v>
      </c>
      <c r="N136" s="54">
        <f t="shared" si="3"/>
        <v>0</v>
      </c>
      <c r="O136" s="101">
        <f>+'Pay App 16'!O136+'Pay App 16'!P136</f>
        <v>0</v>
      </c>
      <c r="P136" s="73"/>
      <c r="Q136" s="69">
        <f>+'Pay App 16'!Q136+N136+P136</f>
        <v>0</v>
      </c>
    </row>
    <row r="137" spans="1:17" ht="21" customHeight="1" x14ac:dyDescent="0.25">
      <c r="A137" s="159" t="s">
        <v>217</v>
      </c>
      <c r="B137" s="159"/>
      <c r="C137" s="159" t="s">
        <v>218</v>
      </c>
      <c r="D137" s="160"/>
      <c r="E137" s="101">
        <f>+'Pay App 16'!E137</f>
        <v>0</v>
      </c>
      <c r="F137" s="73"/>
      <c r="G137" s="102">
        <f>+'Pay App 16'!G137+'Pay App 17'!F137</f>
        <v>0</v>
      </c>
      <c r="H137" s="194">
        <f>+'Pay App 16'!K137</f>
        <v>0</v>
      </c>
      <c r="I137" s="195"/>
      <c r="J137" s="104"/>
      <c r="K137" s="55">
        <f t="shared" si="2"/>
        <v>0</v>
      </c>
      <c r="L137" s="56">
        <f t="shared" si="0"/>
        <v>0</v>
      </c>
      <c r="M137" s="54">
        <f t="shared" si="1"/>
        <v>0</v>
      </c>
      <c r="N137" s="54">
        <f t="shared" si="3"/>
        <v>0</v>
      </c>
      <c r="O137" s="101">
        <f>+'Pay App 16'!O137+'Pay App 16'!P137</f>
        <v>0</v>
      </c>
      <c r="P137" s="73"/>
      <c r="Q137" s="69">
        <f>+'Pay App 16'!Q137+N137+P137</f>
        <v>0</v>
      </c>
    </row>
    <row r="138" spans="1:17" ht="21" customHeight="1" x14ac:dyDescent="0.25">
      <c r="A138" s="154" t="s">
        <v>104</v>
      </c>
      <c r="B138" s="154"/>
      <c r="C138" s="154" t="s">
        <v>105</v>
      </c>
      <c r="D138" s="155"/>
      <c r="E138" s="101">
        <f>+'Pay App 16'!E138</f>
        <v>0</v>
      </c>
      <c r="F138" s="73"/>
      <c r="G138" s="102">
        <f>+'Pay App 16'!G138+'Pay App 17'!F138</f>
        <v>0</v>
      </c>
      <c r="H138" s="194">
        <f>+'Pay App 16'!K138</f>
        <v>0</v>
      </c>
      <c r="I138" s="195"/>
      <c r="J138" s="104"/>
      <c r="K138" s="55">
        <f t="shared" si="2"/>
        <v>0</v>
      </c>
      <c r="L138" s="56">
        <f t="shared" si="0"/>
        <v>0</v>
      </c>
      <c r="M138" s="54">
        <f t="shared" si="1"/>
        <v>0</v>
      </c>
      <c r="N138" s="54">
        <f t="shared" si="3"/>
        <v>0</v>
      </c>
      <c r="O138" s="101">
        <f>+'Pay App 16'!O138+'Pay App 16'!P138</f>
        <v>0</v>
      </c>
      <c r="P138" s="73"/>
      <c r="Q138" s="69">
        <f>+'Pay App 16'!Q138+N138+P138</f>
        <v>0</v>
      </c>
    </row>
    <row r="139" spans="1:17" ht="21" customHeight="1" x14ac:dyDescent="0.25">
      <c r="A139" s="154" t="s">
        <v>318</v>
      </c>
      <c r="B139" s="154"/>
      <c r="C139" s="154" t="s">
        <v>319</v>
      </c>
      <c r="D139" s="155"/>
      <c r="E139" s="101">
        <f>+'Pay App 16'!E139</f>
        <v>0</v>
      </c>
      <c r="F139" s="73"/>
      <c r="G139" s="102">
        <f>+'Pay App 16'!G139+'Pay App 17'!F139</f>
        <v>0</v>
      </c>
      <c r="H139" s="194">
        <f>+'Pay App 16'!K139</f>
        <v>0</v>
      </c>
      <c r="I139" s="195"/>
      <c r="J139" s="104"/>
      <c r="K139" s="55">
        <f t="shared" si="2"/>
        <v>0</v>
      </c>
      <c r="L139" s="56">
        <f t="shared" si="0"/>
        <v>0</v>
      </c>
      <c r="M139" s="54">
        <f t="shared" si="1"/>
        <v>0</v>
      </c>
      <c r="N139" s="54">
        <f t="shared" si="3"/>
        <v>0</v>
      </c>
      <c r="O139" s="101">
        <f>+'Pay App 16'!O139+'Pay App 16'!P139</f>
        <v>0</v>
      </c>
      <c r="P139" s="73"/>
      <c r="Q139" s="69">
        <f>+'Pay App 16'!Q139+N139+P139</f>
        <v>0</v>
      </c>
    </row>
    <row r="140" spans="1:17" ht="21" customHeight="1" x14ac:dyDescent="0.25">
      <c r="A140" s="154" t="s">
        <v>106</v>
      </c>
      <c r="B140" s="154"/>
      <c r="C140" s="154" t="s">
        <v>107</v>
      </c>
      <c r="D140" s="155"/>
      <c r="E140" s="101">
        <f>+'Pay App 16'!E140</f>
        <v>0</v>
      </c>
      <c r="F140" s="73"/>
      <c r="G140" s="102">
        <f>+'Pay App 16'!G140+'Pay App 17'!F140</f>
        <v>0</v>
      </c>
      <c r="H140" s="194">
        <f>+'Pay App 16'!K140</f>
        <v>0</v>
      </c>
      <c r="I140" s="195"/>
      <c r="J140" s="104"/>
      <c r="K140" s="55">
        <f t="shared" si="2"/>
        <v>0</v>
      </c>
      <c r="L140" s="56">
        <f t="shared" si="0"/>
        <v>0</v>
      </c>
      <c r="M140" s="54">
        <f t="shared" si="1"/>
        <v>0</v>
      </c>
      <c r="N140" s="54">
        <f t="shared" si="3"/>
        <v>0</v>
      </c>
      <c r="O140" s="101">
        <f>+'Pay App 16'!O140+'Pay App 16'!P140</f>
        <v>0</v>
      </c>
      <c r="P140" s="73"/>
      <c r="Q140" s="69">
        <f>+'Pay App 16'!Q140+N140+P140</f>
        <v>0</v>
      </c>
    </row>
    <row r="141" spans="1:17" ht="21" customHeight="1" x14ac:dyDescent="0.25">
      <c r="A141" s="154" t="s">
        <v>320</v>
      </c>
      <c r="B141" s="154"/>
      <c r="C141" s="154" t="s">
        <v>321</v>
      </c>
      <c r="D141" s="155"/>
      <c r="E141" s="101">
        <f>+'Pay App 16'!E141</f>
        <v>0</v>
      </c>
      <c r="F141" s="73"/>
      <c r="G141" s="102">
        <f>+'Pay App 16'!G141+'Pay App 17'!F141</f>
        <v>0</v>
      </c>
      <c r="H141" s="194">
        <f>+'Pay App 16'!K141</f>
        <v>0</v>
      </c>
      <c r="I141" s="195"/>
      <c r="J141" s="104"/>
      <c r="K141" s="55">
        <f t="shared" si="2"/>
        <v>0</v>
      </c>
      <c r="L141" s="56">
        <f t="shared" si="0"/>
        <v>0</v>
      </c>
      <c r="M141" s="54">
        <f t="shared" si="1"/>
        <v>0</v>
      </c>
      <c r="N141" s="54">
        <f t="shared" si="3"/>
        <v>0</v>
      </c>
      <c r="O141" s="101">
        <f>+'Pay App 16'!O141+'Pay App 16'!P141</f>
        <v>0</v>
      </c>
      <c r="P141" s="73"/>
      <c r="Q141" s="69">
        <f>+'Pay App 16'!Q141+N141+P141</f>
        <v>0</v>
      </c>
    </row>
    <row r="142" spans="1:17" ht="21" customHeight="1" x14ac:dyDescent="0.25">
      <c r="A142" s="154" t="s">
        <v>108</v>
      </c>
      <c r="B142" s="154"/>
      <c r="C142" s="154" t="s">
        <v>109</v>
      </c>
      <c r="D142" s="155"/>
      <c r="E142" s="101">
        <f>+'Pay App 16'!E142</f>
        <v>0</v>
      </c>
      <c r="F142" s="73"/>
      <c r="G142" s="102">
        <f>+'Pay App 16'!G142+'Pay App 17'!F142</f>
        <v>0</v>
      </c>
      <c r="H142" s="194">
        <f>+'Pay App 16'!K142</f>
        <v>0</v>
      </c>
      <c r="I142" s="195"/>
      <c r="J142" s="104"/>
      <c r="K142" s="55">
        <f t="shared" si="2"/>
        <v>0</v>
      </c>
      <c r="L142" s="56">
        <f t="shared" si="0"/>
        <v>0</v>
      </c>
      <c r="M142" s="54">
        <f t="shared" si="1"/>
        <v>0</v>
      </c>
      <c r="N142" s="54">
        <f t="shared" si="3"/>
        <v>0</v>
      </c>
      <c r="O142" s="101">
        <f>+'Pay App 16'!O142+'Pay App 16'!P142</f>
        <v>0</v>
      </c>
      <c r="P142" s="73"/>
      <c r="Q142" s="69">
        <f>+'Pay App 16'!Q142+N142+P142</f>
        <v>0</v>
      </c>
    </row>
    <row r="143" spans="1:17" ht="21" customHeight="1" x14ac:dyDescent="0.25">
      <c r="A143" s="154" t="s">
        <v>110</v>
      </c>
      <c r="B143" s="154"/>
      <c r="C143" s="154" t="s">
        <v>111</v>
      </c>
      <c r="D143" s="155"/>
      <c r="E143" s="101">
        <f>+'Pay App 16'!E143</f>
        <v>0</v>
      </c>
      <c r="F143" s="73"/>
      <c r="G143" s="102">
        <f>+'Pay App 16'!G143+'Pay App 17'!F143</f>
        <v>0</v>
      </c>
      <c r="H143" s="194">
        <f>+'Pay App 16'!K143</f>
        <v>0</v>
      </c>
      <c r="I143" s="195"/>
      <c r="J143" s="104"/>
      <c r="K143" s="55">
        <f t="shared" si="2"/>
        <v>0</v>
      </c>
      <c r="L143" s="56">
        <f t="shared" si="0"/>
        <v>0</v>
      </c>
      <c r="M143" s="54">
        <f t="shared" si="1"/>
        <v>0</v>
      </c>
      <c r="N143" s="54">
        <f t="shared" si="3"/>
        <v>0</v>
      </c>
      <c r="O143" s="101">
        <f>+'Pay App 16'!O143+'Pay App 16'!P143</f>
        <v>0</v>
      </c>
      <c r="P143" s="73"/>
      <c r="Q143" s="69">
        <f>+'Pay App 16'!Q143+N143+P143</f>
        <v>0</v>
      </c>
    </row>
    <row r="144" spans="1:17" ht="21" customHeight="1" x14ac:dyDescent="0.25">
      <c r="A144" s="154" t="s">
        <v>322</v>
      </c>
      <c r="B144" s="154"/>
      <c r="C144" s="154" t="s">
        <v>323</v>
      </c>
      <c r="D144" s="155"/>
      <c r="E144" s="101">
        <f>+'Pay App 16'!E144</f>
        <v>0</v>
      </c>
      <c r="F144" s="73"/>
      <c r="G144" s="102">
        <f>+'Pay App 16'!G144+'Pay App 17'!F144</f>
        <v>0</v>
      </c>
      <c r="H144" s="194">
        <f>+'Pay App 16'!K144</f>
        <v>0</v>
      </c>
      <c r="I144" s="195"/>
      <c r="J144" s="104"/>
      <c r="K144" s="55">
        <f t="shared" si="2"/>
        <v>0</v>
      </c>
      <c r="L144" s="56">
        <f t="shared" si="0"/>
        <v>0</v>
      </c>
      <c r="M144" s="54">
        <f t="shared" si="1"/>
        <v>0</v>
      </c>
      <c r="N144" s="54">
        <f t="shared" si="3"/>
        <v>0</v>
      </c>
      <c r="O144" s="101">
        <f>+'Pay App 16'!O144+'Pay App 16'!P144</f>
        <v>0</v>
      </c>
      <c r="P144" s="73"/>
      <c r="Q144" s="69">
        <f>+'Pay App 16'!Q144+N144+P144</f>
        <v>0</v>
      </c>
    </row>
    <row r="145" spans="1:17" ht="21" customHeight="1" x14ac:dyDescent="0.25">
      <c r="A145" s="154" t="s">
        <v>327</v>
      </c>
      <c r="B145" s="154"/>
      <c r="C145" s="154" t="s">
        <v>324</v>
      </c>
      <c r="D145" s="155"/>
      <c r="E145" s="101">
        <f>+'Pay App 16'!E145</f>
        <v>0</v>
      </c>
      <c r="F145" s="73"/>
      <c r="G145" s="102">
        <f>+'Pay App 16'!G145+'Pay App 17'!F145</f>
        <v>0</v>
      </c>
      <c r="H145" s="194">
        <f>+'Pay App 16'!K145</f>
        <v>0</v>
      </c>
      <c r="I145" s="195"/>
      <c r="J145" s="104"/>
      <c r="K145" s="55">
        <f t="shared" si="2"/>
        <v>0</v>
      </c>
      <c r="L145" s="56">
        <f t="shared" si="0"/>
        <v>0</v>
      </c>
      <c r="M145" s="54">
        <f t="shared" si="1"/>
        <v>0</v>
      </c>
      <c r="N145" s="54">
        <f t="shared" si="3"/>
        <v>0</v>
      </c>
      <c r="O145" s="101">
        <f>+'Pay App 16'!O145+'Pay App 16'!P145</f>
        <v>0</v>
      </c>
      <c r="P145" s="73"/>
      <c r="Q145" s="69">
        <f>+'Pay App 16'!Q145+N145+P145</f>
        <v>0</v>
      </c>
    </row>
    <row r="146" spans="1:17" ht="21" customHeight="1" x14ac:dyDescent="0.25">
      <c r="A146" s="154" t="s">
        <v>325</v>
      </c>
      <c r="B146" s="154"/>
      <c r="C146" s="154" t="s">
        <v>326</v>
      </c>
      <c r="D146" s="155"/>
      <c r="E146" s="101">
        <f>+'Pay App 16'!E146</f>
        <v>0</v>
      </c>
      <c r="F146" s="73"/>
      <c r="G146" s="102">
        <f>+'Pay App 16'!G146+'Pay App 17'!F146</f>
        <v>0</v>
      </c>
      <c r="H146" s="194">
        <f>+'Pay App 16'!K146</f>
        <v>0</v>
      </c>
      <c r="I146" s="195"/>
      <c r="J146" s="104"/>
      <c r="K146" s="55">
        <f t="shared" si="2"/>
        <v>0</v>
      </c>
      <c r="L146" s="56">
        <f t="shared" ref="L146:L209" si="4">IF(ISERROR(K146/G146),0,K146/G146)</f>
        <v>0</v>
      </c>
      <c r="M146" s="54">
        <f t="shared" ref="M146:M209" si="5">+G146-K146</f>
        <v>0</v>
      </c>
      <c r="N146" s="54">
        <f t="shared" si="3"/>
        <v>0</v>
      </c>
      <c r="O146" s="101">
        <f>+'Pay App 16'!O146+'Pay App 16'!P146</f>
        <v>0</v>
      </c>
      <c r="P146" s="73"/>
      <c r="Q146" s="69">
        <f>+'Pay App 16'!Q146+N146+P146</f>
        <v>0</v>
      </c>
    </row>
    <row r="147" spans="1:17" ht="21" customHeight="1" x14ac:dyDescent="0.25">
      <c r="A147" s="159" t="s">
        <v>215</v>
      </c>
      <c r="B147" s="159"/>
      <c r="C147" s="159" t="s">
        <v>216</v>
      </c>
      <c r="D147" s="160"/>
      <c r="E147" s="101">
        <f>+'Pay App 16'!E147</f>
        <v>0</v>
      </c>
      <c r="F147" s="73"/>
      <c r="G147" s="102">
        <f>+'Pay App 16'!G147+'Pay App 17'!F147</f>
        <v>0</v>
      </c>
      <c r="H147" s="194">
        <f>+'Pay App 16'!K147</f>
        <v>0</v>
      </c>
      <c r="I147" s="195"/>
      <c r="J147" s="104"/>
      <c r="K147" s="55">
        <f t="shared" ref="K147:K210" si="6">+H147+J147</f>
        <v>0</v>
      </c>
      <c r="L147" s="56">
        <f t="shared" si="4"/>
        <v>0</v>
      </c>
      <c r="M147" s="54">
        <f t="shared" si="5"/>
        <v>0</v>
      </c>
      <c r="N147" s="54">
        <f t="shared" ref="N147:N210" si="7">SUM(+J147*0.05)</f>
        <v>0</v>
      </c>
      <c r="O147" s="101">
        <f>+'Pay App 16'!O147+'Pay App 16'!P147</f>
        <v>0</v>
      </c>
      <c r="P147" s="73"/>
      <c r="Q147" s="69">
        <f>+'Pay App 16'!Q147+N147+P147</f>
        <v>0</v>
      </c>
    </row>
    <row r="148" spans="1:17" ht="21" customHeight="1" x14ac:dyDescent="0.25">
      <c r="A148" s="154" t="s">
        <v>112</v>
      </c>
      <c r="B148" s="154"/>
      <c r="C148" s="154" t="s">
        <v>113</v>
      </c>
      <c r="D148" s="155"/>
      <c r="E148" s="101">
        <f>+'Pay App 16'!E148</f>
        <v>0</v>
      </c>
      <c r="F148" s="73"/>
      <c r="G148" s="102">
        <f>+'Pay App 16'!G148+'Pay App 17'!F148</f>
        <v>0</v>
      </c>
      <c r="H148" s="194">
        <f>+'Pay App 16'!K148</f>
        <v>0</v>
      </c>
      <c r="I148" s="195"/>
      <c r="J148" s="104"/>
      <c r="K148" s="55">
        <f t="shared" si="6"/>
        <v>0</v>
      </c>
      <c r="L148" s="56">
        <f t="shared" si="4"/>
        <v>0</v>
      </c>
      <c r="M148" s="54">
        <f t="shared" si="5"/>
        <v>0</v>
      </c>
      <c r="N148" s="54">
        <f t="shared" si="7"/>
        <v>0</v>
      </c>
      <c r="O148" s="101">
        <f>+'Pay App 16'!O148+'Pay App 16'!P148</f>
        <v>0</v>
      </c>
      <c r="P148" s="73"/>
      <c r="Q148" s="69">
        <f>+'Pay App 16'!Q148+N148+P148</f>
        <v>0</v>
      </c>
    </row>
    <row r="149" spans="1:17" ht="21" customHeight="1" x14ac:dyDescent="0.25">
      <c r="A149" s="154" t="s">
        <v>328</v>
      </c>
      <c r="B149" s="154"/>
      <c r="C149" s="154" t="s">
        <v>329</v>
      </c>
      <c r="D149" s="155"/>
      <c r="E149" s="101">
        <f>+'Pay App 16'!E149</f>
        <v>0</v>
      </c>
      <c r="F149" s="73"/>
      <c r="G149" s="102">
        <f>+'Pay App 16'!G149+'Pay App 17'!F149</f>
        <v>0</v>
      </c>
      <c r="H149" s="194">
        <f>+'Pay App 16'!K149</f>
        <v>0</v>
      </c>
      <c r="I149" s="195"/>
      <c r="J149" s="104"/>
      <c r="K149" s="55">
        <f t="shared" si="6"/>
        <v>0</v>
      </c>
      <c r="L149" s="56">
        <f t="shared" si="4"/>
        <v>0</v>
      </c>
      <c r="M149" s="54">
        <f t="shared" si="5"/>
        <v>0</v>
      </c>
      <c r="N149" s="54">
        <f t="shared" si="7"/>
        <v>0</v>
      </c>
      <c r="O149" s="101">
        <f>+'Pay App 16'!O149+'Pay App 16'!P149</f>
        <v>0</v>
      </c>
      <c r="P149" s="73"/>
      <c r="Q149" s="69">
        <f>+'Pay App 16'!Q149+N149+P149</f>
        <v>0</v>
      </c>
    </row>
    <row r="150" spans="1:17" ht="21" customHeight="1" x14ac:dyDescent="0.25">
      <c r="A150" s="154" t="s">
        <v>114</v>
      </c>
      <c r="B150" s="154"/>
      <c r="C150" s="154" t="s">
        <v>115</v>
      </c>
      <c r="D150" s="155"/>
      <c r="E150" s="101">
        <f>+'Pay App 16'!E150</f>
        <v>0</v>
      </c>
      <c r="F150" s="73"/>
      <c r="G150" s="102">
        <f>+'Pay App 16'!G150+'Pay App 17'!F150</f>
        <v>0</v>
      </c>
      <c r="H150" s="194">
        <f>+'Pay App 16'!K150</f>
        <v>0</v>
      </c>
      <c r="I150" s="195"/>
      <c r="J150" s="104"/>
      <c r="K150" s="55">
        <f t="shared" si="6"/>
        <v>0</v>
      </c>
      <c r="L150" s="56">
        <f t="shared" si="4"/>
        <v>0</v>
      </c>
      <c r="M150" s="54">
        <f t="shared" si="5"/>
        <v>0</v>
      </c>
      <c r="N150" s="54">
        <f t="shared" si="7"/>
        <v>0</v>
      </c>
      <c r="O150" s="101">
        <f>+'Pay App 16'!O150+'Pay App 16'!P150</f>
        <v>0</v>
      </c>
      <c r="P150" s="73"/>
      <c r="Q150" s="69">
        <f>+'Pay App 16'!Q150+N150+P150</f>
        <v>0</v>
      </c>
    </row>
    <row r="151" spans="1:17" ht="21" customHeight="1" x14ac:dyDescent="0.25">
      <c r="A151" s="154" t="s">
        <v>116</v>
      </c>
      <c r="B151" s="154"/>
      <c r="C151" s="154" t="s">
        <v>117</v>
      </c>
      <c r="D151" s="155"/>
      <c r="E151" s="101">
        <f>+'Pay App 16'!E151</f>
        <v>0</v>
      </c>
      <c r="F151" s="73"/>
      <c r="G151" s="102">
        <f>+'Pay App 16'!G151+'Pay App 17'!F151</f>
        <v>0</v>
      </c>
      <c r="H151" s="194">
        <f>+'Pay App 16'!K151</f>
        <v>0</v>
      </c>
      <c r="I151" s="195"/>
      <c r="J151" s="104"/>
      <c r="K151" s="55">
        <f t="shared" si="6"/>
        <v>0</v>
      </c>
      <c r="L151" s="56">
        <f t="shared" si="4"/>
        <v>0</v>
      </c>
      <c r="M151" s="54">
        <f t="shared" si="5"/>
        <v>0</v>
      </c>
      <c r="N151" s="54">
        <f t="shared" si="7"/>
        <v>0</v>
      </c>
      <c r="O151" s="101">
        <f>+'Pay App 16'!O151+'Pay App 16'!P151</f>
        <v>0</v>
      </c>
      <c r="P151" s="73"/>
      <c r="Q151" s="69">
        <f>+'Pay App 16'!Q151+N151+P151</f>
        <v>0</v>
      </c>
    </row>
    <row r="152" spans="1:17" ht="21" customHeight="1" x14ac:dyDescent="0.25">
      <c r="A152" s="154" t="s">
        <v>330</v>
      </c>
      <c r="B152" s="154"/>
      <c r="C152" s="154" t="s">
        <v>331</v>
      </c>
      <c r="D152" s="155"/>
      <c r="E152" s="101">
        <f>+'Pay App 16'!E152</f>
        <v>0</v>
      </c>
      <c r="F152" s="73"/>
      <c r="G152" s="102">
        <f>+'Pay App 16'!G152+'Pay App 17'!F152</f>
        <v>0</v>
      </c>
      <c r="H152" s="194">
        <f>+'Pay App 16'!K152</f>
        <v>0</v>
      </c>
      <c r="I152" s="195"/>
      <c r="J152" s="104"/>
      <c r="K152" s="55">
        <f t="shared" si="6"/>
        <v>0</v>
      </c>
      <c r="L152" s="56">
        <f t="shared" si="4"/>
        <v>0</v>
      </c>
      <c r="M152" s="54">
        <f t="shared" si="5"/>
        <v>0</v>
      </c>
      <c r="N152" s="54">
        <f t="shared" si="7"/>
        <v>0</v>
      </c>
      <c r="O152" s="101">
        <f>+'Pay App 16'!O152+'Pay App 16'!P152</f>
        <v>0</v>
      </c>
      <c r="P152" s="73"/>
      <c r="Q152" s="69">
        <f>+'Pay App 16'!Q152+N152+P152</f>
        <v>0</v>
      </c>
    </row>
    <row r="153" spans="1:17" ht="21" customHeight="1" x14ac:dyDescent="0.25">
      <c r="A153" s="154" t="s">
        <v>118</v>
      </c>
      <c r="B153" s="154"/>
      <c r="C153" s="154" t="s">
        <v>119</v>
      </c>
      <c r="D153" s="155"/>
      <c r="E153" s="101">
        <f>+'Pay App 16'!E153</f>
        <v>0</v>
      </c>
      <c r="F153" s="73"/>
      <c r="G153" s="102">
        <f>+'Pay App 16'!G153+'Pay App 17'!F153</f>
        <v>0</v>
      </c>
      <c r="H153" s="194">
        <f>+'Pay App 16'!K153</f>
        <v>0</v>
      </c>
      <c r="I153" s="195"/>
      <c r="J153" s="104"/>
      <c r="K153" s="55">
        <f t="shared" si="6"/>
        <v>0</v>
      </c>
      <c r="L153" s="56">
        <f t="shared" si="4"/>
        <v>0</v>
      </c>
      <c r="M153" s="54">
        <f t="shared" si="5"/>
        <v>0</v>
      </c>
      <c r="N153" s="54">
        <f t="shared" si="7"/>
        <v>0</v>
      </c>
      <c r="O153" s="101">
        <f>+'Pay App 16'!O153+'Pay App 16'!P153</f>
        <v>0</v>
      </c>
      <c r="P153" s="73"/>
      <c r="Q153" s="69">
        <f>+'Pay App 16'!Q153+N153+P153</f>
        <v>0</v>
      </c>
    </row>
    <row r="154" spans="1:17" ht="21" customHeight="1" x14ac:dyDescent="0.25">
      <c r="A154" s="154" t="s">
        <v>332</v>
      </c>
      <c r="B154" s="154"/>
      <c r="C154" s="154" t="s">
        <v>333</v>
      </c>
      <c r="D154" s="155"/>
      <c r="E154" s="101">
        <f>+'Pay App 16'!E154</f>
        <v>0</v>
      </c>
      <c r="F154" s="73"/>
      <c r="G154" s="102">
        <f>+'Pay App 16'!G154+'Pay App 17'!F154</f>
        <v>0</v>
      </c>
      <c r="H154" s="194">
        <f>+'Pay App 16'!K154</f>
        <v>0</v>
      </c>
      <c r="I154" s="195"/>
      <c r="J154" s="104"/>
      <c r="K154" s="55">
        <f t="shared" si="6"/>
        <v>0</v>
      </c>
      <c r="L154" s="56">
        <f t="shared" si="4"/>
        <v>0</v>
      </c>
      <c r="M154" s="54">
        <f t="shared" si="5"/>
        <v>0</v>
      </c>
      <c r="N154" s="54">
        <f t="shared" si="7"/>
        <v>0</v>
      </c>
      <c r="O154" s="101">
        <f>+'Pay App 16'!O154+'Pay App 16'!P154</f>
        <v>0</v>
      </c>
      <c r="P154" s="73"/>
      <c r="Q154" s="69">
        <f>+'Pay App 16'!Q154+N154+P154</f>
        <v>0</v>
      </c>
    </row>
    <row r="155" spans="1:17" ht="21" customHeight="1" x14ac:dyDescent="0.25">
      <c r="A155" s="154" t="s">
        <v>335</v>
      </c>
      <c r="B155" s="154"/>
      <c r="C155" s="154" t="s">
        <v>334</v>
      </c>
      <c r="D155" s="155"/>
      <c r="E155" s="101">
        <f>+'Pay App 16'!E155</f>
        <v>0</v>
      </c>
      <c r="F155" s="73"/>
      <c r="G155" s="102">
        <f>+'Pay App 16'!G155+'Pay App 17'!F155</f>
        <v>0</v>
      </c>
      <c r="H155" s="194">
        <f>+'Pay App 16'!K155</f>
        <v>0</v>
      </c>
      <c r="I155" s="195"/>
      <c r="J155" s="104"/>
      <c r="K155" s="55">
        <f t="shared" si="6"/>
        <v>0</v>
      </c>
      <c r="L155" s="56">
        <f t="shared" si="4"/>
        <v>0</v>
      </c>
      <c r="M155" s="54">
        <f t="shared" si="5"/>
        <v>0</v>
      </c>
      <c r="N155" s="54">
        <f t="shared" si="7"/>
        <v>0</v>
      </c>
      <c r="O155" s="101">
        <f>+'Pay App 16'!O155+'Pay App 16'!P155</f>
        <v>0</v>
      </c>
      <c r="P155" s="73"/>
      <c r="Q155" s="69">
        <f>+'Pay App 16'!Q155+N155+P155</f>
        <v>0</v>
      </c>
    </row>
    <row r="156" spans="1:17" ht="21" customHeight="1" x14ac:dyDescent="0.25">
      <c r="A156" s="159" t="s">
        <v>213</v>
      </c>
      <c r="B156" s="159"/>
      <c r="C156" s="159" t="s">
        <v>214</v>
      </c>
      <c r="D156" s="160"/>
      <c r="E156" s="101">
        <f>+'Pay App 16'!E156</f>
        <v>0</v>
      </c>
      <c r="F156" s="73"/>
      <c r="G156" s="102">
        <f>+'Pay App 16'!G156+'Pay App 17'!F156</f>
        <v>0</v>
      </c>
      <c r="H156" s="194">
        <f>+'Pay App 16'!K156</f>
        <v>0</v>
      </c>
      <c r="I156" s="195"/>
      <c r="J156" s="104"/>
      <c r="K156" s="55">
        <f t="shared" si="6"/>
        <v>0</v>
      </c>
      <c r="L156" s="56">
        <f t="shared" si="4"/>
        <v>0</v>
      </c>
      <c r="M156" s="54">
        <f t="shared" si="5"/>
        <v>0</v>
      </c>
      <c r="N156" s="54">
        <f t="shared" si="7"/>
        <v>0</v>
      </c>
      <c r="O156" s="101">
        <f>+'Pay App 16'!O156+'Pay App 16'!P156</f>
        <v>0</v>
      </c>
      <c r="P156" s="73"/>
      <c r="Q156" s="69">
        <f>+'Pay App 16'!Q156+N156+P156</f>
        <v>0</v>
      </c>
    </row>
    <row r="157" spans="1:17" ht="21" customHeight="1" x14ac:dyDescent="0.25">
      <c r="A157" s="154" t="s">
        <v>120</v>
      </c>
      <c r="B157" s="154"/>
      <c r="C157" s="154" t="s">
        <v>121</v>
      </c>
      <c r="D157" s="155"/>
      <c r="E157" s="101">
        <f>+'Pay App 16'!E157</f>
        <v>0</v>
      </c>
      <c r="F157" s="73"/>
      <c r="G157" s="102">
        <f>+'Pay App 16'!G157+'Pay App 17'!F157</f>
        <v>0</v>
      </c>
      <c r="H157" s="194">
        <f>+'Pay App 16'!K157</f>
        <v>0</v>
      </c>
      <c r="I157" s="195"/>
      <c r="J157" s="104"/>
      <c r="K157" s="55">
        <f t="shared" si="6"/>
        <v>0</v>
      </c>
      <c r="L157" s="56">
        <f t="shared" si="4"/>
        <v>0</v>
      </c>
      <c r="M157" s="54">
        <f t="shared" si="5"/>
        <v>0</v>
      </c>
      <c r="N157" s="54">
        <f t="shared" si="7"/>
        <v>0</v>
      </c>
      <c r="O157" s="101">
        <f>+'Pay App 16'!O157+'Pay App 16'!P157</f>
        <v>0</v>
      </c>
      <c r="P157" s="73"/>
      <c r="Q157" s="69">
        <f>+'Pay App 16'!Q157+N157+P157</f>
        <v>0</v>
      </c>
    </row>
    <row r="158" spans="1:17" ht="21" customHeight="1" x14ac:dyDescent="0.25">
      <c r="A158" s="154" t="s">
        <v>336</v>
      </c>
      <c r="B158" s="154"/>
      <c r="C158" s="154" t="s">
        <v>337</v>
      </c>
      <c r="D158" s="155"/>
      <c r="E158" s="101">
        <f>+'Pay App 16'!E158</f>
        <v>0</v>
      </c>
      <c r="F158" s="73"/>
      <c r="G158" s="102">
        <f>+'Pay App 16'!G158+'Pay App 17'!F158</f>
        <v>0</v>
      </c>
      <c r="H158" s="194">
        <f>+'Pay App 16'!K158</f>
        <v>0</v>
      </c>
      <c r="I158" s="195"/>
      <c r="J158" s="104"/>
      <c r="K158" s="55">
        <f t="shared" si="6"/>
        <v>0</v>
      </c>
      <c r="L158" s="56">
        <f t="shared" si="4"/>
        <v>0</v>
      </c>
      <c r="M158" s="54">
        <f t="shared" si="5"/>
        <v>0</v>
      </c>
      <c r="N158" s="54">
        <f t="shared" si="7"/>
        <v>0</v>
      </c>
      <c r="O158" s="101">
        <f>+'Pay App 16'!O158+'Pay App 16'!P158</f>
        <v>0</v>
      </c>
      <c r="P158" s="73"/>
      <c r="Q158" s="69">
        <f>+'Pay App 16'!Q158+N158+P158</f>
        <v>0</v>
      </c>
    </row>
    <row r="159" spans="1:17" ht="21" customHeight="1" x14ac:dyDescent="0.25">
      <c r="A159" s="154" t="s">
        <v>122</v>
      </c>
      <c r="B159" s="154"/>
      <c r="C159" s="154" t="s">
        <v>123</v>
      </c>
      <c r="D159" s="155"/>
      <c r="E159" s="101">
        <f>+'Pay App 16'!E159</f>
        <v>0</v>
      </c>
      <c r="F159" s="73"/>
      <c r="G159" s="102">
        <f>+'Pay App 16'!G159+'Pay App 17'!F159</f>
        <v>0</v>
      </c>
      <c r="H159" s="194">
        <f>+'Pay App 16'!K159</f>
        <v>0</v>
      </c>
      <c r="I159" s="195"/>
      <c r="J159" s="104"/>
      <c r="K159" s="55">
        <f t="shared" si="6"/>
        <v>0</v>
      </c>
      <c r="L159" s="56">
        <f t="shared" si="4"/>
        <v>0</v>
      </c>
      <c r="M159" s="54">
        <f t="shared" si="5"/>
        <v>0</v>
      </c>
      <c r="N159" s="54">
        <f t="shared" si="7"/>
        <v>0</v>
      </c>
      <c r="O159" s="101">
        <f>+'Pay App 16'!O159+'Pay App 16'!P159</f>
        <v>0</v>
      </c>
      <c r="P159" s="73"/>
      <c r="Q159" s="69">
        <f>+'Pay App 16'!Q159+N159+P159</f>
        <v>0</v>
      </c>
    </row>
    <row r="160" spans="1:17" ht="21" customHeight="1" x14ac:dyDescent="0.25">
      <c r="A160" s="154" t="s">
        <v>124</v>
      </c>
      <c r="B160" s="154"/>
      <c r="C160" s="154" t="s">
        <v>125</v>
      </c>
      <c r="D160" s="155"/>
      <c r="E160" s="101">
        <f>+'Pay App 16'!E160</f>
        <v>0</v>
      </c>
      <c r="F160" s="73"/>
      <c r="G160" s="102">
        <f>+'Pay App 16'!G160+'Pay App 17'!F160</f>
        <v>0</v>
      </c>
      <c r="H160" s="194">
        <f>+'Pay App 16'!K160</f>
        <v>0</v>
      </c>
      <c r="I160" s="195"/>
      <c r="J160" s="104"/>
      <c r="K160" s="55">
        <f t="shared" si="6"/>
        <v>0</v>
      </c>
      <c r="L160" s="56">
        <f t="shared" si="4"/>
        <v>0</v>
      </c>
      <c r="M160" s="54">
        <f t="shared" si="5"/>
        <v>0</v>
      </c>
      <c r="N160" s="54">
        <f t="shared" si="7"/>
        <v>0</v>
      </c>
      <c r="O160" s="101">
        <f>+'Pay App 16'!O160+'Pay App 16'!P160</f>
        <v>0</v>
      </c>
      <c r="P160" s="73"/>
      <c r="Q160" s="69">
        <f>+'Pay App 16'!Q160+N160+P160</f>
        <v>0</v>
      </c>
    </row>
    <row r="161" spans="1:17" ht="21" customHeight="1" x14ac:dyDescent="0.25">
      <c r="A161" s="154" t="s">
        <v>126</v>
      </c>
      <c r="B161" s="154"/>
      <c r="C161" s="154" t="s">
        <v>127</v>
      </c>
      <c r="D161" s="155"/>
      <c r="E161" s="101">
        <f>+'Pay App 16'!E161</f>
        <v>0</v>
      </c>
      <c r="F161" s="73"/>
      <c r="G161" s="102">
        <f>+'Pay App 16'!G161+'Pay App 17'!F161</f>
        <v>0</v>
      </c>
      <c r="H161" s="194">
        <f>+'Pay App 16'!K161</f>
        <v>0</v>
      </c>
      <c r="I161" s="195"/>
      <c r="J161" s="104"/>
      <c r="K161" s="55">
        <f t="shared" si="6"/>
        <v>0</v>
      </c>
      <c r="L161" s="56">
        <f t="shared" si="4"/>
        <v>0</v>
      </c>
      <c r="M161" s="54">
        <f t="shared" si="5"/>
        <v>0</v>
      </c>
      <c r="N161" s="54">
        <f t="shared" si="7"/>
        <v>0</v>
      </c>
      <c r="O161" s="101">
        <f>+'Pay App 16'!O161+'Pay App 16'!P161</f>
        <v>0</v>
      </c>
      <c r="P161" s="73"/>
      <c r="Q161" s="69">
        <f>+'Pay App 16'!Q161+N161+P161</f>
        <v>0</v>
      </c>
    </row>
    <row r="162" spans="1:17" ht="21" customHeight="1" x14ac:dyDescent="0.25">
      <c r="A162" s="154" t="s">
        <v>339</v>
      </c>
      <c r="B162" s="154"/>
      <c r="C162" s="154" t="s">
        <v>338</v>
      </c>
      <c r="D162" s="155"/>
      <c r="E162" s="101">
        <f>+'Pay App 16'!E162</f>
        <v>0</v>
      </c>
      <c r="F162" s="73"/>
      <c r="G162" s="102">
        <f>+'Pay App 16'!G162+'Pay App 17'!F162</f>
        <v>0</v>
      </c>
      <c r="H162" s="194">
        <f>+'Pay App 16'!K162</f>
        <v>0</v>
      </c>
      <c r="I162" s="195"/>
      <c r="J162" s="104"/>
      <c r="K162" s="55">
        <f t="shared" si="6"/>
        <v>0</v>
      </c>
      <c r="L162" s="56">
        <f t="shared" si="4"/>
        <v>0</v>
      </c>
      <c r="M162" s="54">
        <f t="shared" si="5"/>
        <v>0</v>
      </c>
      <c r="N162" s="54">
        <f t="shared" si="7"/>
        <v>0</v>
      </c>
      <c r="O162" s="101">
        <f>+'Pay App 16'!O162+'Pay App 16'!P162</f>
        <v>0</v>
      </c>
      <c r="P162" s="73"/>
      <c r="Q162" s="69">
        <f>+'Pay App 16'!Q162+N162+P162</f>
        <v>0</v>
      </c>
    </row>
    <row r="163" spans="1:17" ht="21" customHeight="1" x14ac:dyDescent="0.25">
      <c r="A163" s="154" t="s">
        <v>128</v>
      </c>
      <c r="B163" s="154"/>
      <c r="C163" s="154" t="s">
        <v>129</v>
      </c>
      <c r="D163" s="155"/>
      <c r="E163" s="101">
        <f>+'Pay App 16'!E163</f>
        <v>0</v>
      </c>
      <c r="F163" s="73"/>
      <c r="G163" s="102">
        <f>+'Pay App 16'!G163+'Pay App 17'!F163</f>
        <v>0</v>
      </c>
      <c r="H163" s="194">
        <f>+'Pay App 16'!K163</f>
        <v>0</v>
      </c>
      <c r="I163" s="195"/>
      <c r="J163" s="104"/>
      <c r="K163" s="55">
        <f t="shared" si="6"/>
        <v>0</v>
      </c>
      <c r="L163" s="56">
        <f t="shared" si="4"/>
        <v>0</v>
      </c>
      <c r="M163" s="54">
        <f t="shared" si="5"/>
        <v>0</v>
      </c>
      <c r="N163" s="54">
        <f t="shared" si="7"/>
        <v>0</v>
      </c>
      <c r="O163" s="101">
        <f>+'Pay App 16'!O163+'Pay App 16'!P163</f>
        <v>0</v>
      </c>
      <c r="P163" s="73"/>
      <c r="Q163" s="69">
        <f>+'Pay App 16'!Q163+N163+P163</f>
        <v>0</v>
      </c>
    </row>
    <row r="164" spans="1:17" ht="21" customHeight="1" x14ac:dyDescent="0.25">
      <c r="A164" s="159" t="s">
        <v>209</v>
      </c>
      <c r="B164" s="159"/>
      <c r="C164" s="159" t="s">
        <v>210</v>
      </c>
      <c r="D164" s="160"/>
      <c r="E164" s="101">
        <f>+'Pay App 16'!E164</f>
        <v>0</v>
      </c>
      <c r="F164" s="73"/>
      <c r="G164" s="102">
        <f>+'Pay App 16'!G164+'Pay App 17'!F164</f>
        <v>0</v>
      </c>
      <c r="H164" s="194">
        <f>+'Pay App 16'!K164</f>
        <v>0</v>
      </c>
      <c r="I164" s="195"/>
      <c r="J164" s="104"/>
      <c r="K164" s="55">
        <f t="shared" si="6"/>
        <v>0</v>
      </c>
      <c r="L164" s="56">
        <f t="shared" si="4"/>
        <v>0</v>
      </c>
      <c r="M164" s="54">
        <f t="shared" si="5"/>
        <v>0</v>
      </c>
      <c r="N164" s="54">
        <f t="shared" si="7"/>
        <v>0</v>
      </c>
      <c r="O164" s="101">
        <f>+'Pay App 16'!O164+'Pay App 16'!P164</f>
        <v>0</v>
      </c>
      <c r="P164" s="73"/>
      <c r="Q164" s="69">
        <f>+'Pay App 16'!Q164+N164+P164</f>
        <v>0</v>
      </c>
    </row>
    <row r="165" spans="1:17" ht="21" customHeight="1" x14ac:dyDescent="0.25">
      <c r="A165" s="159" t="s">
        <v>211</v>
      </c>
      <c r="B165" s="159"/>
      <c r="C165" s="159" t="s">
        <v>212</v>
      </c>
      <c r="D165" s="160"/>
      <c r="E165" s="101">
        <f>+'Pay App 16'!E165</f>
        <v>0</v>
      </c>
      <c r="F165" s="73"/>
      <c r="G165" s="102">
        <f>+'Pay App 16'!G165+'Pay App 17'!F165</f>
        <v>0</v>
      </c>
      <c r="H165" s="194">
        <f>+'Pay App 16'!K165</f>
        <v>0</v>
      </c>
      <c r="I165" s="195"/>
      <c r="J165" s="104"/>
      <c r="K165" s="55">
        <f t="shared" si="6"/>
        <v>0</v>
      </c>
      <c r="L165" s="56">
        <f t="shared" si="4"/>
        <v>0</v>
      </c>
      <c r="M165" s="54">
        <f t="shared" si="5"/>
        <v>0</v>
      </c>
      <c r="N165" s="54">
        <f t="shared" si="7"/>
        <v>0</v>
      </c>
      <c r="O165" s="101">
        <f>+'Pay App 16'!O165+'Pay App 16'!P165</f>
        <v>0</v>
      </c>
      <c r="P165" s="73"/>
      <c r="Q165" s="69">
        <f>+'Pay App 16'!Q165+N165+P165</f>
        <v>0</v>
      </c>
    </row>
    <row r="166" spans="1:17" ht="21" customHeight="1" x14ac:dyDescent="0.25">
      <c r="A166" s="154" t="s">
        <v>340</v>
      </c>
      <c r="B166" s="154"/>
      <c r="C166" s="154" t="s">
        <v>341</v>
      </c>
      <c r="D166" s="155"/>
      <c r="E166" s="101">
        <f>+'Pay App 16'!E166</f>
        <v>0</v>
      </c>
      <c r="F166" s="73"/>
      <c r="G166" s="102">
        <f>+'Pay App 16'!G166+'Pay App 17'!F166</f>
        <v>0</v>
      </c>
      <c r="H166" s="194">
        <f>+'Pay App 16'!K166</f>
        <v>0</v>
      </c>
      <c r="I166" s="195"/>
      <c r="J166" s="104"/>
      <c r="K166" s="55">
        <f t="shared" si="6"/>
        <v>0</v>
      </c>
      <c r="L166" s="56">
        <f t="shared" si="4"/>
        <v>0</v>
      </c>
      <c r="M166" s="54">
        <f t="shared" si="5"/>
        <v>0</v>
      </c>
      <c r="N166" s="54">
        <f t="shared" si="7"/>
        <v>0</v>
      </c>
      <c r="O166" s="101">
        <f>+'Pay App 16'!O166+'Pay App 16'!P166</f>
        <v>0</v>
      </c>
      <c r="P166" s="73"/>
      <c r="Q166" s="69">
        <f>+'Pay App 16'!Q166+N166+P166</f>
        <v>0</v>
      </c>
    </row>
    <row r="167" spans="1:17" ht="21" customHeight="1" x14ac:dyDescent="0.25">
      <c r="A167" s="154" t="s">
        <v>351</v>
      </c>
      <c r="B167" s="154"/>
      <c r="C167" s="154" t="s">
        <v>342</v>
      </c>
      <c r="D167" s="155"/>
      <c r="E167" s="101">
        <f>+'Pay App 16'!E167</f>
        <v>0</v>
      </c>
      <c r="F167" s="73"/>
      <c r="G167" s="102">
        <f>+'Pay App 16'!G167+'Pay App 17'!F167</f>
        <v>0</v>
      </c>
      <c r="H167" s="194">
        <f>+'Pay App 16'!K167</f>
        <v>0</v>
      </c>
      <c r="I167" s="195"/>
      <c r="J167" s="104"/>
      <c r="K167" s="55">
        <f t="shared" si="6"/>
        <v>0</v>
      </c>
      <c r="L167" s="56">
        <f t="shared" si="4"/>
        <v>0</v>
      </c>
      <c r="M167" s="54">
        <f t="shared" si="5"/>
        <v>0</v>
      </c>
      <c r="N167" s="54">
        <f t="shared" si="7"/>
        <v>0</v>
      </c>
      <c r="O167" s="101">
        <f>+'Pay App 16'!O167+'Pay App 16'!P167</f>
        <v>0</v>
      </c>
      <c r="P167" s="73"/>
      <c r="Q167" s="69">
        <f>+'Pay App 16'!Q167+N167+P167</f>
        <v>0</v>
      </c>
    </row>
    <row r="168" spans="1:17" ht="21" customHeight="1" x14ac:dyDescent="0.25">
      <c r="A168" s="154" t="s">
        <v>352</v>
      </c>
      <c r="B168" s="154"/>
      <c r="C168" s="154" t="s">
        <v>343</v>
      </c>
      <c r="D168" s="155"/>
      <c r="E168" s="101">
        <f>+'Pay App 16'!E168</f>
        <v>0</v>
      </c>
      <c r="F168" s="73"/>
      <c r="G168" s="102">
        <f>+'Pay App 16'!G168+'Pay App 17'!F168</f>
        <v>0</v>
      </c>
      <c r="H168" s="194">
        <f>+'Pay App 16'!K168</f>
        <v>0</v>
      </c>
      <c r="I168" s="195"/>
      <c r="J168" s="104"/>
      <c r="K168" s="55">
        <f t="shared" si="6"/>
        <v>0</v>
      </c>
      <c r="L168" s="56">
        <f t="shared" si="4"/>
        <v>0</v>
      </c>
      <c r="M168" s="54">
        <f t="shared" si="5"/>
        <v>0</v>
      </c>
      <c r="N168" s="54">
        <f t="shared" si="7"/>
        <v>0</v>
      </c>
      <c r="O168" s="101">
        <f>+'Pay App 16'!O168+'Pay App 16'!P168</f>
        <v>0</v>
      </c>
      <c r="P168" s="73"/>
      <c r="Q168" s="69">
        <f>+'Pay App 16'!Q168+N168+P168</f>
        <v>0</v>
      </c>
    </row>
    <row r="169" spans="1:17" ht="21" customHeight="1" x14ac:dyDescent="0.25">
      <c r="A169" s="154" t="s">
        <v>353</v>
      </c>
      <c r="B169" s="154"/>
      <c r="C169" s="154" t="s">
        <v>344</v>
      </c>
      <c r="D169" s="155"/>
      <c r="E169" s="101">
        <f>+'Pay App 16'!E169</f>
        <v>0</v>
      </c>
      <c r="F169" s="73"/>
      <c r="G169" s="102">
        <f>+'Pay App 16'!G169+'Pay App 17'!F169</f>
        <v>0</v>
      </c>
      <c r="H169" s="194">
        <f>+'Pay App 16'!K169</f>
        <v>0</v>
      </c>
      <c r="I169" s="195"/>
      <c r="J169" s="104"/>
      <c r="K169" s="55">
        <f t="shared" si="6"/>
        <v>0</v>
      </c>
      <c r="L169" s="56">
        <f t="shared" si="4"/>
        <v>0</v>
      </c>
      <c r="M169" s="54">
        <f t="shared" si="5"/>
        <v>0</v>
      </c>
      <c r="N169" s="54">
        <f t="shared" si="7"/>
        <v>0</v>
      </c>
      <c r="O169" s="101">
        <f>+'Pay App 16'!O169+'Pay App 16'!P169</f>
        <v>0</v>
      </c>
      <c r="P169" s="73"/>
      <c r="Q169" s="69">
        <f>+'Pay App 16'!Q169+N169+P169</f>
        <v>0</v>
      </c>
    </row>
    <row r="170" spans="1:17" ht="21" customHeight="1" x14ac:dyDescent="0.25">
      <c r="A170" s="154" t="s">
        <v>354</v>
      </c>
      <c r="B170" s="154"/>
      <c r="C170" s="154" t="s">
        <v>345</v>
      </c>
      <c r="D170" s="155"/>
      <c r="E170" s="101">
        <f>+'Pay App 16'!E170</f>
        <v>0</v>
      </c>
      <c r="F170" s="73"/>
      <c r="G170" s="102">
        <f>+'Pay App 16'!G170+'Pay App 17'!F170</f>
        <v>0</v>
      </c>
      <c r="H170" s="194">
        <f>+'Pay App 16'!K170</f>
        <v>0</v>
      </c>
      <c r="I170" s="195"/>
      <c r="J170" s="104"/>
      <c r="K170" s="55">
        <f t="shared" si="6"/>
        <v>0</v>
      </c>
      <c r="L170" s="56">
        <f t="shared" si="4"/>
        <v>0</v>
      </c>
      <c r="M170" s="54">
        <f t="shared" si="5"/>
        <v>0</v>
      </c>
      <c r="N170" s="54">
        <f t="shared" si="7"/>
        <v>0</v>
      </c>
      <c r="O170" s="101">
        <f>+'Pay App 16'!O170+'Pay App 16'!P170</f>
        <v>0</v>
      </c>
      <c r="P170" s="73"/>
      <c r="Q170" s="69">
        <f>+'Pay App 16'!Q170+N170+P170</f>
        <v>0</v>
      </c>
    </row>
    <row r="171" spans="1:17" ht="21" customHeight="1" x14ac:dyDescent="0.25">
      <c r="A171" s="154" t="s">
        <v>355</v>
      </c>
      <c r="B171" s="154"/>
      <c r="C171" s="154" t="s">
        <v>346</v>
      </c>
      <c r="D171" s="155"/>
      <c r="E171" s="101">
        <f>+'Pay App 16'!E171</f>
        <v>0</v>
      </c>
      <c r="F171" s="73"/>
      <c r="G171" s="102">
        <f>+'Pay App 16'!G171+'Pay App 17'!F171</f>
        <v>0</v>
      </c>
      <c r="H171" s="194">
        <f>+'Pay App 16'!K171</f>
        <v>0</v>
      </c>
      <c r="I171" s="195"/>
      <c r="J171" s="104"/>
      <c r="K171" s="55">
        <f t="shared" si="6"/>
        <v>0</v>
      </c>
      <c r="L171" s="56">
        <f t="shared" si="4"/>
        <v>0</v>
      </c>
      <c r="M171" s="54">
        <f t="shared" si="5"/>
        <v>0</v>
      </c>
      <c r="N171" s="54">
        <f t="shared" si="7"/>
        <v>0</v>
      </c>
      <c r="O171" s="101">
        <f>+'Pay App 16'!O171+'Pay App 16'!P171</f>
        <v>0</v>
      </c>
      <c r="P171" s="73"/>
      <c r="Q171" s="69">
        <f>+'Pay App 16'!Q171+N171+P171</f>
        <v>0</v>
      </c>
    </row>
    <row r="172" spans="1:17" ht="21" customHeight="1" x14ac:dyDescent="0.25">
      <c r="A172" s="154" t="s">
        <v>356</v>
      </c>
      <c r="B172" s="154"/>
      <c r="C172" s="154" t="s">
        <v>347</v>
      </c>
      <c r="D172" s="155"/>
      <c r="E172" s="101">
        <f>+'Pay App 16'!E172</f>
        <v>0</v>
      </c>
      <c r="F172" s="73"/>
      <c r="G172" s="102">
        <f>+'Pay App 16'!G172+'Pay App 17'!F172</f>
        <v>0</v>
      </c>
      <c r="H172" s="194">
        <f>+'Pay App 16'!K172</f>
        <v>0</v>
      </c>
      <c r="I172" s="195"/>
      <c r="J172" s="104"/>
      <c r="K172" s="55">
        <f t="shared" si="6"/>
        <v>0</v>
      </c>
      <c r="L172" s="56">
        <f t="shared" si="4"/>
        <v>0</v>
      </c>
      <c r="M172" s="54">
        <f t="shared" si="5"/>
        <v>0</v>
      </c>
      <c r="N172" s="54">
        <f t="shared" si="7"/>
        <v>0</v>
      </c>
      <c r="O172" s="101">
        <f>+'Pay App 16'!O172+'Pay App 16'!P172</f>
        <v>0</v>
      </c>
      <c r="P172" s="73"/>
      <c r="Q172" s="69">
        <f>+'Pay App 16'!Q172+N172+P172</f>
        <v>0</v>
      </c>
    </row>
    <row r="173" spans="1:17" ht="21" customHeight="1" x14ac:dyDescent="0.25">
      <c r="A173" s="154" t="s">
        <v>357</v>
      </c>
      <c r="B173" s="154"/>
      <c r="C173" s="154" t="s">
        <v>348</v>
      </c>
      <c r="D173" s="155"/>
      <c r="E173" s="101">
        <f>+'Pay App 16'!E173</f>
        <v>0</v>
      </c>
      <c r="F173" s="73"/>
      <c r="G173" s="102">
        <f>+'Pay App 16'!G173+'Pay App 17'!F173</f>
        <v>0</v>
      </c>
      <c r="H173" s="194">
        <f>+'Pay App 16'!K173</f>
        <v>0</v>
      </c>
      <c r="I173" s="195"/>
      <c r="J173" s="104"/>
      <c r="K173" s="55">
        <f t="shared" si="6"/>
        <v>0</v>
      </c>
      <c r="L173" s="56">
        <f t="shared" si="4"/>
        <v>0</v>
      </c>
      <c r="M173" s="54">
        <f t="shared" si="5"/>
        <v>0</v>
      </c>
      <c r="N173" s="54">
        <f t="shared" si="7"/>
        <v>0</v>
      </c>
      <c r="O173" s="101">
        <f>+'Pay App 16'!O173+'Pay App 16'!P173</f>
        <v>0</v>
      </c>
      <c r="P173" s="73"/>
      <c r="Q173" s="69">
        <f>+'Pay App 16'!Q173+N173+P173</f>
        <v>0</v>
      </c>
    </row>
    <row r="174" spans="1:17" ht="21" customHeight="1" x14ac:dyDescent="0.25">
      <c r="A174" s="154" t="s">
        <v>358</v>
      </c>
      <c r="B174" s="154"/>
      <c r="C174" s="154" t="s">
        <v>349</v>
      </c>
      <c r="D174" s="155"/>
      <c r="E174" s="101">
        <f>+'Pay App 16'!E174</f>
        <v>0</v>
      </c>
      <c r="F174" s="73"/>
      <c r="G174" s="102">
        <f>+'Pay App 16'!G174+'Pay App 17'!F174</f>
        <v>0</v>
      </c>
      <c r="H174" s="194">
        <f>+'Pay App 16'!K174</f>
        <v>0</v>
      </c>
      <c r="I174" s="195"/>
      <c r="J174" s="104"/>
      <c r="K174" s="55">
        <f t="shared" si="6"/>
        <v>0</v>
      </c>
      <c r="L174" s="56">
        <f t="shared" si="4"/>
        <v>0</v>
      </c>
      <c r="M174" s="54">
        <f t="shared" si="5"/>
        <v>0</v>
      </c>
      <c r="N174" s="54">
        <f t="shared" si="7"/>
        <v>0</v>
      </c>
      <c r="O174" s="101">
        <f>+'Pay App 16'!O174+'Pay App 16'!P174</f>
        <v>0</v>
      </c>
      <c r="P174" s="73"/>
      <c r="Q174" s="69">
        <f>+'Pay App 16'!Q174+N174+P174</f>
        <v>0</v>
      </c>
    </row>
    <row r="175" spans="1:17" ht="21" customHeight="1" x14ac:dyDescent="0.25">
      <c r="A175" s="154" t="s">
        <v>359</v>
      </c>
      <c r="B175" s="154"/>
      <c r="C175" s="154" t="s">
        <v>350</v>
      </c>
      <c r="D175" s="155"/>
      <c r="E175" s="101">
        <f>+'Pay App 16'!E175</f>
        <v>0</v>
      </c>
      <c r="F175" s="73"/>
      <c r="G175" s="102">
        <f>+'Pay App 16'!G175+'Pay App 17'!F175</f>
        <v>0</v>
      </c>
      <c r="H175" s="194">
        <f>+'Pay App 16'!K175</f>
        <v>0</v>
      </c>
      <c r="I175" s="195"/>
      <c r="J175" s="104"/>
      <c r="K175" s="55">
        <f t="shared" si="6"/>
        <v>0</v>
      </c>
      <c r="L175" s="56">
        <f t="shared" si="4"/>
        <v>0</v>
      </c>
      <c r="M175" s="54">
        <f t="shared" si="5"/>
        <v>0</v>
      </c>
      <c r="N175" s="54">
        <f t="shared" si="7"/>
        <v>0</v>
      </c>
      <c r="O175" s="101">
        <f>+'Pay App 16'!O175+'Pay App 16'!P175</f>
        <v>0</v>
      </c>
      <c r="P175" s="73"/>
      <c r="Q175" s="69">
        <f>+'Pay App 16'!Q175+N175+P175</f>
        <v>0</v>
      </c>
    </row>
    <row r="176" spans="1:17" ht="21" customHeight="1" x14ac:dyDescent="0.25">
      <c r="A176" s="156" t="s">
        <v>186</v>
      </c>
      <c r="B176" s="156"/>
      <c r="C176" s="156" t="s">
        <v>187</v>
      </c>
      <c r="D176" s="157"/>
      <c r="E176" s="101">
        <f>+'Pay App 16'!E176</f>
        <v>0</v>
      </c>
      <c r="F176" s="73"/>
      <c r="G176" s="102">
        <f>+'Pay App 16'!G176+'Pay App 17'!F176</f>
        <v>0</v>
      </c>
      <c r="H176" s="194">
        <f>+'Pay App 16'!K176</f>
        <v>0</v>
      </c>
      <c r="I176" s="195"/>
      <c r="J176" s="104"/>
      <c r="K176" s="55">
        <f t="shared" si="6"/>
        <v>0</v>
      </c>
      <c r="L176" s="56">
        <f t="shared" si="4"/>
        <v>0</v>
      </c>
      <c r="M176" s="54">
        <f t="shared" si="5"/>
        <v>0</v>
      </c>
      <c r="N176" s="54">
        <f t="shared" si="7"/>
        <v>0</v>
      </c>
      <c r="O176" s="101">
        <f>+'Pay App 16'!O176+'Pay App 16'!P176</f>
        <v>0</v>
      </c>
      <c r="P176" s="73"/>
      <c r="Q176" s="69">
        <f>+'Pay App 16'!Q176+N176+P176</f>
        <v>0</v>
      </c>
    </row>
    <row r="177" spans="1:17" ht="21" customHeight="1" x14ac:dyDescent="0.25">
      <c r="A177" s="154" t="s">
        <v>361</v>
      </c>
      <c r="B177" s="154"/>
      <c r="C177" s="154" t="s">
        <v>360</v>
      </c>
      <c r="D177" s="155"/>
      <c r="E177" s="101">
        <f>+'Pay App 16'!E177</f>
        <v>0</v>
      </c>
      <c r="F177" s="73"/>
      <c r="G177" s="102">
        <f>+'Pay App 16'!G177+'Pay App 17'!F177</f>
        <v>0</v>
      </c>
      <c r="H177" s="194">
        <f>+'Pay App 16'!K177</f>
        <v>0</v>
      </c>
      <c r="I177" s="195"/>
      <c r="J177" s="104"/>
      <c r="K177" s="55">
        <f t="shared" si="6"/>
        <v>0</v>
      </c>
      <c r="L177" s="56">
        <f t="shared" si="4"/>
        <v>0</v>
      </c>
      <c r="M177" s="54">
        <f t="shared" si="5"/>
        <v>0</v>
      </c>
      <c r="N177" s="54">
        <f t="shared" si="7"/>
        <v>0</v>
      </c>
      <c r="O177" s="101">
        <f>+'Pay App 16'!O177+'Pay App 16'!P177</f>
        <v>0</v>
      </c>
      <c r="P177" s="73"/>
      <c r="Q177" s="69">
        <f>+'Pay App 16'!Q177+N177+P177</f>
        <v>0</v>
      </c>
    </row>
    <row r="178" spans="1:17" ht="21" customHeight="1" x14ac:dyDescent="0.25">
      <c r="A178" s="154" t="s">
        <v>130</v>
      </c>
      <c r="B178" s="154"/>
      <c r="C178" s="153" t="s">
        <v>131</v>
      </c>
      <c r="D178" s="158"/>
      <c r="E178" s="101">
        <f>+'Pay App 16'!E178</f>
        <v>0</v>
      </c>
      <c r="F178" s="73"/>
      <c r="G178" s="102">
        <f>+'Pay App 16'!G178+'Pay App 17'!F178</f>
        <v>0</v>
      </c>
      <c r="H178" s="194">
        <f>+'Pay App 16'!K178</f>
        <v>0</v>
      </c>
      <c r="I178" s="195"/>
      <c r="J178" s="104"/>
      <c r="K178" s="55">
        <f t="shared" si="6"/>
        <v>0</v>
      </c>
      <c r="L178" s="56">
        <f t="shared" si="4"/>
        <v>0</v>
      </c>
      <c r="M178" s="54">
        <f t="shared" si="5"/>
        <v>0</v>
      </c>
      <c r="N178" s="54">
        <f t="shared" si="7"/>
        <v>0</v>
      </c>
      <c r="O178" s="101">
        <f>+'Pay App 16'!O178+'Pay App 16'!P178</f>
        <v>0</v>
      </c>
      <c r="P178" s="73"/>
      <c r="Q178" s="69">
        <f>+'Pay App 16'!Q178+N178+P178</f>
        <v>0</v>
      </c>
    </row>
    <row r="179" spans="1:17" ht="21" customHeight="1" x14ac:dyDescent="0.25">
      <c r="A179" s="154" t="s">
        <v>362</v>
      </c>
      <c r="B179" s="154"/>
      <c r="C179" s="154" t="s">
        <v>366</v>
      </c>
      <c r="D179" s="155"/>
      <c r="E179" s="101">
        <f>+'Pay App 16'!E179</f>
        <v>0</v>
      </c>
      <c r="F179" s="73"/>
      <c r="G179" s="102">
        <f>+'Pay App 16'!G179+'Pay App 17'!F179</f>
        <v>0</v>
      </c>
      <c r="H179" s="194">
        <f>+'Pay App 16'!K179</f>
        <v>0</v>
      </c>
      <c r="I179" s="195"/>
      <c r="J179" s="104"/>
      <c r="K179" s="55">
        <f t="shared" si="6"/>
        <v>0</v>
      </c>
      <c r="L179" s="56">
        <f t="shared" si="4"/>
        <v>0</v>
      </c>
      <c r="M179" s="54">
        <f t="shared" si="5"/>
        <v>0</v>
      </c>
      <c r="N179" s="54">
        <f t="shared" si="7"/>
        <v>0</v>
      </c>
      <c r="O179" s="101">
        <f>+'Pay App 16'!O179+'Pay App 16'!P179</f>
        <v>0</v>
      </c>
      <c r="P179" s="73"/>
      <c r="Q179" s="69">
        <f>+'Pay App 16'!Q179+N179+P179</f>
        <v>0</v>
      </c>
    </row>
    <row r="180" spans="1:17" ht="21" customHeight="1" x14ac:dyDescent="0.25">
      <c r="A180" s="154" t="s">
        <v>363</v>
      </c>
      <c r="B180" s="154"/>
      <c r="C180" s="154" t="s">
        <v>367</v>
      </c>
      <c r="D180" s="155"/>
      <c r="E180" s="101">
        <f>+'Pay App 16'!E180</f>
        <v>0</v>
      </c>
      <c r="F180" s="73"/>
      <c r="G180" s="102">
        <f>+'Pay App 16'!G180+'Pay App 17'!F180</f>
        <v>0</v>
      </c>
      <c r="H180" s="194">
        <f>+'Pay App 16'!K180</f>
        <v>0</v>
      </c>
      <c r="I180" s="195"/>
      <c r="J180" s="104"/>
      <c r="K180" s="55">
        <f t="shared" si="6"/>
        <v>0</v>
      </c>
      <c r="L180" s="56">
        <f t="shared" si="4"/>
        <v>0</v>
      </c>
      <c r="M180" s="54">
        <f t="shared" si="5"/>
        <v>0</v>
      </c>
      <c r="N180" s="54">
        <f t="shared" si="7"/>
        <v>0</v>
      </c>
      <c r="O180" s="101">
        <f>+'Pay App 16'!O180+'Pay App 16'!P180</f>
        <v>0</v>
      </c>
      <c r="P180" s="73"/>
      <c r="Q180" s="69">
        <f>+'Pay App 16'!Q180+N180+P180</f>
        <v>0</v>
      </c>
    </row>
    <row r="181" spans="1:17" ht="21" customHeight="1" x14ac:dyDescent="0.25">
      <c r="A181" s="154" t="s">
        <v>364</v>
      </c>
      <c r="B181" s="154"/>
      <c r="C181" s="154" t="s">
        <v>368</v>
      </c>
      <c r="D181" s="155"/>
      <c r="E181" s="101">
        <f>+'Pay App 16'!E181</f>
        <v>0</v>
      </c>
      <c r="F181" s="73"/>
      <c r="G181" s="102">
        <f>+'Pay App 16'!G181+'Pay App 17'!F181</f>
        <v>0</v>
      </c>
      <c r="H181" s="194">
        <f>+'Pay App 16'!K181</f>
        <v>0</v>
      </c>
      <c r="I181" s="195"/>
      <c r="J181" s="104"/>
      <c r="K181" s="55">
        <f t="shared" si="6"/>
        <v>0</v>
      </c>
      <c r="L181" s="56">
        <f t="shared" si="4"/>
        <v>0</v>
      </c>
      <c r="M181" s="54">
        <f t="shared" si="5"/>
        <v>0</v>
      </c>
      <c r="N181" s="54">
        <f t="shared" si="7"/>
        <v>0</v>
      </c>
      <c r="O181" s="101">
        <f>+'Pay App 16'!O181+'Pay App 16'!P181</f>
        <v>0</v>
      </c>
      <c r="P181" s="73"/>
      <c r="Q181" s="69">
        <f>+'Pay App 16'!Q181+N181+P181</f>
        <v>0</v>
      </c>
    </row>
    <row r="182" spans="1:17" ht="21" customHeight="1" x14ac:dyDescent="0.25">
      <c r="A182" s="154" t="s">
        <v>365</v>
      </c>
      <c r="B182" s="154"/>
      <c r="C182" s="154" t="s">
        <v>369</v>
      </c>
      <c r="D182" s="155"/>
      <c r="E182" s="101">
        <f>+'Pay App 16'!E182</f>
        <v>0</v>
      </c>
      <c r="F182" s="73"/>
      <c r="G182" s="102">
        <f>+'Pay App 16'!G182+'Pay App 17'!F182</f>
        <v>0</v>
      </c>
      <c r="H182" s="194">
        <f>+'Pay App 16'!K182</f>
        <v>0</v>
      </c>
      <c r="I182" s="195"/>
      <c r="J182" s="104"/>
      <c r="K182" s="55">
        <f t="shared" si="6"/>
        <v>0</v>
      </c>
      <c r="L182" s="56">
        <f t="shared" si="4"/>
        <v>0</v>
      </c>
      <c r="M182" s="54">
        <f t="shared" si="5"/>
        <v>0</v>
      </c>
      <c r="N182" s="54">
        <f t="shared" si="7"/>
        <v>0</v>
      </c>
      <c r="O182" s="101">
        <f>+'Pay App 16'!O182+'Pay App 16'!P182</f>
        <v>0</v>
      </c>
      <c r="P182" s="73"/>
      <c r="Q182" s="69">
        <f>+'Pay App 16'!Q182+N182+P182</f>
        <v>0</v>
      </c>
    </row>
    <row r="183" spans="1:17" ht="21" customHeight="1" x14ac:dyDescent="0.25">
      <c r="A183" s="156" t="s">
        <v>188</v>
      </c>
      <c r="B183" s="156"/>
      <c r="C183" s="156" t="s">
        <v>189</v>
      </c>
      <c r="D183" s="157"/>
      <c r="E183" s="101">
        <f>+'Pay App 16'!E183</f>
        <v>0</v>
      </c>
      <c r="F183" s="73"/>
      <c r="G183" s="102">
        <f>+'Pay App 16'!G183+'Pay App 17'!F183</f>
        <v>0</v>
      </c>
      <c r="H183" s="194">
        <f>+'Pay App 16'!K183</f>
        <v>0</v>
      </c>
      <c r="I183" s="195"/>
      <c r="J183" s="104"/>
      <c r="K183" s="55">
        <f t="shared" si="6"/>
        <v>0</v>
      </c>
      <c r="L183" s="56">
        <f t="shared" si="4"/>
        <v>0</v>
      </c>
      <c r="M183" s="54">
        <f t="shared" si="5"/>
        <v>0</v>
      </c>
      <c r="N183" s="54">
        <f t="shared" si="7"/>
        <v>0</v>
      </c>
      <c r="O183" s="101">
        <f>+'Pay App 16'!O183+'Pay App 16'!P183</f>
        <v>0</v>
      </c>
      <c r="P183" s="73"/>
      <c r="Q183" s="69">
        <f>+'Pay App 16'!Q183+N183+P183</f>
        <v>0</v>
      </c>
    </row>
    <row r="184" spans="1:17" ht="21" customHeight="1" x14ac:dyDescent="0.25">
      <c r="A184" s="156" t="s">
        <v>190</v>
      </c>
      <c r="B184" s="156"/>
      <c r="C184" s="156" t="s">
        <v>191</v>
      </c>
      <c r="D184" s="157"/>
      <c r="E184" s="101">
        <f>+'Pay App 16'!E184</f>
        <v>0</v>
      </c>
      <c r="F184" s="73"/>
      <c r="G184" s="102">
        <f>+'Pay App 16'!G184+'Pay App 17'!F184</f>
        <v>0</v>
      </c>
      <c r="H184" s="194">
        <f>+'Pay App 16'!K184</f>
        <v>0</v>
      </c>
      <c r="I184" s="195"/>
      <c r="J184" s="104"/>
      <c r="K184" s="55">
        <f t="shared" si="6"/>
        <v>0</v>
      </c>
      <c r="L184" s="56">
        <f t="shared" si="4"/>
        <v>0</v>
      </c>
      <c r="M184" s="54">
        <f t="shared" si="5"/>
        <v>0</v>
      </c>
      <c r="N184" s="54">
        <f t="shared" si="7"/>
        <v>0</v>
      </c>
      <c r="O184" s="101">
        <f>+'Pay App 16'!O184+'Pay App 16'!P184</f>
        <v>0</v>
      </c>
      <c r="P184" s="73"/>
      <c r="Q184" s="69">
        <f>+'Pay App 16'!Q184+N184+P184</f>
        <v>0</v>
      </c>
    </row>
    <row r="185" spans="1:17" ht="21" customHeight="1" x14ac:dyDescent="0.25">
      <c r="A185" s="154" t="s">
        <v>371</v>
      </c>
      <c r="B185" s="154"/>
      <c r="C185" s="154" t="s">
        <v>370</v>
      </c>
      <c r="D185" s="155"/>
      <c r="E185" s="101">
        <f>+'Pay App 16'!E185</f>
        <v>0</v>
      </c>
      <c r="F185" s="73"/>
      <c r="G185" s="102">
        <f>+'Pay App 16'!G185+'Pay App 17'!F185</f>
        <v>0</v>
      </c>
      <c r="H185" s="194">
        <f>+'Pay App 16'!K185</f>
        <v>0</v>
      </c>
      <c r="I185" s="195"/>
      <c r="J185" s="104"/>
      <c r="K185" s="55">
        <f t="shared" si="6"/>
        <v>0</v>
      </c>
      <c r="L185" s="56">
        <f t="shared" si="4"/>
        <v>0</v>
      </c>
      <c r="M185" s="54">
        <f t="shared" si="5"/>
        <v>0</v>
      </c>
      <c r="N185" s="54">
        <f t="shared" si="7"/>
        <v>0</v>
      </c>
      <c r="O185" s="101">
        <f>+'Pay App 16'!O185+'Pay App 16'!P185</f>
        <v>0</v>
      </c>
      <c r="P185" s="73"/>
      <c r="Q185" s="69">
        <f>+'Pay App 16'!Q185+N185+P185</f>
        <v>0</v>
      </c>
    </row>
    <row r="186" spans="1:17" ht="21" customHeight="1" x14ac:dyDescent="0.25">
      <c r="A186" s="154" t="s">
        <v>372</v>
      </c>
      <c r="B186" s="154"/>
      <c r="C186" s="154" t="s">
        <v>373</v>
      </c>
      <c r="D186" s="155"/>
      <c r="E186" s="101">
        <f>+'Pay App 16'!E186</f>
        <v>0</v>
      </c>
      <c r="F186" s="73"/>
      <c r="G186" s="102">
        <f>+'Pay App 16'!G186+'Pay App 17'!F186</f>
        <v>0</v>
      </c>
      <c r="H186" s="194">
        <f>+'Pay App 16'!K186</f>
        <v>0</v>
      </c>
      <c r="I186" s="195"/>
      <c r="J186" s="104"/>
      <c r="K186" s="55">
        <f t="shared" si="6"/>
        <v>0</v>
      </c>
      <c r="L186" s="56">
        <f t="shared" si="4"/>
        <v>0</v>
      </c>
      <c r="M186" s="54">
        <f t="shared" si="5"/>
        <v>0</v>
      </c>
      <c r="N186" s="54">
        <f t="shared" si="7"/>
        <v>0</v>
      </c>
      <c r="O186" s="101">
        <f>+'Pay App 16'!O186+'Pay App 16'!P186</f>
        <v>0</v>
      </c>
      <c r="P186" s="73"/>
      <c r="Q186" s="69">
        <f>+'Pay App 16'!Q186+N186+P186</f>
        <v>0</v>
      </c>
    </row>
    <row r="187" spans="1:17" ht="21" customHeight="1" x14ac:dyDescent="0.25">
      <c r="A187" s="154" t="s">
        <v>374</v>
      </c>
      <c r="B187" s="154"/>
      <c r="C187" s="154" t="s">
        <v>375</v>
      </c>
      <c r="D187" s="155"/>
      <c r="E187" s="101">
        <f>+'Pay App 16'!E187</f>
        <v>0</v>
      </c>
      <c r="F187" s="73"/>
      <c r="G187" s="102">
        <f>+'Pay App 16'!G187+'Pay App 17'!F187</f>
        <v>0</v>
      </c>
      <c r="H187" s="194">
        <f>+'Pay App 16'!K187</f>
        <v>0</v>
      </c>
      <c r="I187" s="195"/>
      <c r="J187" s="104"/>
      <c r="K187" s="55">
        <f t="shared" si="6"/>
        <v>0</v>
      </c>
      <c r="L187" s="56">
        <f t="shared" si="4"/>
        <v>0</v>
      </c>
      <c r="M187" s="54">
        <f t="shared" si="5"/>
        <v>0</v>
      </c>
      <c r="N187" s="54">
        <f t="shared" si="7"/>
        <v>0</v>
      </c>
      <c r="O187" s="101">
        <f>+'Pay App 16'!O187+'Pay App 16'!P187</f>
        <v>0</v>
      </c>
      <c r="P187" s="73"/>
      <c r="Q187" s="69">
        <f>+'Pay App 16'!Q187+N187+P187</f>
        <v>0</v>
      </c>
    </row>
    <row r="188" spans="1:17" ht="21" customHeight="1" x14ac:dyDescent="0.25">
      <c r="A188" s="156" t="s">
        <v>192</v>
      </c>
      <c r="B188" s="156"/>
      <c r="C188" s="156" t="s">
        <v>193</v>
      </c>
      <c r="D188" s="157"/>
      <c r="E188" s="101">
        <f>+'Pay App 16'!E188</f>
        <v>0</v>
      </c>
      <c r="F188" s="73"/>
      <c r="G188" s="102">
        <f>+'Pay App 16'!G188+'Pay App 17'!F188</f>
        <v>0</v>
      </c>
      <c r="H188" s="194">
        <f>+'Pay App 16'!K188</f>
        <v>0</v>
      </c>
      <c r="I188" s="195"/>
      <c r="J188" s="104"/>
      <c r="K188" s="55">
        <f t="shared" si="6"/>
        <v>0</v>
      </c>
      <c r="L188" s="56">
        <f t="shared" si="4"/>
        <v>0</v>
      </c>
      <c r="M188" s="54">
        <f t="shared" si="5"/>
        <v>0</v>
      </c>
      <c r="N188" s="54">
        <f t="shared" si="7"/>
        <v>0</v>
      </c>
      <c r="O188" s="101">
        <f>+'Pay App 16'!O188+'Pay App 16'!P188</f>
        <v>0</v>
      </c>
      <c r="P188" s="73"/>
      <c r="Q188" s="69">
        <f>+'Pay App 16'!Q188+N188+P188</f>
        <v>0</v>
      </c>
    </row>
    <row r="189" spans="1:17" ht="21" customHeight="1" x14ac:dyDescent="0.25">
      <c r="A189" s="153" t="s">
        <v>132</v>
      </c>
      <c r="B189" s="153"/>
      <c r="C189" s="153" t="s">
        <v>133</v>
      </c>
      <c r="D189" s="158"/>
      <c r="E189" s="101">
        <f>+'Pay App 16'!E189</f>
        <v>0</v>
      </c>
      <c r="F189" s="73"/>
      <c r="G189" s="102">
        <f>+'Pay App 16'!G189+'Pay App 17'!F189</f>
        <v>0</v>
      </c>
      <c r="H189" s="194">
        <f>+'Pay App 16'!K189</f>
        <v>0</v>
      </c>
      <c r="I189" s="195"/>
      <c r="J189" s="104"/>
      <c r="K189" s="55">
        <f t="shared" si="6"/>
        <v>0</v>
      </c>
      <c r="L189" s="56">
        <f t="shared" si="4"/>
        <v>0</v>
      </c>
      <c r="M189" s="54">
        <f t="shared" si="5"/>
        <v>0</v>
      </c>
      <c r="N189" s="54">
        <f t="shared" si="7"/>
        <v>0</v>
      </c>
      <c r="O189" s="101">
        <f>+'Pay App 16'!O189+'Pay App 16'!P189</f>
        <v>0</v>
      </c>
      <c r="P189" s="73"/>
      <c r="Q189" s="69">
        <f>+'Pay App 16'!Q189+N189+P189</f>
        <v>0</v>
      </c>
    </row>
    <row r="190" spans="1:17" ht="21" customHeight="1" x14ac:dyDescent="0.25">
      <c r="A190" s="153" t="s">
        <v>376</v>
      </c>
      <c r="B190" s="153"/>
      <c r="C190" s="154" t="s">
        <v>377</v>
      </c>
      <c r="D190" s="155"/>
      <c r="E190" s="101">
        <f>+'Pay App 16'!E190</f>
        <v>0</v>
      </c>
      <c r="F190" s="73"/>
      <c r="G190" s="102">
        <f>+'Pay App 16'!G190+'Pay App 17'!F190</f>
        <v>0</v>
      </c>
      <c r="H190" s="194">
        <f>+'Pay App 16'!K190</f>
        <v>0</v>
      </c>
      <c r="I190" s="195"/>
      <c r="J190" s="104"/>
      <c r="K190" s="55">
        <f t="shared" si="6"/>
        <v>0</v>
      </c>
      <c r="L190" s="56">
        <f t="shared" si="4"/>
        <v>0</v>
      </c>
      <c r="M190" s="54">
        <f t="shared" si="5"/>
        <v>0</v>
      </c>
      <c r="N190" s="54">
        <f t="shared" si="7"/>
        <v>0</v>
      </c>
      <c r="O190" s="101">
        <f>+'Pay App 16'!O190+'Pay App 16'!P190</f>
        <v>0</v>
      </c>
      <c r="P190" s="73"/>
      <c r="Q190" s="69">
        <f>+'Pay App 16'!Q190+N190+P190</f>
        <v>0</v>
      </c>
    </row>
    <row r="191" spans="1:17" ht="21" customHeight="1" x14ac:dyDescent="0.25">
      <c r="A191" s="156" t="s">
        <v>194</v>
      </c>
      <c r="B191" s="156"/>
      <c r="C191" s="156" t="s">
        <v>195</v>
      </c>
      <c r="D191" s="157"/>
      <c r="E191" s="101">
        <f>+'Pay App 16'!E191</f>
        <v>0</v>
      </c>
      <c r="F191" s="73"/>
      <c r="G191" s="102">
        <f>+'Pay App 16'!G191+'Pay App 17'!F191</f>
        <v>0</v>
      </c>
      <c r="H191" s="194">
        <f>+'Pay App 16'!K191</f>
        <v>0</v>
      </c>
      <c r="I191" s="195"/>
      <c r="J191" s="104"/>
      <c r="K191" s="55">
        <f t="shared" si="6"/>
        <v>0</v>
      </c>
      <c r="L191" s="56">
        <f t="shared" si="4"/>
        <v>0</v>
      </c>
      <c r="M191" s="54">
        <f t="shared" si="5"/>
        <v>0</v>
      </c>
      <c r="N191" s="54">
        <f t="shared" si="7"/>
        <v>0</v>
      </c>
      <c r="O191" s="101">
        <f>+'Pay App 16'!O191+'Pay App 16'!P191</f>
        <v>0</v>
      </c>
      <c r="P191" s="73"/>
      <c r="Q191" s="69">
        <f>+'Pay App 16'!Q191+N191+P191</f>
        <v>0</v>
      </c>
    </row>
    <row r="192" spans="1:17" ht="21" customHeight="1" x14ac:dyDescent="0.25">
      <c r="A192" s="153" t="s">
        <v>134</v>
      </c>
      <c r="B192" s="153"/>
      <c r="C192" s="153" t="s">
        <v>135</v>
      </c>
      <c r="D192" s="158"/>
      <c r="E192" s="101">
        <f>+'Pay App 16'!E192</f>
        <v>0</v>
      </c>
      <c r="F192" s="73"/>
      <c r="G192" s="102">
        <f>+'Pay App 16'!G192+'Pay App 17'!F192</f>
        <v>0</v>
      </c>
      <c r="H192" s="194">
        <f>+'Pay App 16'!K192</f>
        <v>0</v>
      </c>
      <c r="I192" s="195"/>
      <c r="J192" s="104"/>
      <c r="K192" s="55">
        <f t="shared" si="6"/>
        <v>0</v>
      </c>
      <c r="L192" s="56">
        <f t="shared" si="4"/>
        <v>0</v>
      </c>
      <c r="M192" s="54">
        <f t="shared" si="5"/>
        <v>0</v>
      </c>
      <c r="N192" s="54">
        <f t="shared" si="7"/>
        <v>0</v>
      </c>
      <c r="O192" s="101">
        <f>+'Pay App 16'!O192+'Pay App 16'!P192</f>
        <v>0</v>
      </c>
      <c r="P192" s="73"/>
      <c r="Q192" s="69">
        <f>+'Pay App 16'!Q192+N192+P192</f>
        <v>0</v>
      </c>
    </row>
    <row r="193" spans="1:17" ht="21" customHeight="1" x14ac:dyDescent="0.25">
      <c r="A193" s="153" t="s">
        <v>376</v>
      </c>
      <c r="B193" s="153"/>
      <c r="C193" s="154" t="s">
        <v>378</v>
      </c>
      <c r="D193" s="155"/>
      <c r="E193" s="101">
        <f>+'Pay App 16'!E193</f>
        <v>0</v>
      </c>
      <c r="F193" s="73"/>
      <c r="G193" s="102">
        <f>+'Pay App 16'!G193+'Pay App 17'!F193</f>
        <v>0</v>
      </c>
      <c r="H193" s="194">
        <f>+'Pay App 16'!K193</f>
        <v>0</v>
      </c>
      <c r="I193" s="195"/>
      <c r="J193" s="104"/>
      <c r="K193" s="55">
        <f t="shared" si="6"/>
        <v>0</v>
      </c>
      <c r="L193" s="56">
        <f t="shared" si="4"/>
        <v>0</v>
      </c>
      <c r="M193" s="54">
        <f t="shared" si="5"/>
        <v>0</v>
      </c>
      <c r="N193" s="54">
        <f t="shared" si="7"/>
        <v>0</v>
      </c>
      <c r="O193" s="101">
        <f>+'Pay App 16'!O193+'Pay App 16'!P193</f>
        <v>0</v>
      </c>
      <c r="P193" s="73"/>
      <c r="Q193" s="69">
        <f>+'Pay App 16'!Q193+N193+P193</f>
        <v>0</v>
      </c>
    </row>
    <row r="194" spans="1:17" ht="21" customHeight="1" x14ac:dyDescent="0.25">
      <c r="A194" s="153" t="s">
        <v>136</v>
      </c>
      <c r="B194" s="153"/>
      <c r="C194" s="153" t="s">
        <v>137</v>
      </c>
      <c r="D194" s="158"/>
      <c r="E194" s="101">
        <f>+'Pay App 16'!E194</f>
        <v>0</v>
      </c>
      <c r="F194" s="73"/>
      <c r="G194" s="102">
        <f>+'Pay App 16'!G194+'Pay App 17'!F194</f>
        <v>0</v>
      </c>
      <c r="H194" s="194">
        <f>+'Pay App 16'!K194</f>
        <v>0</v>
      </c>
      <c r="I194" s="195"/>
      <c r="J194" s="104"/>
      <c r="K194" s="55">
        <f t="shared" si="6"/>
        <v>0</v>
      </c>
      <c r="L194" s="56">
        <f t="shared" si="4"/>
        <v>0</v>
      </c>
      <c r="M194" s="54">
        <f t="shared" si="5"/>
        <v>0</v>
      </c>
      <c r="N194" s="54">
        <f t="shared" si="7"/>
        <v>0</v>
      </c>
      <c r="O194" s="101">
        <f>+'Pay App 16'!O194+'Pay App 16'!P194</f>
        <v>0</v>
      </c>
      <c r="P194" s="73"/>
      <c r="Q194" s="69">
        <f>+'Pay App 16'!Q194+N194+P194</f>
        <v>0</v>
      </c>
    </row>
    <row r="195" spans="1:17" ht="21" customHeight="1" x14ac:dyDescent="0.25">
      <c r="A195" s="153" t="s">
        <v>138</v>
      </c>
      <c r="B195" s="153"/>
      <c r="C195" s="153" t="s">
        <v>139</v>
      </c>
      <c r="D195" s="158"/>
      <c r="E195" s="101">
        <f>+'Pay App 16'!E195</f>
        <v>0</v>
      </c>
      <c r="F195" s="73"/>
      <c r="G195" s="102">
        <f>+'Pay App 16'!G195+'Pay App 17'!F195</f>
        <v>0</v>
      </c>
      <c r="H195" s="194">
        <f>+'Pay App 16'!K195</f>
        <v>0</v>
      </c>
      <c r="I195" s="195"/>
      <c r="J195" s="104"/>
      <c r="K195" s="55">
        <f t="shared" si="6"/>
        <v>0</v>
      </c>
      <c r="L195" s="56">
        <f t="shared" si="4"/>
        <v>0</v>
      </c>
      <c r="M195" s="54">
        <f t="shared" si="5"/>
        <v>0</v>
      </c>
      <c r="N195" s="54">
        <f t="shared" si="7"/>
        <v>0</v>
      </c>
      <c r="O195" s="101">
        <f>+'Pay App 16'!O195+'Pay App 16'!P195</f>
        <v>0</v>
      </c>
      <c r="P195" s="73"/>
      <c r="Q195" s="69">
        <f>+'Pay App 16'!Q195+N195+P195</f>
        <v>0</v>
      </c>
    </row>
    <row r="196" spans="1:17" ht="21" customHeight="1" x14ac:dyDescent="0.25">
      <c r="A196" s="153" t="s">
        <v>379</v>
      </c>
      <c r="B196" s="153"/>
      <c r="C196" s="154" t="s">
        <v>348</v>
      </c>
      <c r="D196" s="155"/>
      <c r="E196" s="101">
        <f>+'Pay App 16'!E196</f>
        <v>0</v>
      </c>
      <c r="F196" s="73"/>
      <c r="G196" s="102">
        <f>+'Pay App 16'!G196+'Pay App 17'!F196</f>
        <v>0</v>
      </c>
      <c r="H196" s="194">
        <f>+'Pay App 16'!K196</f>
        <v>0</v>
      </c>
      <c r="I196" s="195"/>
      <c r="J196" s="104"/>
      <c r="K196" s="55">
        <f t="shared" si="6"/>
        <v>0</v>
      </c>
      <c r="L196" s="56">
        <f t="shared" si="4"/>
        <v>0</v>
      </c>
      <c r="M196" s="54">
        <f t="shared" si="5"/>
        <v>0</v>
      </c>
      <c r="N196" s="54">
        <f t="shared" si="7"/>
        <v>0</v>
      </c>
      <c r="O196" s="101">
        <f>+'Pay App 16'!O196+'Pay App 16'!P196</f>
        <v>0</v>
      </c>
      <c r="P196" s="73"/>
      <c r="Q196" s="69">
        <f>+'Pay App 16'!Q196+N196+P196</f>
        <v>0</v>
      </c>
    </row>
    <row r="197" spans="1:17" ht="21" customHeight="1" x14ac:dyDescent="0.25">
      <c r="A197" s="156" t="s">
        <v>196</v>
      </c>
      <c r="B197" s="156"/>
      <c r="C197" s="156" t="s">
        <v>197</v>
      </c>
      <c r="D197" s="157"/>
      <c r="E197" s="101">
        <f>+'Pay App 16'!E197</f>
        <v>0</v>
      </c>
      <c r="F197" s="73"/>
      <c r="G197" s="102">
        <f>+'Pay App 16'!G197+'Pay App 17'!F197</f>
        <v>0</v>
      </c>
      <c r="H197" s="194">
        <f>+'Pay App 16'!K197</f>
        <v>0</v>
      </c>
      <c r="I197" s="195"/>
      <c r="J197" s="104"/>
      <c r="K197" s="55">
        <f t="shared" si="6"/>
        <v>0</v>
      </c>
      <c r="L197" s="56">
        <f t="shared" si="4"/>
        <v>0</v>
      </c>
      <c r="M197" s="54">
        <f t="shared" si="5"/>
        <v>0</v>
      </c>
      <c r="N197" s="54">
        <f t="shared" si="7"/>
        <v>0</v>
      </c>
      <c r="O197" s="101">
        <f>+'Pay App 16'!O197+'Pay App 16'!P197</f>
        <v>0</v>
      </c>
      <c r="P197" s="73"/>
      <c r="Q197" s="69">
        <f>+'Pay App 16'!Q197+N197+P197</f>
        <v>0</v>
      </c>
    </row>
    <row r="198" spans="1:17" ht="21" customHeight="1" x14ac:dyDescent="0.25">
      <c r="A198" s="153" t="s">
        <v>140</v>
      </c>
      <c r="B198" s="153"/>
      <c r="C198" s="153" t="s">
        <v>141</v>
      </c>
      <c r="D198" s="158"/>
      <c r="E198" s="101">
        <f>+'Pay App 16'!E198</f>
        <v>0</v>
      </c>
      <c r="F198" s="73"/>
      <c r="G198" s="102">
        <f>+'Pay App 16'!G198+'Pay App 17'!F198</f>
        <v>0</v>
      </c>
      <c r="H198" s="194">
        <f>+'Pay App 16'!K198</f>
        <v>0</v>
      </c>
      <c r="I198" s="195"/>
      <c r="J198" s="104"/>
      <c r="K198" s="55">
        <f t="shared" si="6"/>
        <v>0</v>
      </c>
      <c r="L198" s="56">
        <f t="shared" si="4"/>
        <v>0</v>
      </c>
      <c r="M198" s="54">
        <f t="shared" si="5"/>
        <v>0</v>
      </c>
      <c r="N198" s="54">
        <f t="shared" si="7"/>
        <v>0</v>
      </c>
      <c r="O198" s="101">
        <f>+'Pay App 16'!O198+'Pay App 16'!P198</f>
        <v>0</v>
      </c>
      <c r="P198" s="73"/>
      <c r="Q198" s="69">
        <f>+'Pay App 16'!Q198+N198+P198</f>
        <v>0</v>
      </c>
    </row>
    <row r="199" spans="1:17" ht="21" customHeight="1" x14ac:dyDescent="0.25">
      <c r="A199" s="153" t="s">
        <v>142</v>
      </c>
      <c r="B199" s="153"/>
      <c r="C199" s="153" t="s">
        <v>143</v>
      </c>
      <c r="D199" s="158"/>
      <c r="E199" s="101">
        <f>+'Pay App 16'!E199</f>
        <v>0</v>
      </c>
      <c r="F199" s="73"/>
      <c r="G199" s="102">
        <f>+'Pay App 16'!G199+'Pay App 17'!F199</f>
        <v>0</v>
      </c>
      <c r="H199" s="194">
        <f>+'Pay App 16'!K199</f>
        <v>0</v>
      </c>
      <c r="I199" s="195"/>
      <c r="J199" s="104"/>
      <c r="K199" s="55">
        <f t="shared" si="6"/>
        <v>0</v>
      </c>
      <c r="L199" s="56">
        <f t="shared" si="4"/>
        <v>0</v>
      </c>
      <c r="M199" s="54">
        <f t="shared" si="5"/>
        <v>0</v>
      </c>
      <c r="N199" s="54">
        <f t="shared" si="7"/>
        <v>0</v>
      </c>
      <c r="O199" s="101">
        <f>+'Pay App 16'!O199+'Pay App 16'!P199</f>
        <v>0</v>
      </c>
      <c r="P199" s="73"/>
      <c r="Q199" s="69">
        <f>+'Pay App 16'!Q199+N199+P199</f>
        <v>0</v>
      </c>
    </row>
    <row r="200" spans="1:17" ht="21" customHeight="1" x14ac:dyDescent="0.25">
      <c r="A200" s="153" t="s">
        <v>380</v>
      </c>
      <c r="B200" s="153"/>
      <c r="C200" s="154" t="s">
        <v>381</v>
      </c>
      <c r="D200" s="155"/>
      <c r="E200" s="101">
        <f>+'Pay App 16'!E200</f>
        <v>0</v>
      </c>
      <c r="F200" s="73"/>
      <c r="G200" s="102">
        <f>+'Pay App 16'!G200+'Pay App 17'!F200</f>
        <v>0</v>
      </c>
      <c r="H200" s="194">
        <f>+'Pay App 16'!K200</f>
        <v>0</v>
      </c>
      <c r="I200" s="195"/>
      <c r="J200" s="104"/>
      <c r="K200" s="55">
        <f t="shared" si="6"/>
        <v>0</v>
      </c>
      <c r="L200" s="56">
        <f t="shared" si="4"/>
        <v>0</v>
      </c>
      <c r="M200" s="54">
        <f t="shared" si="5"/>
        <v>0</v>
      </c>
      <c r="N200" s="54">
        <f t="shared" si="7"/>
        <v>0</v>
      </c>
      <c r="O200" s="101">
        <f>+'Pay App 16'!O200+'Pay App 16'!P200</f>
        <v>0</v>
      </c>
      <c r="P200" s="73"/>
      <c r="Q200" s="69">
        <f>+'Pay App 16'!Q200+N200+P200</f>
        <v>0</v>
      </c>
    </row>
    <row r="201" spans="1:17" ht="21" customHeight="1" x14ac:dyDescent="0.25">
      <c r="A201" s="153" t="s">
        <v>382</v>
      </c>
      <c r="B201" s="153"/>
      <c r="C201" s="154" t="s">
        <v>383</v>
      </c>
      <c r="D201" s="155"/>
      <c r="E201" s="101">
        <f>+'Pay App 16'!E201</f>
        <v>0</v>
      </c>
      <c r="F201" s="73"/>
      <c r="G201" s="102">
        <f>+'Pay App 16'!G201+'Pay App 17'!F201</f>
        <v>0</v>
      </c>
      <c r="H201" s="194">
        <f>+'Pay App 16'!K201</f>
        <v>0</v>
      </c>
      <c r="I201" s="195"/>
      <c r="J201" s="104"/>
      <c r="K201" s="55">
        <f t="shared" si="6"/>
        <v>0</v>
      </c>
      <c r="L201" s="56">
        <f t="shared" si="4"/>
        <v>0</v>
      </c>
      <c r="M201" s="54">
        <f t="shared" si="5"/>
        <v>0</v>
      </c>
      <c r="N201" s="54">
        <f t="shared" si="7"/>
        <v>0</v>
      </c>
      <c r="O201" s="101">
        <f>+'Pay App 16'!O201+'Pay App 16'!P201</f>
        <v>0</v>
      </c>
      <c r="P201" s="73"/>
      <c r="Q201" s="69">
        <f>+'Pay App 16'!Q201+N201+P201</f>
        <v>0</v>
      </c>
    </row>
    <row r="202" spans="1:17" ht="21" customHeight="1" x14ac:dyDescent="0.25">
      <c r="A202" s="153" t="s">
        <v>144</v>
      </c>
      <c r="B202" s="153"/>
      <c r="C202" s="153" t="s">
        <v>145</v>
      </c>
      <c r="D202" s="158"/>
      <c r="E202" s="101">
        <f>+'Pay App 16'!E202</f>
        <v>0</v>
      </c>
      <c r="F202" s="73"/>
      <c r="G202" s="102">
        <f>+'Pay App 16'!G202+'Pay App 17'!F202</f>
        <v>0</v>
      </c>
      <c r="H202" s="194">
        <f>+'Pay App 16'!K202</f>
        <v>0</v>
      </c>
      <c r="I202" s="195"/>
      <c r="J202" s="104"/>
      <c r="K202" s="55">
        <f t="shared" si="6"/>
        <v>0</v>
      </c>
      <c r="L202" s="56">
        <f t="shared" si="4"/>
        <v>0</v>
      </c>
      <c r="M202" s="54">
        <f t="shared" si="5"/>
        <v>0</v>
      </c>
      <c r="N202" s="54">
        <f t="shared" si="7"/>
        <v>0</v>
      </c>
      <c r="O202" s="101">
        <f>+'Pay App 16'!O202+'Pay App 16'!P202</f>
        <v>0</v>
      </c>
      <c r="P202" s="73"/>
      <c r="Q202" s="69">
        <f>+'Pay App 16'!Q202+N202+P202</f>
        <v>0</v>
      </c>
    </row>
    <row r="203" spans="1:17" ht="21" customHeight="1" x14ac:dyDescent="0.25">
      <c r="A203" s="153" t="s">
        <v>384</v>
      </c>
      <c r="B203" s="153"/>
      <c r="C203" s="154" t="s">
        <v>385</v>
      </c>
      <c r="D203" s="155"/>
      <c r="E203" s="101">
        <f>+'Pay App 16'!E203</f>
        <v>0</v>
      </c>
      <c r="F203" s="73"/>
      <c r="G203" s="102">
        <f>+'Pay App 16'!G203+'Pay App 17'!F203</f>
        <v>0</v>
      </c>
      <c r="H203" s="194">
        <f>+'Pay App 16'!K203</f>
        <v>0</v>
      </c>
      <c r="I203" s="195"/>
      <c r="J203" s="104"/>
      <c r="K203" s="55">
        <f t="shared" si="6"/>
        <v>0</v>
      </c>
      <c r="L203" s="56">
        <f t="shared" si="4"/>
        <v>0</v>
      </c>
      <c r="M203" s="54">
        <f t="shared" si="5"/>
        <v>0</v>
      </c>
      <c r="N203" s="54">
        <f t="shared" si="7"/>
        <v>0</v>
      </c>
      <c r="O203" s="101">
        <f>+'Pay App 16'!O203+'Pay App 16'!P203</f>
        <v>0</v>
      </c>
      <c r="P203" s="73"/>
      <c r="Q203" s="69">
        <f>+'Pay App 16'!Q203+N203+P203</f>
        <v>0</v>
      </c>
    </row>
    <row r="204" spans="1:17" ht="21" customHeight="1" x14ac:dyDescent="0.25">
      <c r="A204" s="156" t="s">
        <v>198</v>
      </c>
      <c r="B204" s="156"/>
      <c r="C204" s="156" t="s">
        <v>199</v>
      </c>
      <c r="D204" s="157"/>
      <c r="E204" s="101">
        <f>+'Pay App 16'!E204</f>
        <v>0</v>
      </c>
      <c r="F204" s="73"/>
      <c r="G204" s="102">
        <f>+'Pay App 16'!G204+'Pay App 17'!F204</f>
        <v>0</v>
      </c>
      <c r="H204" s="194">
        <f>+'Pay App 16'!K204</f>
        <v>0</v>
      </c>
      <c r="I204" s="195"/>
      <c r="J204" s="104"/>
      <c r="K204" s="55">
        <f t="shared" si="6"/>
        <v>0</v>
      </c>
      <c r="L204" s="56">
        <f t="shared" si="4"/>
        <v>0</v>
      </c>
      <c r="M204" s="54">
        <f t="shared" si="5"/>
        <v>0</v>
      </c>
      <c r="N204" s="54">
        <f t="shared" si="7"/>
        <v>0</v>
      </c>
      <c r="O204" s="101">
        <f>+'Pay App 16'!O204+'Pay App 16'!P204</f>
        <v>0</v>
      </c>
      <c r="P204" s="73"/>
      <c r="Q204" s="69">
        <f>+'Pay App 16'!Q204+N204+P204</f>
        <v>0</v>
      </c>
    </row>
    <row r="205" spans="1:17" ht="21" customHeight="1" x14ac:dyDescent="0.25">
      <c r="A205" s="153" t="s">
        <v>146</v>
      </c>
      <c r="B205" s="153"/>
      <c r="C205" s="153" t="s">
        <v>147</v>
      </c>
      <c r="D205" s="158"/>
      <c r="E205" s="101">
        <f>+'Pay App 16'!E205</f>
        <v>0</v>
      </c>
      <c r="F205" s="73"/>
      <c r="G205" s="102">
        <f>+'Pay App 16'!G205+'Pay App 17'!F205</f>
        <v>0</v>
      </c>
      <c r="H205" s="194">
        <f>+'Pay App 16'!K205</f>
        <v>0</v>
      </c>
      <c r="I205" s="195"/>
      <c r="J205" s="104"/>
      <c r="K205" s="55">
        <f t="shared" si="6"/>
        <v>0</v>
      </c>
      <c r="L205" s="56">
        <f t="shared" si="4"/>
        <v>0</v>
      </c>
      <c r="M205" s="54">
        <f t="shared" si="5"/>
        <v>0</v>
      </c>
      <c r="N205" s="54">
        <f t="shared" si="7"/>
        <v>0</v>
      </c>
      <c r="O205" s="101">
        <f>+'Pay App 16'!O205+'Pay App 16'!P205</f>
        <v>0</v>
      </c>
      <c r="P205" s="73"/>
      <c r="Q205" s="69">
        <f>+'Pay App 16'!Q205+N205+P205</f>
        <v>0</v>
      </c>
    </row>
    <row r="206" spans="1:17" ht="21" customHeight="1" x14ac:dyDescent="0.25">
      <c r="A206" s="156" t="s">
        <v>200</v>
      </c>
      <c r="B206" s="156"/>
      <c r="C206" s="156" t="s">
        <v>201</v>
      </c>
      <c r="D206" s="157"/>
      <c r="E206" s="101">
        <f>+'Pay App 16'!E206</f>
        <v>0</v>
      </c>
      <c r="F206" s="73"/>
      <c r="G206" s="102">
        <f>+'Pay App 16'!G206+'Pay App 17'!F206</f>
        <v>0</v>
      </c>
      <c r="H206" s="194">
        <f>+'Pay App 16'!K206</f>
        <v>0</v>
      </c>
      <c r="I206" s="195"/>
      <c r="J206" s="104"/>
      <c r="K206" s="55">
        <f t="shared" si="6"/>
        <v>0</v>
      </c>
      <c r="L206" s="56">
        <f t="shared" si="4"/>
        <v>0</v>
      </c>
      <c r="M206" s="54">
        <f t="shared" si="5"/>
        <v>0</v>
      </c>
      <c r="N206" s="54">
        <f t="shared" si="7"/>
        <v>0</v>
      </c>
      <c r="O206" s="101">
        <f>+'Pay App 16'!O206+'Pay App 16'!P206</f>
        <v>0</v>
      </c>
      <c r="P206" s="73"/>
      <c r="Q206" s="69">
        <f>+'Pay App 16'!Q206+N206+P206</f>
        <v>0</v>
      </c>
    </row>
    <row r="207" spans="1:17" ht="21" customHeight="1" x14ac:dyDescent="0.25">
      <c r="A207" s="153" t="s">
        <v>148</v>
      </c>
      <c r="B207" s="153"/>
      <c r="C207" s="153" t="s">
        <v>149</v>
      </c>
      <c r="D207" s="158"/>
      <c r="E207" s="101">
        <f>+'Pay App 16'!E207</f>
        <v>0</v>
      </c>
      <c r="F207" s="73"/>
      <c r="G207" s="102">
        <f>+'Pay App 16'!G207+'Pay App 17'!F207</f>
        <v>0</v>
      </c>
      <c r="H207" s="194">
        <f>+'Pay App 16'!K207</f>
        <v>0</v>
      </c>
      <c r="I207" s="195"/>
      <c r="J207" s="104"/>
      <c r="K207" s="55">
        <f t="shared" si="6"/>
        <v>0</v>
      </c>
      <c r="L207" s="56">
        <f t="shared" si="4"/>
        <v>0</v>
      </c>
      <c r="M207" s="54">
        <f t="shared" si="5"/>
        <v>0</v>
      </c>
      <c r="N207" s="54">
        <f t="shared" si="7"/>
        <v>0</v>
      </c>
      <c r="O207" s="101">
        <f>+'Pay App 16'!O207+'Pay App 16'!P207</f>
        <v>0</v>
      </c>
      <c r="P207" s="73"/>
      <c r="Q207" s="69">
        <f>+'Pay App 16'!Q207+N207+P207</f>
        <v>0</v>
      </c>
    </row>
    <row r="208" spans="1:17" ht="21" customHeight="1" x14ac:dyDescent="0.25">
      <c r="A208" s="153" t="s">
        <v>386</v>
      </c>
      <c r="B208" s="153"/>
      <c r="C208" s="154" t="s">
        <v>387</v>
      </c>
      <c r="D208" s="155"/>
      <c r="E208" s="101">
        <f>+'Pay App 16'!E208</f>
        <v>0</v>
      </c>
      <c r="F208" s="73"/>
      <c r="G208" s="102">
        <f>+'Pay App 16'!G208+'Pay App 17'!F208</f>
        <v>0</v>
      </c>
      <c r="H208" s="194">
        <f>+'Pay App 16'!K208</f>
        <v>0</v>
      </c>
      <c r="I208" s="195"/>
      <c r="J208" s="104"/>
      <c r="K208" s="55">
        <f t="shared" si="6"/>
        <v>0</v>
      </c>
      <c r="L208" s="56">
        <f t="shared" si="4"/>
        <v>0</v>
      </c>
      <c r="M208" s="54">
        <f t="shared" si="5"/>
        <v>0</v>
      </c>
      <c r="N208" s="54">
        <f t="shared" si="7"/>
        <v>0</v>
      </c>
      <c r="O208" s="101">
        <f>+'Pay App 16'!O208+'Pay App 16'!P208</f>
        <v>0</v>
      </c>
      <c r="P208" s="73"/>
      <c r="Q208" s="69">
        <f>+'Pay App 16'!Q208+N208+P208</f>
        <v>0</v>
      </c>
    </row>
    <row r="209" spans="1:17" ht="21" customHeight="1" x14ac:dyDescent="0.25">
      <c r="A209" s="153" t="s">
        <v>150</v>
      </c>
      <c r="B209" s="153"/>
      <c r="C209" s="153" t="s">
        <v>151</v>
      </c>
      <c r="D209" s="158"/>
      <c r="E209" s="101">
        <f>+'Pay App 16'!E209</f>
        <v>0</v>
      </c>
      <c r="F209" s="73"/>
      <c r="G209" s="102">
        <f>+'Pay App 16'!G209+'Pay App 17'!F209</f>
        <v>0</v>
      </c>
      <c r="H209" s="194">
        <f>+'Pay App 16'!K209</f>
        <v>0</v>
      </c>
      <c r="I209" s="195"/>
      <c r="J209" s="104"/>
      <c r="K209" s="55">
        <f t="shared" si="6"/>
        <v>0</v>
      </c>
      <c r="L209" s="56">
        <f t="shared" si="4"/>
        <v>0</v>
      </c>
      <c r="M209" s="54">
        <f t="shared" si="5"/>
        <v>0</v>
      </c>
      <c r="N209" s="54">
        <f t="shared" si="7"/>
        <v>0</v>
      </c>
      <c r="O209" s="101">
        <f>+'Pay App 16'!O209+'Pay App 16'!P209</f>
        <v>0</v>
      </c>
      <c r="P209" s="73"/>
      <c r="Q209" s="69">
        <f>+'Pay App 16'!Q209+N209+P209</f>
        <v>0</v>
      </c>
    </row>
    <row r="210" spans="1:17" ht="21" customHeight="1" x14ac:dyDescent="0.25">
      <c r="A210" s="153" t="s">
        <v>388</v>
      </c>
      <c r="B210" s="153"/>
      <c r="C210" s="154" t="s">
        <v>389</v>
      </c>
      <c r="D210" s="155"/>
      <c r="E210" s="101">
        <f>+'Pay App 16'!E210</f>
        <v>0</v>
      </c>
      <c r="F210" s="73"/>
      <c r="G210" s="102">
        <f>+'Pay App 16'!G210+'Pay App 17'!F210</f>
        <v>0</v>
      </c>
      <c r="H210" s="194">
        <f>+'Pay App 16'!K210</f>
        <v>0</v>
      </c>
      <c r="I210" s="195"/>
      <c r="J210" s="104"/>
      <c r="K210" s="55">
        <f t="shared" si="6"/>
        <v>0</v>
      </c>
      <c r="L210" s="56">
        <f t="shared" ref="L210:L239" si="8">IF(ISERROR(K210/G210),0,K210/G210)</f>
        <v>0</v>
      </c>
      <c r="M210" s="54">
        <f t="shared" ref="M210:M238" si="9">+G210-K210</f>
        <v>0</v>
      </c>
      <c r="N210" s="54">
        <f t="shared" si="7"/>
        <v>0</v>
      </c>
      <c r="O210" s="101">
        <f>+'Pay App 16'!O210+'Pay App 16'!P210</f>
        <v>0</v>
      </c>
      <c r="P210" s="73"/>
      <c r="Q210" s="69">
        <f>+'Pay App 16'!Q210+N210+P210</f>
        <v>0</v>
      </c>
    </row>
    <row r="211" spans="1:17" ht="21" customHeight="1" x14ac:dyDescent="0.25">
      <c r="A211" s="156" t="s">
        <v>202</v>
      </c>
      <c r="B211" s="156"/>
      <c r="C211" s="156" t="s">
        <v>203</v>
      </c>
      <c r="D211" s="157"/>
      <c r="E211" s="101">
        <f>+'Pay App 16'!E211</f>
        <v>0</v>
      </c>
      <c r="F211" s="73"/>
      <c r="G211" s="102">
        <f>+'Pay App 16'!G211+'Pay App 17'!F211</f>
        <v>0</v>
      </c>
      <c r="H211" s="194">
        <f>+'Pay App 16'!K211</f>
        <v>0</v>
      </c>
      <c r="I211" s="195"/>
      <c r="J211" s="104"/>
      <c r="K211" s="55">
        <f t="shared" ref="K211:K238" si="10">+H211+J211</f>
        <v>0</v>
      </c>
      <c r="L211" s="56">
        <f t="shared" si="8"/>
        <v>0</v>
      </c>
      <c r="M211" s="54">
        <f t="shared" si="9"/>
        <v>0</v>
      </c>
      <c r="N211" s="54">
        <f t="shared" ref="N211:N238" si="11">SUM(+J211*0.05)</f>
        <v>0</v>
      </c>
      <c r="O211" s="101">
        <f>+'Pay App 16'!O211+'Pay App 16'!P211</f>
        <v>0</v>
      </c>
      <c r="P211" s="73"/>
      <c r="Q211" s="69">
        <f>+'Pay App 16'!Q211+N211+P211</f>
        <v>0</v>
      </c>
    </row>
    <row r="212" spans="1:17" ht="21" customHeight="1" x14ac:dyDescent="0.25">
      <c r="A212" s="153" t="s">
        <v>390</v>
      </c>
      <c r="B212" s="153"/>
      <c r="C212" s="154" t="s">
        <v>391</v>
      </c>
      <c r="D212" s="155"/>
      <c r="E212" s="101">
        <f>+'Pay App 16'!E212</f>
        <v>0</v>
      </c>
      <c r="F212" s="73"/>
      <c r="G212" s="102">
        <f>+'Pay App 16'!G212+'Pay App 17'!F212</f>
        <v>0</v>
      </c>
      <c r="H212" s="194">
        <f>+'Pay App 16'!K212</f>
        <v>0</v>
      </c>
      <c r="I212" s="195"/>
      <c r="J212" s="104"/>
      <c r="K212" s="55">
        <f t="shared" si="10"/>
        <v>0</v>
      </c>
      <c r="L212" s="56">
        <f t="shared" si="8"/>
        <v>0</v>
      </c>
      <c r="M212" s="54">
        <f t="shared" si="9"/>
        <v>0</v>
      </c>
      <c r="N212" s="54">
        <f t="shared" si="11"/>
        <v>0</v>
      </c>
      <c r="O212" s="101">
        <f>+'Pay App 16'!O212+'Pay App 16'!P212</f>
        <v>0</v>
      </c>
      <c r="P212" s="73"/>
      <c r="Q212" s="69">
        <f>+'Pay App 16'!Q212+N212+P212</f>
        <v>0</v>
      </c>
    </row>
    <row r="213" spans="1:17" ht="21" customHeight="1" x14ac:dyDescent="0.25">
      <c r="A213" s="153" t="s">
        <v>152</v>
      </c>
      <c r="B213" s="153"/>
      <c r="C213" s="153" t="s">
        <v>153</v>
      </c>
      <c r="D213" s="158"/>
      <c r="E213" s="101">
        <f>+'Pay App 16'!E213</f>
        <v>0</v>
      </c>
      <c r="F213" s="73"/>
      <c r="G213" s="102">
        <f>+'Pay App 16'!G213+'Pay App 17'!F213</f>
        <v>0</v>
      </c>
      <c r="H213" s="194">
        <f>+'Pay App 16'!K213</f>
        <v>0</v>
      </c>
      <c r="I213" s="195"/>
      <c r="J213" s="104"/>
      <c r="K213" s="55">
        <f t="shared" si="10"/>
        <v>0</v>
      </c>
      <c r="L213" s="56">
        <f t="shared" si="8"/>
        <v>0</v>
      </c>
      <c r="M213" s="54">
        <f t="shared" si="9"/>
        <v>0</v>
      </c>
      <c r="N213" s="54">
        <f t="shared" si="11"/>
        <v>0</v>
      </c>
      <c r="O213" s="101">
        <f>+'Pay App 16'!O213+'Pay App 16'!P213</f>
        <v>0</v>
      </c>
      <c r="P213" s="73"/>
      <c r="Q213" s="69">
        <f>+'Pay App 16'!Q213+N213+P213</f>
        <v>0</v>
      </c>
    </row>
    <row r="214" spans="1:17" ht="21" customHeight="1" x14ac:dyDescent="0.25">
      <c r="A214" s="153" t="s">
        <v>154</v>
      </c>
      <c r="B214" s="153"/>
      <c r="C214" s="153" t="s">
        <v>155</v>
      </c>
      <c r="D214" s="158"/>
      <c r="E214" s="101">
        <f>+'Pay App 16'!E214</f>
        <v>0</v>
      </c>
      <c r="F214" s="73"/>
      <c r="G214" s="102">
        <f>+'Pay App 16'!G214+'Pay App 17'!F214</f>
        <v>0</v>
      </c>
      <c r="H214" s="194">
        <f>+'Pay App 16'!K214</f>
        <v>0</v>
      </c>
      <c r="I214" s="195"/>
      <c r="J214" s="104"/>
      <c r="K214" s="55">
        <f t="shared" si="10"/>
        <v>0</v>
      </c>
      <c r="L214" s="56">
        <f t="shared" si="8"/>
        <v>0</v>
      </c>
      <c r="M214" s="54">
        <f t="shared" si="9"/>
        <v>0</v>
      </c>
      <c r="N214" s="54">
        <f t="shared" si="11"/>
        <v>0</v>
      </c>
      <c r="O214" s="101">
        <f>+'Pay App 16'!O214+'Pay App 16'!P214</f>
        <v>0</v>
      </c>
      <c r="P214" s="73"/>
      <c r="Q214" s="69">
        <f>+'Pay App 16'!Q214+N214+P214</f>
        <v>0</v>
      </c>
    </row>
    <row r="215" spans="1:17" ht="21" customHeight="1" x14ac:dyDescent="0.25">
      <c r="A215" s="153" t="s">
        <v>156</v>
      </c>
      <c r="B215" s="153"/>
      <c r="C215" s="153" t="s">
        <v>157</v>
      </c>
      <c r="D215" s="158"/>
      <c r="E215" s="101">
        <f>+'Pay App 16'!E215</f>
        <v>0</v>
      </c>
      <c r="F215" s="73"/>
      <c r="G215" s="102">
        <f>+'Pay App 16'!G215+'Pay App 17'!F215</f>
        <v>0</v>
      </c>
      <c r="H215" s="194">
        <f>+'Pay App 16'!K215</f>
        <v>0</v>
      </c>
      <c r="I215" s="195"/>
      <c r="J215" s="104"/>
      <c r="K215" s="55">
        <f t="shared" si="10"/>
        <v>0</v>
      </c>
      <c r="L215" s="56">
        <f t="shared" si="8"/>
        <v>0</v>
      </c>
      <c r="M215" s="54">
        <f t="shared" si="9"/>
        <v>0</v>
      </c>
      <c r="N215" s="54">
        <f t="shared" si="11"/>
        <v>0</v>
      </c>
      <c r="O215" s="101">
        <f>+'Pay App 16'!O215+'Pay App 16'!P215</f>
        <v>0</v>
      </c>
      <c r="P215" s="73"/>
      <c r="Q215" s="69">
        <f>+'Pay App 16'!Q215+N215+P215</f>
        <v>0</v>
      </c>
    </row>
    <row r="216" spans="1:17" ht="21" customHeight="1" x14ac:dyDescent="0.25">
      <c r="A216" s="153" t="s">
        <v>393</v>
      </c>
      <c r="B216" s="153"/>
      <c r="C216" s="154" t="s">
        <v>392</v>
      </c>
      <c r="D216" s="155"/>
      <c r="E216" s="101">
        <f>+'Pay App 16'!E216</f>
        <v>0</v>
      </c>
      <c r="F216" s="73"/>
      <c r="G216" s="102">
        <f>+'Pay App 16'!G216+'Pay App 17'!F216</f>
        <v>0</v>
      </c>
      <c r="H216" s="194">
        <f>+'Pay App 16'!K216</f>
        <v>0</v>
      </c>
      <c r="I216" s="195"/>
      <c r="J216" s="104"/>
      <c r="K216" s="55">
        <f t="shared" si="10"/>
        <v>0</v>
      </c>
      <c r="L216" s="56">
        <f t="shared" si="8"/>
        <v>0</v>
      </c>
      <c r="M216" s="54">
        <f t="shared" si="9"/>
        <v>0</v>
      </c>
      <c r="N216" s="54">
        <f t="shared" si="11"/>
        <v>0</v>
      </c>
      <c r="O216" s="101">
        <f>+'Pay App 16'!O216+'Pay App 16'!P216</f>
        <v>0</v>
      </c>
      <c r="P216" s="73"/>
      <c r="Q216" s="69">
        <f>+'Pay App 16'!Q216+N216+P216</f>
        <v>0</v>
      </c>
    </row>
    <row r="217" spans="1:17" ht="21" customHeight="1" x14ac:dyDescent="0.25">
      <c r="A217" s="156" t="s">
        <v>204</v>
      </c>
      <c r="B217" s="156"/>
      <c r="C217" s="156" t="s">
        <v>205</v>
      </c>
      <c r="D217" s="157"/>
      <c r="E217" s="101">
        <f>+'Pay App 16'!E217</f>
        <v>0</v>
      </c>
      <c r="F217" s="73"/>
      <c r="G217" s="102">
        <f>+'Pay App 16'!G217+'Pay App 17'!F217</f>
        <v>0</v>
      </c>
      <c r="H217" s="194">
        <f>+'Pay App 16'!K217</f>
        <v>0</v>
      </c>
      <c r="I217" s="195"/>
      <c r="J217" s="104"/>
      <c r="K217" s="55">
        <f t="shared" si="10"/>
        <v>0</v>
      </c>
      <c r="L217" s="56">
        <f t="shared" si="8"/>
        <v>0</v>
      </c>
      <c r="M217" s="54">
        <f t="shared" si="9"/>
        <v>0</v>
      </c>
      <c r="N217" s="54">
        <f t="shared" si="11"/>
        <v>0</v>
      </c>
      <c r="O217" s="101">
        <f>+'Pay App 16'!O217+'Pay App 16'!P217</f>
        <v>0</v>
      </c>
      <c r="P217" s="73"/>
      <c r="Q217" s="69">
        <f>+'Pay App 16'!Q217+N217+P217</f>
        <v>0</v>
      </c>
    </row>
    <row r="218" spans="1:17" ht="21" customHeight="1" x14ac:dyDescent="0.25">
      <c r="A218" s="153" t="s">
        <v>158</v>
      </c>
      <c r="B218" s="153"/>
      <c r="C218" s="153" t="s">
        <v>159</v>
      </c>
      <c r="D218" s="158"/>
      <c r="E218" s="101">
        <f>+'Pay App 16'!E218</f>
        <v>0</v>
      </c>
      <c r="F218" s="73"/>
      <c r="G218" s="102">
        <f>+'Pay App 16'!G218+'Pay App 17'!F218</f>
        <v>0</v>
      </c>
      <c r="H218" s="194">
        <f>+'Pay App 16'!K218</f>
        <v>0</v>
      </c>
      <c r="I218" s="195"/>
      <c r="J218" s="104"/>
      <c r="K218" s="55">
        <f t="shared" si="10"/>
        <v>0</v>
      </c>
      <c r="L218" s="56">
        <f t="shared" si="8"/>
        <v>0</v>
      </c>
      <c r="M218" s="54">
        <f t="shared" si="9"/>
        <v>0</v>
      </c>
      <c r="N218" s="54">
        <f t="shared" si="11"/>
        <v>0</v>
      </c>
      <c r="O218" s="101">
        <f>+'Pay App 16'!O218+'Pay App 16'!P218</f>
        <v>0</v>
      </c>
      <c r="P218" s="73"/>
      <c r="Q218" s="69">
        <f>+'Pay App 16'!Q218+N218+P218</f>
        <v>0</v>
      </c>
    </row>
    <row r="219" spans="1:17" ht="21" customHeight="1" x14ac:dyDescent="0.25">
      <c r="A219" s="156" t="s">
        <v>206</v>
      </c>
      <c r="B219" s="156"/>
      <c r="C219" s="156" t="s">
        <v>207</v>
      </c>
      <c r="D219" s="157"/>
      <c r="E219" s="101">
        <f>+'Pay App 16'!E219</f>
        <v>0</v>
      </c>
      <c r="F219" s="73"/>
      <c r="G219" s="102">
        <f>+'Pay App 16'!G219+'Pay App 17'!F219</f>
        <v>0</v>
      </c>
      <c r="H219" s="194">
        <f>+'Pay App 16'!K219</f>
        <v>0</v>
      </c>
      <c r="I219" s="195"/>
      <c r="J219" s="104"/>
      <c r="K219" s="55">
        <f t="shared" si="10"/>
        <v>0</v>
      </c>
      <c r="L219" s="56">
        <f t="shared" si="8"/>
        <v>0</v>
      </c>
      <c r="M219" s="54">
        <f t="shared" si="9"/>
        <v>0</v>
      </c>
      <c r="N219" s="54">
        <f t="shared" si="11"/>
        <v>0</v>
      </c>
      <c r="O219" s="101">
        <f>+'Pay App 16'!O219+'Pay App 16'!P219</f>
        <v>0</v>
      </c>
      <c r="P219" s="73"/>
      <c r="Q219" s="69">
        <f>+'Pay App 16'!Q219+N219+P219</f>
        <v>0</v>
      </c>
    </row>
    <row r="220" spans="1:17" ht="21" customHeight="1" x14ac:dyDescent="0.25">
      <c r="A220" s="153" t="s">
        <v>160</v>
      </c>
      <c r="B220" s="153"/>
      <c r="C220" s="153" t="s">
        <v>161</v>
      </c>
      <c r="D220" s="158"/>
      <c r="E220" s="101">
        <f>+'Pay App 16'!E220</f>
        <v>0</v>
      </c>
      <c r="F220" s="73"/>
      <c r="G220" s="102">
        <f>+'Pay App 16'!G220+'Pay App 17'!F220</f>
        <v>0</v>
      </c>
      <c r="H220" s="194">
        <f>+'Pay App 16'!K220</f>
        <v>0</v>
      </c>
      <c r="I220" s="195"/>
      <c r="J220" s="104"/>
      <c r="K220" s="55">
        <f t="shared" si="10"/>
        <v>0</v>
      </c>
      <c r="L220" s="56">
        <f t="shared" si="8"/>
        <v>0</v>
      </c>
      <c r="M220" s="54">
        <f t="shared" si="9"/>
        <v>0</v>
      </c>
      <c r="N220" s="54">
        <f t="shared" si="11"/>
        <v>0</v>
      </c>
      <c r="O220" s="101">
        <f>+'Pay App 16'!O220+'Pay App 16'!P220</f>
        <v>0</v>
      </c>
      <c r="P220" s="73"/>
      <c r="Q220" s="69">
        <f>+'Pay App 16'!Q220+N220+P220</f>
        <v>0</v>
      </c>
    </row>
    <row r="221" spans="1:17" ht="21" customHeight="1" x14ac:dyDescent="0.25">
      <c r="A221" s="153" t="s">
        <v>162</v>
      </c>
      <c r="B221" s="153"/>
      <c r="C221" s="153" t="s">
        <v>163</v>
      </c>
      <c r="D221" s="158"/>
      <c r="E221" s="101">
        <f>+'Pay App 16'!E221</f>
        <v>0</v>
      </c>
      <c r="F221" s="73"/>
      <c r="G221" s="102">
        <f>+'Pay App 16'!G221+'Pay App 17'!F221</f>
        <v>0</v>
      </c>
      <c r="H221" s="194">
        <f>+'Pay App 16'!K221</f>
        <v>0</v>
      </c>
      <c r="I221" s="195"/>
      <c r="J221" s="104"/>
      <c r="K221" s="55">
        <f t="shared" si="10"/>
        <v>0</v>
      </c>
      <c r="L221" s="56">
        <f t="shared" si="8"/>
        <v>0</v>
      </c>
      <c r="M221" s="54">
        <f t="shared" si="9"/>
        <v>0</v>
      </c>
      <c r="N221" s="54">
        <f t="shared" si="11"/>
        <v>0</v>
      </c>
      <c r="O221" s="101">
        <f>+'Pay App 16'!O221+'Pay App 16'!P221</f>
        <v>0</v>
      </c>
      <c r="P221" s="73"/>
      <c r="Q221" s="69">
        <f>+'Pay App 16'!Q221+N221+P221</f>
        <v>0</v>
      </c>
    </row>
    <row r="222" spans="1:17" ht="21" customHeight="1" x14ac:dyDescent="0.25">
      <c r="A222" s="153" t="s">
        <v>394</v>
      </c>
      <c r="B222" s="153"/>
      <c r="C222" s="153" t="s">
        <v>395</v>
      </c>
      <c r="D222" s="158"/>
      <c r="E222" s="101">
        <f>+'Pay App 16'!E222</f>
        <v>0</v>
      </c>
      <c r="F222" s="73"/>
      <c r="G222" s="102">
        <f>+'Pay App 16'!G222+'Pay App 17'!F222</f>
        <v>0</v>
      </c>
      <c r="H222" s="194">
        <f>+'Pay App 16'!K222</f>
        <v>0</v>
      </c>
      <c r="I222" s="195"/>
      <c r="J222" s="104"/>
      <c r="K222" s="55">
        <f t="shared" si="10"/>
        <v>0</v>
      </c>
      <c r="L222" s="56">
        <f t="shared" si="8"/>
        <v>0</v>
      </c>
      <c r="M222" s="54">
        <f t="shared" si="9"/>
        <v>0</v>
      </c>
      <c r="N222" s="54">
        <f t="shared" si="11"/>
        <v>0</v>
      </c>
      <c r="O222" s="101">
        <f>+'Pay App 16'!O222+'Pay App 16'!P222</f>
        <v>0</v>
      </c>
      <c r="P222" s="73"/>
      <c r="Q222" s="69">
        <f>+'Pay App 16'!Q222+N222+P222</f>
        <v>0</v>
      </c>
    </row>
    <row r="223" spans="1:17" ht="21" customHeight="1" x14ac:dyDescent="0.25">
      <c r="A223" s="153" t="s">
        <v>396</v>
      </c>
      <c r="B223" s="153"/>
      <c r="C223" s="153" t="s">
        <v>397</v>
      </c>
      <c r="D223" s="158"/>
      <c r="E223" s="101">
        <f>+'Pay App 16'!E223</f>
        <v>0</v>
      </c>
      <c r="F223" s="73"/>
      <c r="G223" s="102">
        <f>+'Pay App 16'!G223+'Pay App 17'!F223</f>
        <v>0</v>
      </c>
      <c r="H223" s="194">
        <f>+'Pay App 16'!K223</f>
        <v>0</v>
      </c>
      <c r="I223" s="195"/>
      <c r="J223" s="104"/>
      <c r="K223" s="55">
        <f t="shared" si="10"/>
        <v>0</v>
      </c>
      <c r="L223" s="56">
        <f t="shared" si="8"/>
        <v>0</v>
      </c>
      <c r="M223" s="54">
        <f t="shared" si="9"/>
        <v>0</v>
      </c>
      <c r="N223" s="54">
        <f t="shared" si="11"/>
        <v>0</v>
      </c>
      <c r="O223" s="101">
        <f>+'Pay App 16'!O223+'Pay App 16'!P223</f>
        <v>0</v>
      </c>
      <c r="P223" s="73"/>
      <c r="Q223" s="69">
        <f>+'Pay App 16'!Q223+N223+P223</f>
        <v>0</v>
      </c>
    </row>
    <row r="224" spans="1:17" ht="21" customHeight="1" x14ac:dyDescent="0.25">
      <c r="A224" s="156" t="s">
        <v>398</v>
      </c>
      <c r="B224" s="156"/>
      <c r="C224" s="156" t="s">
        <v>399</v>
      </c>
      <c r="D224" s="157"/>
      <c r="E224" s="101">
        <f>+'Pay App 16'!E224</f>
        <v>0</v>
      </c>
      <c r="F224" s="73"/>
      <c r="G224" s="102">
        <f>+'Pay App 16'!G224+'Pay App 17'!F224</f>
        <v>0</v>
      </c>
      <c r="H224" s="194">
        <f>+'Pay App 16'!K224</f>
        <v>0</v>
      </c>
      <c r="I224" s="195"/>
      <c r="J224" s="104"/>
      <c r="K224" s="55">
        <f t="shared" si="10"/>
        <v>0</v>
      </c>
      <c r="L224" s="56">
        <f t="shared" si="8"/>
        <v>0</v>
      </c>
      <c r="M224" s="54">
        <f t="shared" si="9"/>
        <v>0</v>
      </c>
      <c r="N224" s="54">
        <f t="shared" si="11"/>
        <v>0</v>
      </c>
      <c r="O224" s="101">
        <f>+'Pay App 16'!O224+'Pay App 16'!P224</f>
        <v>0</v>
      </c>
      <c r="P224" s="73"/>
      <c r="Q224" s="69">
        <f>+'Pay App 16'!Q224+N224+P224</f>
        <v>0</v>
      </c>
    </row>
    <row r="225" spans="1:17" ht="21" customHeight="1" x14ac:dyDescent="0.25">
      <c r="A225" s="153" t="s">
        <v>164</v>
      </c>
      <c r="B225" s="153"/>
      <c r="C225" s="153" t="s">
        <v>165</v>
      </c>
      <c r="D225" s="158"/>
      <c r="E225" s="101">
        <f>+'Pay App 16'!E225</f>
        <v>0</v>
      </c>
      <c r="F225" s="73"/>
      <c r="G225" s="102">
        <f>+'Pay App 16'!G225+'Pay App 17'!F225</f>
        <v>0</v>
      </c>
      <c r="H225" s="194">
        <f>+'Pay App 16'!K225</f>
        <v>0</v>
      </c>
      <c r="I225" s="195"/>
      <c r="J225" s="104"/>
      <c r="K225" s="55">
        <f t="shared" si="10"/>
        <v>0</v>
      </c>
      <c r="L225" s="56">
        <f t="shared" si="8"/>
        <v>0</v>
      </c>
      <c r="M225" s="54">
        <f t="shared" si="9"/>
        <v>0</v>
      </c>
      <c r="N225" s="54">
        <f t="shared" si="11"/>
        <v>0</v>
      </c>
      <c r="O225" s="101">
        <f>+'Pay App 16'!O225+'Pay App 16'!P225</f>
        <v>0</v>
      </c>
      <c r="P225" s="73"/>
      <c r="Q225" s="69">
        <f>+'Pay App 16'!Q225+N225+P225</f>
        <v>0</v>
      </c>
    </row>
    <row r="226" spans="1:17" ht="21" customHeight="1" x14ac:dyDescent="0.25">
      <c r="A226" s="153" t="s">
        <v>166</v>
      </c>
      <c r="B226" s="153"/>
      <c r="C226" s="153" t="s">
        <v>167</v>
      </c>
      <c r="D226" s="158"/>
      <c r="E226" s="101">
        <f>+'Pay App 16'!E226</f>
        <v>0</v>
      </c>
      <c r="F226" s="73"/>
      <c r="G226" s="102">
        <f>+'Pay App 16'!G226+'Pay App 17'!F226</f>
        <v>0</v>
      </c>
      <c r="H226" s="194">
        <f>+'Pay App 16'!K226</f>
        <v>0</v>
      </c>
      <c r="I226" s="195"/>
      <c r="J226" s="104"/>
      <c r="K226" s="55">
        <f t="shared" si="10"/>
        <v>0</v>
      </c>
      <c r="L226" s="56">
        <f t="shared" si="8"/>
        <v>0</v>
      </c>
      <c r="M226" s="54">
        <f t="shared" si="9"/>
        <v>0</v>
      </c>
      <c r="N226" s="54">
        <f t="shared" si="11"/>
        <v>0</v>
      </c>
      <c r="O226" s="101">
        <f>+'Pay App 16'!O226+'Pay App 16'!P226</f>
        <v>0</v>
      </c>
      <c r="P226" s="73"/>
      <c r="Q226" s="69">
        <f>+'Pay App 16'!Q226+N226+P226</f>
        <v>0</v>
      </c>
    </row>
    <row r="227" spans="1:17" ht="21" customHeight="1" x14ac:dyDescent="0.25">
      <c r="A227" s="153" t="s">
        <v>400</v>
      </c>
      <c r="B227" s="153"/>
      <c r="C227" s="153" t="s">
        <v>401</v>
      </c>
      <c r="D227" s="158"/>
      <c r="E227" s="101">
        <f>+'Pay App 16'!E227</f>
        <v>0</v>
      </c>
      <c r="F227" s="73"/>
      <c r="G227" s="102">
        <f>+'Pay App 16'!G227+'Pay App 17'!F227</f>
        <v>0</v>
      </c>
      <c r="H227" s="194">
        <f>+'Pay App 16'!K227</f>
        <v>0</v>
      </c>
      <c r="I227" s="195"/>
      <c r="J227" s="104"/>
      <c r="K227" s="55">
        <f t="shared" si="10"/>
        <v>0</v>
      </c>
      <c r="L227" s="56">
        <f t="shared" si="8"/>
        <v>0</v>
      </c>
      <c r="M227" s="54">
        <f t="shared" si="9"/>
        <v>0</v>
      </c>
      <c r="N227" s="54">
        <f t="shared" si="11"/>
        <v>0</v>
      </c>
      <c r="O227" s="101">
        <f>+'Pay App 16'!O227+'Pay App 16'!P227</f>
        <v>0</v>
      </c>
      <c r="P227" s="73"/>
      <c r="Q227" s="69">
        <f>+'Pay App 16'!Q227+N227+P227</f>
        <v>0</v>
      </c>
    </row>
    <row r="228" spans="1:17" ht="21" customHeight="1" x14ac:dyDescent="0.25">
      <c r="A228" s="153" t="s">
        <v>168</v>
      </c>
      <c r="B228" s="153"/>
      <c r="C228" s="153" t="s">
        <v>169</v>
      </c>
      <c r="D228" s="158"/>
      <c r="E228" s="101">
        <f>+'Pay App 16'!E228</f>
        <v>0</v>
      </c>
      <c r="F228" s="73"/>
      <c r="G228" s="102">
        <f>+'Pay App 16'!G228+'Pay App 17'!F228</f>
        <v>0</v>
      </c>
      <c r="H228" s="194">
        <f>+'Pay App 16'!K228</f>
        <v>0</v>
      </c>
      <c r="I228" s="195"/>
      <c r="J228" s="104"/>
      <c r="K228" s="55">
        <f t="shared" si="10"/>
        <v>0</v>
      </c>
      <c r="L228" s="56">
        <f t="shared" si="8"/>
        <v>0</v>
      </c>
      <c r="M228" s="54">
        <f t="shared" si="9"/>
        <v>0</v>
      </c>
      <c r="N228" s="54">
        <f t="shared" si="11"/>
        <v>0</v>
      </c>
      <c r="O228" s="101">
        <f>+'Pay App 16'!O228+'Pay App 16'!P228</f>
        <v>0</v>
      </c>
      <c r="P228" s="73"/>
      <c r="Q228" s="69">
        <f>+'Pay App 16'!Q228+N228+P228</f>
        <v>0</v>
      </c>
    </row>
    <row r="229" spans="1:17" ht="21" customHeight="1" x14ac:dyDescent="0.25">
      <c r="A229" s="153" t="s">
        <v>170</v>
      </c>
      <c r="B229" s="153"/>
      <c r="C229" s="153" t="s">
        <v>171</v>
      </c>
      <c r="D229" s="158"/>
      <c r="E229" s="101">
        <f>+'Pay App 16'!E229</f>
        <v>0</v>
      </c>
      <c r="F229" s="73"/>
      <c r="G229" s="102">
        <f>+'Pay App 16'!G229+'Pay App 17'!F229</f>
        <v>0</v>
      </c>
      <c r="H229" s="194">
        <f>+'Pay App 16'!K229</f>
        <v>0</v>
      </c>
      <c r="I229" s="195"/>
      <c r="J229" s="104"/>
      <c r="K229" s="55">
        <f t="shared" si="10"/>
        <v>0</v>
      </c>
      <c r="L229" s="56">
        <f t="shared" si="8"/>
        <v>0</v>
      </c>
      <c r="M229" s="54">
        <f t="shared" si="9"/>
        <v>0</v>
      </c>
      <c r="N229" s="54">
        <f t="shared" si="11"/>
        <v>0</v>
      </c>
      <c r="O229" s="101">
        <f>+'Pay App 16'!O229+'Pay App 16'!P229</f>
        <v>0</v>
      </c>
      <c r="P229" s="73"/>
      <c r="Q229" s="69">
        <f>+'Pay App 16'!Q229+N229+P229</f>
        <v>0</v>
      </c>
    </row>
    <row r="230" spans="1:17" ht="21" customHeight="1" x14ac:dyDescent="0.25">
      <c r="A230" s="156" t="s">
        <v>208</v>
      </c>
      <c r="B230" s="156"/>
      <c r="C230" s="156" t="s">
        <v>172</v>
      </c>
      <c r="D230" s="157"/>
      <c r="E230" s="101">
        <f>+'Pay App 16'!E230</f>
        <v>0</v>
      </c>
      <c r="F230" s="73"/>
      <c r="G230" s="102">
        <f>+'Pay App 16'!G230+'Pay App 17'!F230</f>
        <v>0</v>
      </c>
      <c r="H230" s="194">
        <f>+'Pay App 16'!K230</f>
        <v>0</v>
      </c>
      <c r="I230" s="195"/>
      <c r="J230" s="104"/>
      <c r="K230" s="55">
        <f t="shared" si="10"/>
        <v>0</v>
      </c>
      <c r="L230" s="56">
        <f t="shared" si="8"/>
        <v>0</v>
      </c>
      <c r="M230" s="54">
        <f t="shared" si="9"/>
        <v>0</v>
      </c>
      <c r="N230" s="54">
        <f t="shared" si="11"/>
        <v>0</v>
      </c>
      <c r="O230" s="101">
        <f>+'Pay App 16'!O230+'Pay App 16'!P230</f>
        <v>0</v>
      </c>
      <c r="P230" s="73"/>
      <c r="Q230" s="69">
        <f>+'Pay App 16'!Q230+N230+P230</f>
        <v>0</v>
      </c>
    </row>
    <row r="231" spans="1:17" ht="21" customHeight="1" x14ac:dyDescent="0.25">
      <c r="A231" s="153" t="s">
        <v>173</v>
      </c>
      <c r="B231" s="153"/>
      <c r="C231" s="153" t="s">
        <v>174</v>
      </c>
      <c r="D231" s="158"/>
      <c r="E231" s="101">
        <f>+'Pay App 16'!E231</f>
        <v>0</v>
      </c>
      <c r="F231" s="73"/>
      <c r="G231" s="102">
        <f>+'Pay App 16'!G231+'Pay App 17'!F231</f>
        <v>0</v>
      </c>
      <c r="H231" s="194">
        <f>+'Pay App 16'!K231</f>
        <v>0</v>
      </c>
      <c r="I231" s="195"/>
      <c r="J231" s="104"/>
      <c r="K231" s="55">
        <f t="shared" si="10"/>
        <v>0</v>
      </c>
      <c r="L231" s="56">
        <f t="shared" si="8"/>
        <v>0</v>
      </c>
      <c r="M231" s="54">
        <f t="shared" si="9"/>
        <v>0</v>
      </c>
      <c r="N231" s="54">
        <f t="shared" si="11"/>
        <v>0</v>
      </c>
      <c r="O231" s="101">
        <f>+'Pay App 16'!O231+'Pay App 16'!P231</f>
        <v>0</v>
      </c>
      <c r="P231" s="73"/>
      <c r="Q231" s="69">
        <f>+'Pay App 16'!Q231+N231+P231</f>
        <v>0</v>
      </c>
    </row>
    <row r="232" spans="1:17" ht="21" customHeight="1" x14ac:dyDescent="0.25">
      <c r="A232" s="153" t="s">
        <v>175</v>
      </c>
      <c r="B232" s="153"/>
      <c r="C232" s="153" t="s">
        <v>176</v>
      </c>
      <c r="D232" s="158"/>
      <c r="E232" s="101">
        <f>+'Pay App 16'!E232</f>
        <v>0</v>
      </c>
      <c r="F232" s="73"/>
      <c r="G232" s="102">
        <f>+'Pay App 16'!G232+'Pay App 17'!F232</f>
        <v>0</v>
      </c>
      <c r="H232" s="194">
        <f>+'Pay App 16'!K232</f>
        <v>0</v>
      </c>
      <c r="I232" s="195"/>
      <c r="J232" s="104"/>
      <c r="K232" s="55">
        <f t="shared" si="10"/>
        <v>0</v>
      </c>
      <c r="L232" s="56">
        <f t="shared" si="8"/>
        <v>0</v>
      </c>
      <c r="M232" s="54">
        <f t="shared" si="9"/>
        <v>0</v>
      </c>
      <c r="N232" s="54">
        <f t="shared" si="11"/>
        <v>0</v>
      </c>
      <c r="O232" s="101">
        <f>+'Pay App 16'!O232+'Pay App 16'!P232</f>
        <v>0</v>
      </c>
      <c r="P232" s="73"/>
      <c r="Q232" s="69">
        <f>+'Pay App 16'!Q232+N232+P232</f>
        <v>0</v>
      </c>
    </row>
    <row r="233" spans="1:17" ht="21" customHeight="1" x14ac:dyDescent="0.25">
      <c r="A233" s="153" t="s">
        <v>177</v>
      </c>
      <c r="B233" s="153"/>
      <c r="C233" s="153" t="s">
        <v>178</v>
      </c>
      <c r="D233" s="158"/>
      <c r="E233" s="101">
        <f>+'Pay App 16'!E233</f>
        <v>0</v>
      </c>
      <c r="F233" s="73"/>
      <c r="G233" s="102">
        <f>+'Pay App 16'!G233+'Pay App 17'!F233</f>
        <v>0</v>
      </c>
      <c r="H233" s="194">
        <f>+'Pay App 16'!K233</f>
        <v>0</v>
      </c>
      <c r="I233" s="195"/>
      <c r="J233" s="104"/>
      <c r="K233" s="55">
        <f t="shared" si="10"/>
        <v>0</v>
      </c>
      <c r="L233" s="56">
        <f t="shared" si="8"/>
        <v>0</v>
      </c>
      <c r="M233" s="54">
        <f t="shared" si="9"/>
        <v>0</v>
      </c>
      <c r="N233" s="54">
        <f t="shared" si="11"/>
        <v>0</v>
      </c>
      <c r="O233" s="101">
        <f>+'Pay App 16'!O233+'Pay App 16'!P233</f>
        <v>0</v>
      </c>
      <c r="P233" s="73"/>
      <c r="Q233" s="69">
        <f>+'Pay App 16'!Q233+N233+P233</f>
        <v>0</v>
      </c>
    </row>
    <row r="234" spans="1:17" ht="21" customHeight="1" x14ac:dyDescent="0.25">
      <c r="A234" s="153" t="s">
        <v>402</v>
      </c>
      <c r="B234" s="153"/>
      <c r="C234" s="153" t="s">
        <v>403</v>
      </c>
      <c r="D234" s="158"/>
      <c r="E234" s="101">
        <f>+'Pay App 16'!E234</f>
        <v>0</v>
      </c>
      <c r="F234" s="73"/>
      <c r="G234" s="102">
        <f>+'Pay App 16'!G234+'Pay App 17'!F234</f>
        <v>0</v>
      </c>
      <c r="H234" s="194">
        <f>+'Pay App 16'!K234</f>
        <v>0</v>
      </c>
      <c r="I234" s="195"/>
      <c r="J234" s="104"/>
      <c r="K234" s="55">
        <f t="shared" si="10"/>
        <v>0</v>
      </c>
      <c r="L234" s="56">
        <f t="shared" si="8"/>
        <v>0</v>
      </c>
      <c r="M234" s="54">
        <f t="shared" si="9"/>
        <v>0</v>
      </c>
      <c r="N234" s="54">
        <f t="shared" si="11"/>
        <v>0</v>
      </c>
      <c r="O234" s="101">
        <f>+'Pay App 16'!O234+'Pay App 16'!P234</f>
        <v>0</v>
      </c>
      <c r="P234" s="73"/>
      <c r="Q234" s="69">
        <f>+'Pay App 16'!Q234+N234+P234</f>
        <v>0</v>
      </c>
    </row>
    <row r="235" spans="1:17" ht="21" customHeight="1" x14ac:dyDescent="0.25">
      <c r="A235" s="153" t="s">
        <v>179</v>
      </c>
      <c r="B235" s="153"/>
      <c r="C235" s="153" t="s">
        <v>180</v>
      </c>
      <c r="D235" s="158"/>
      <c r="E235" s="101">
        <f>+'Pay App 16'!E235</f>
        <v>0</v>
      </c>
      <c r="F235" s="73"/>
      <c r="G235" s="102">
        <f>+'Pay App 16'!G235+'Pay App 17'!F235</f>
        <v>0</v>
      </c>
      <c r="H235" s="194">
        <f>+'Pay App 16'!K235</f>
        <v>0</v>
      </c>
      <c r="I235" s="195"/>
      <c r="J235" s="104"/>
      <c r="K235" s="55">
        <f t="shared" si="10"/>
        <v>0</v>
      </c>
      <c r="L235" s="56">
        <f t="shared" si="8"/>
        <v>0</v>
      </c>
      <c r="M235" s="54">
        <f t="shared" si="9"/>
        <v>0</v>
      </c>
      <c r="N235" s="54">
        <f t="shared" si="11"/>
        <v>0</v>
      </c>
      <c r="O235" s="101">
        <f>+'Pay App 16'!O235+'Pay App 16'!P235</f>
        <v>0</v>
      </c>
      <c r="P235" s="73"/>
      <c r="Q235" s="69">
        <f>+'Pay App 16'!Q235+N235+P235</f>
        <v>0</v>
      </c>
    </row>
    <row r="236" spans="1:17" ht="21" customHeight="1" x14ac:dyDescent="0.25">
      <c r="A236" s="153" t="s">
        <v>181</v>
      </c>
      <c r="B236" s="153"/>
      <c r="C236" s="153" t="s">
        <v>182</v>
      </c>
      <c r="D236" s="158"/>
      <c r="E236" s="101">
        <f>+'Pay App 16'!E236</f>
        <v>0</v>
      </c>
      <c r="F236" s="73"/>
      <c r="G236" s="102">
        <f>+'Pay App 16'!G236+'Pay App 17'!F236</f>
        <v>0</v>
      </c>
      <c r="H236" s="194">
        <f>+'Pay App 16'!K236</f>
        <v>0</v>
      </c>
      <c r="I236" s="195"/>
      <c r="J236" s="104"/>
      <c r="K236" s="55">
        <f t="shared" si="10"/>
        <v>0</v>
      </c>
      <c r="L236" s="56">
        <f t="shared" si="8"/>
        <v>0</v>
      </c>
      <c r="M236" s="54">
        <f t="shared" si="9"/>
        <v>0</v>
      </c>
      <c r="N236" s="54">
        <f t="shared" si="11"/>
        <v>0</v>
      </c>
      <c r="O236" s="101">
        <f>+'Pay App 16'!O236+'Pay App 16'!P236</f>
        <v>0</v>
      </c>
      <c r="P236" s="73"/>
      <c r="Q236" s="69">
        <f>+'Pay App 16'!Q236+N236+P236</f>
        <v>0</v>
      </c>
    </row>
    <row r="237" spans="1:17" ht="21" customHeight="1" x14ac:dyDescent="0.25">
      <c r="A237" s="153" t="s">
        <v>183</v>
      </c>
      <c r="B237" s="153"/>
      <c r="C237" s="153" t="s">
        <v>184</v>
      </c>
      <c r="D237" s="158"/>
      <c r="E237" s="101">
        <f>+'Pay App 16'!E237</f>
        <v>0</v>
      </c>
      <c r="F237" s="73"/>
      <c r="G237" s="102">
        <f>+'Pay App 16'!G237+'Pay App 17'!F237</f>
        <v>0</v>
      </c>
      <c r="H237" s="194">
        <f>+'Pay App 16'!K237</f>
        <v>0</v>
      </c>
      <c r="I237" s="195"/>
      <c r="J237" s="104"/>
      <c r="K237" s="55">
        <f t="shared" si="10"/>
        <v>0</v>
      </c>
      <c r="L237" s="56">
        <f t="shared" si="8"/>
        <v>0</v>
      </c>
      <c r="M237" s="54">
        <f t="shared" si="9"/>
        <v>0</v>
      </c>
      <c r="N237" s="54">
        <f t="shared" si="11"/>
        <v>0</v>
      </c>
      <c r="O237" s="101">
        <f>+'Pay App 16'!O237+'Pay App 16'!P237</f>
        <v>0</v>
      </c>
      <c r="P237" s="73"/>
      <c r="Q237" s="69">
        <f>+'Pay App 16'!Q237+N237+P237</f>
        <v>0</v>
      </c>
    </row>
    <row r="238" spans="1:17" ht="21" customHeight="1" x14ac:dyDescent="0.25">
      <c r="A238" s="156" t="s">
        <v>404</v>
      </c>
      <c r="B238" s="156"/>
      <c r="C238" s="156" t="s">
        <v>405</v>
      </c>
      <c r="D238" s="157"/>
      <c r="E238" s="101">
        <f>+'Pay App 16'!E238</f>
        <v>0</v>
      </c>
      <c r="F238" s="73"/>
      <c r="G238" s="54">
        <f>+'Pay App 16'!G238+'Pay App 17'!F238</f>
        <v>0</v>
      </c>
      <c r="H238" s="194">
        <f>+'Pay App 16'!K238</f>
        <v>0</v>
      </c>
      <c r="I238" s="195"/>
      <c r="J238" s="104"/>
      <c r="K238" s="55">
        <f t="shared" si="10"/>
        <v>0</v>
      </c>
      <c r="L238" s="120">
        <f t="shared" si="8"/>
        <v>0</v>
      </c>
      <c r="M238" s="54">
        <f t="shared" si="9"/>
        <v>0</v>
      </c>
      <c r="N238" s="54">
        <f t="shared" si="11"/>
        <v>0</v>
      </c>
      <c r="O238" s="101">
        <f>+'Pay App 16'!O238+'Pay App 16'!P238</f>
        <v>0</v>
      </c>
      <c r="P238" s="73"/>
      <c r="Q238" s="69">
        <f>+'Pay App 16'!Q238+N238+P238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bZ78HeMzOwCh9Dhq5x4Zfp4GLpipvtvNdQ/HmKIE8chUEr8s2dKl3PzTvum/vwGfbUd0kJK96MZ03mTT0xmO7A==" saltValue="pLzx0gKa0e6RP0s48WwOtQ==" spinCount="100000" sheet="1" selectLockedCells="1"/>
  <protectedRanges>
    <protectedRange sqref="A116 C116" name="Range2"/>
    <protectedRange sqref="A188 A218 C188 C218" name="Range2_1"/>
  </protectedRanges>
  <mergeCells count="516">
    <mergeCell ref="A239:B239"/>
    <mergeCell ref="C239:D239"/>
    <mergeCell ref="H239:I239"/>
    <mergeCell ref="A237:B237"/>
    <mergeCell ref="C237:D237"/>
    <mergeCell ref="H237:I237"/>
    <mergeCell ref="A238:B238"/>
    <mergeCell ref="C238:D238"/>
    <mergeCell ref="H238:I238"/>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03:B203"/>
    <mergeCell ref="C203:D203"/>
    <mergeCell ref="H203:I203"/>
    <mergeCell ref="A204:B204"/>
    <mergeCell ref="C204:D204"/>
    <mergeCell ref="H204:I204"/>
    <mergeCell ref="A201:B201"/>
    <mergeCell ref="C201:D201"/>
    <mergeCell ref="H201:I201"/>
    <mergeCell ref="A202:B202"/>
    <mergeCell ref="C202:D202"/>
    <mergeCell ref="H202:I202"/>
    <mergeCell ref="A199:B199"/>
    <mergeCell ref="C199:D199"/>
    <mergeCell ref="H199:I199"/>
    <mergeCell ref="A200:B200"/>
    <mergeCell ref="C200:D200"/>
    <mergeCell ref="H200:I200"/>
    <mergeCell ref="A197:B197"/>
    <mergeCell ref="C197:D197"/>
    <mergeCell ref="H197:I197"/>
    <mergeCell ref="A198:B198"/>
    <mergeCell ref="C198:D198"/>
    <mergeCell ref="H198:I198"/>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02:B102"/>
    <mergeCell ref="C102:D102"/>
    <mergeCell ref="H102:I102"/>
    <mergeCell ref="A103:B103"/>
    <mergeCell ref="C103:D103"/>
    <mergeCell ref="H103:I103"/>
    <mergeCell ref="A100:B100"/>
    <mergeCell ref="C100:D100"/>
    <mergeCell ref="H100:I100"/>
    <mergeCell ref="A101:B101"/>
    <mergeCell ref="C101:D101"/>
    <mergeCell ref="H101:I101"/>
    <mergeCell ref="A98:B98"/>
    <mergeCell ref="C98:D98"/>
    <mergeCell ref="H98:I98"/>
    <mergeCell ref="A99:B99"/>
    <mergeCell ref="C99:D99"/>
    <mergeCell ref="H99:I99"/>
    <mergeCell ref="A96:B96"/>
    <mergeCell ref="C96:D96"/>
    <mergeCell ref="H96:I96"/>
    <mergeCell ref="A97:B97"/>
    <mergeCell ref="C97:D97"/>
    <mergeCell ref="H97:I97"/>
    <mergeCell ref="A94:B94"/>
    <mergeCell ref="C94:D94"/>
    <mergeCell ref="H94:I94"/>
    <mergeCell ref="A95:B95"/>
    <mergeCell ref="C95:D95"/>
    <mergeCell ref="H95:I95"/>
    <mergeCell ref="A92:B92"/>
    <mergeCell ref="C92:D92"/>
    <mergeCell ref="H92:I92"/>
    <mergeCell ref="A93:B93"/>
    <mergeCell ref="C93:D93"/>
    <mergeCell ref="H93:I93"/>
    <mergeCell ref="A90:B90"/>
    <mergeCell ref="C90:D90"/>
    <mergeCell ref="H90:I90"/>
    <mergeCell ref="A91:B91"/>
    <mergeCell ref="C91:D91"/>
    <mergeCell ref="H91:I91"/>
    <mergeCell ref="A88:B88"/>
    <mergeCell ref="C88:D88"/>
    <mergeCell ref="H88:I88"/>
    <mergeCell ref="A89:B89"/>
    <mergeCell ref="C89:D89"/>
    <mergeCell ref="H89:I89"/>
    <mergeCell ref="A86:B86"/>
    <mergeCell ref="C86:D86"/>
    <mergeCell ref="H86:I86"/>
    <mergeCell ref="A87:B87"/>
    <mergeCell ref="C87:D87"/>
    <mergeCell ref="H87:I87"/>
    <mergeCell ref="A84:B84"/>
    <mergeCell ref="C84:D84"/>
    <mergeCell ref="H84:I84"/>
    <mergeCell ref="A85:B85"/>
    <mergeCell ref="C85:D85"/>
    <mergeCell ref="H85:I8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27:B27"/>
    <mergeCell ref="A28:B28"/>
    <mergeCell ref="A29:B29"/>
    <mergeCell ref="H29:J29"/>
    <mergeCell ref="L29:N29"/>
    <mergeCell ref="H16:Q16"/>
    <mergeCell ref="H18:Q19"/>
    <mergeCell ref="A19:B19"/>
    <mergeCell ref="A21:B21"/>
    <mergeCell ref="H21:Q22"/>
    <mergeCell ref="A22:B22"/>
    <mergeCell ref="A7:B7"/>
    <mergeCell ref="I7:J7"/>
    <mergeCell ref="H8:Q11"/>
    <mergeCell ref="A12:B12"/>
    <mergeCell ref="H12:Q15"/>
    <mergeCell ref="A14:B14"/>
    <mergeCell ref="A24:B24"/>
    <mergeCell ref="H24:Q25"/>
    <mergeCell ref="A25:B25"/>
  </mergeCells>
  <dataValidations disablePrompts="1" count="2">
    <dataValidation type="decimal" operator="lessThanOrEqual" allowBlank="1" showInputMessage="1" showErrorMessage="1" errorTitle="Release retention" error="In order to release retention, the number entered into this cell must be negative." sqref="O80:O238">
      <formula1>0</formula1>
    </dataValidation>
    <dataValidation allowBlank="1" showInputMessage="1" sqref="P80:P238"/>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18</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27"/>
      <c r="I17" s="127"/>
      <c r="J17" s="127"/>
      <c r="K17" s="127"/>
      <c r="L17" s="127"/>
      <c r="M17" s="127"/>
      <c r="N17" s="127"/>
      <c r="O17" s="127"/>
      <c r="P17" s="127"/>
      <c r="Q17" s="127"/>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26"/>
      <c r="I20" s="126"/>
      <c r="J20" s="126"/>
      <c r="K20" s="126"/>
      <c r="L20" s="126"/>
      <c r="M20" s="126"/>
      <c r="N20" s="126"/>
      <c r="O20" s="126"/>
      <c r="P20" s="126"/>
      <c r="Q20" s="126"/>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26"/>
      <c r="I23" s="126"/>
      <c r="J23" s="126"/>
      <c r="K23" s="126"/>
      <c r="L23" s="126"/>
      <c r="M23" s="126"/>
      <c r="N23" s="126"/>
      <c r="O23" s="126"/>
      <c r="P23" s="126"/>
      <c r="Q23" s="126"/>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17'!F36+'Pay App 18'!F239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26"/>
      <c r="I42" s="126"/>
      <c r="J42" s="126"/>
      <c r="K42" s="126"/>
      <c r="L42" s="126"/>
      <c r="M42" s="126"/>
      <c r="N42" s="126"/>
      <c r="O42" s="126"/>
      <c r="P42" s="126"/>
      <c r="Q42" s="126"/>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17'!F51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17'!F55+'Pay App 17'!F57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17'!B62+'Pay App 18'!N239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18.100000000000001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28">
        <f>+'Project Summary Sheet'!C17</f>
        <v>0</v>
      </c>
      <c r="O74" s="128"/>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25" t="s">
        <v>63</v>
      </c>
      <c r="F78" s="125" t="s">
        <v>64</v>
      </c>
      <c r="G78" s="125" t="s">
        <v>65</v>
      </c>
      <c r="H78" s="169" t="s">
        <v>66</v>
      </c>
      <c r="I78" s="169"/>
      <c r="J78" s="125" t="s">
        <v>67</v>
      </c>
      <c r="K78" s="125" t="s">
        <v>248</v>
      </c>
      <c r="L78" s="125" t="s">
        <v>68</v>
      </c>
      <c r="M78" s="42" t="s">
        <v>69</v>
      </c>
      <c r="N78" s="125" t="s">
        <v>70</v>
      </c>
      <c r="O78" s="112" t="s">
        <v>71</v>
      </c>
      <c r="P78" s="125" t="s">
        <v>72</v>
      </c>
      <c r="Q78" s="125" t="s">
        <v>425</v>
      </c>
    </row>
    <row r="79" spans="1:20" ht="65.25" customHeight="1" x14ac:dyDescent="0.25">
      <c r="A79" s="170" t="s">
        <v>73</v>
      </c>
      <c r="B79" s="170"/>
      <c r="C79" s="170" t="s">
        <v>74</v>
      </c>
      <c r="D79" s="170"/>
      <c r="E79" s="124" t="s">
        <v>14</v>
      </c>
      <c r="F79" s="124" t="s">
        <v>235</v>
      </c>
      <c r="G79" s="124" t="s">
        <v>234</v>
      </c>
      <c r="H79" s="170" t="s">
        <v>236</v>
      </c>
      <c r="I79" s="170"/>
      <c r="J79" s="124" t="s">
        <v>245</v>
      </c>
      <c r="K79" s="45" t="s">
        <v>246</v>
      </c>
      <c r="L79" s="124" t="s">
        <v>247</v>
      </c>
      <c r="M79" s="45" t="s">
        <v>237</v>
      </c>
      <c r="N79" s="124" t="s">
        <v>238</v>
      </c>
      <c r="O79" s="113" t="s">
        <v>424</v>
      </c>
      <c r="P79" s="124" t="s">
        <v>423</v>
      </c>
      <c r="Q79" s="124" t="s">
        <v>239</v>
      </c>
    </row>
    <row r="80" spans="1:20" ht="21" customHeight="1" x14ac:dyDescent="0.25">
      <c r="A80" s="171" t="s">
        <v>77</v>
      </c>
      <c r="B80" s="171"/>
      <c r="C80" s="186" t="s">
        <v>75</v>
      </c>
      <c r="D80" s="187"/>
      <c r="E80" s="100">
        <f>+'Pay App 17'!E80</f>
        <v>0</v>
      </c>
      <c r="F80" s="72"/>
      <c r="G80" s="52">
        <f>+'Pay App 17'!G80+F80</f>
        <v>0</v>
      </c>
      <c r="H80" s="196">
        <f>+'Pay App 17'!K80</f>
        <v>0</v>
      </c>
      <c r="I80" s="197"/>
      <c r="J80" s="103"/>
      <c r="K80" s="53">
        <f>+H80+J80</f>
        <v>0</v>
      </c>
      <c r="L80" s="70">
        <f>IF(ISERROR(K80/G80),0,K80/G80)</f>
        <v>0</v>
      </c>
      <c r="M80" s="52">
        <f>+G80-K80</f>
        <v>0</v>
      </c>
      <c r="N80" s="52">
        <f>SUM(+J80*0.05)</f>
        <v>0</v>
      </c>
      <c r="O80" s="100">
        <f>+'Pay App 17'!O80+'Pay App 17'!P80</f>
        <v>0</v>
      </c>
      <c r="P80" s="72"/>
      <c r="Q80" s="71">
        <f>+'Pay App 17'!Q80+N80+P80</f>
        <v>0</v>
      </c>
    </row>
    <row r="81" spans="1:17" ht="21" customHeight="1" x14ac:dyDescent="0.25">
      <c r="A81" s="154" t="s">
        <v>78</v>
      </c>
      <c r="B81" s="154"/>
      <c r="C81" s="154" t="s">
        <v>79</v>
      </c>
      <c r="D81" s="155"/>
      <c r="E81" s="101">
        <f>+'Pay App 17'!E81</f>
        <v>0</v>
      </c>
      <c r="F81" s="73"/>
      <c r="G81" s="102">
        <f>+'Pay App 17'!G81+'Pay App 18'!F81</f>
        <v>0</v>
      </c>
      <c r="H81" s="194">
        <f>+'Pay App 17'!K81</f>
        <v>0</v>
      </c>
      <c r="I81" s="195"/>
      <c r="J81" s="104"/>
      <c r="K81" s="55">
        <f>+H81+J81</f>
        <v>0</v>
      </c>
      <c r="L81" s="56">
        <f t="shared" ref="L81:L145" si="0">IF(ISERROR(K81/G81),0,K81/G81)</f>
        <v>0</v>
      </c>
      <c r="M81" s="54">
        <f t="shared" ref="M81:M145" si="1">+G81-K81</f>
        <v>0</v>
      </c>
      <c r="N81" s="54">
        <f>SUM(+J81*0.05)</f>
        <v>0</v>
      </c>
      <c r="O81" s="101">
        <f>+'Pay App 17'!O81+'Pay App 17'!P81</f>
        <v>0</v>
      </c>
      <c r="P81" s="73"/>
      <c r="Q81" s="69">
        <f>+'Pay App 17'!Q81+N81+P81</f>
        <v>0</v>
      </c>
    </row>
    <row r="82" spans="1:17" ht="21" customHeight="1" x14ac:dyDescent="0.25">
      <c r="A82" s="154" t="s">
        <v>80</v>
      </c>
      <c r="B82" s="154"/>
      <c r="C82" s="123" t="s">
        <v>76</v>
      </c>
      <c r="D82" s="58"/>
      <c r="E82" s="101">
        <f>+'Pay App 17'!E82</f>
        <v>0</v>
      </c>
      <c r="F82" s="73"/>
      <c r="G82" s="102">
        <f>+'Pay App 17'!G82+'Pay App 18'!F82</f>
        <v>0</v>
      </c>
      <c r="H82" s="194">
        <f>+'Pay App 17'!K82</f>
        <v>0</v>
      </c>
      <c r="I82" s="195"/>
      <c r="J82" s="104"/>
      <c r="K82" s="55">
        <f t="shared" ref="K82:K146" si="2">+H82+J82</f>
        <v>0</v>
      </c>
      <c r="L82" s="56">
        <f t="shared" si="0"/>
        <v>0</v>
      </c>
      <c r="M82" s="54">
        <f t="shared" si="1"/>
        <v>0</v>
      </c>
      <c r="N82" s="54">
        <f t="shared" ref="N82:N146" si="3">SUM(+J82*0.05)</f>
        <v>0</v>
      </c>
      <c r="O82" s="101">
        <f>+'Pay App 17'!O82+'Pay App 17'!P82</f>
        <v>0</v>
      </c>
      <c r="P82" s="73"/>
      <c r="Q82" s="69">
        <f>+'Pay App 17'!Q82+N82+P82</f>
        <v>0</v>
      </c>
    </row>
    <row r="83" spans="1:17" ht="21" customHeight="1" x14ac:dyDescent="0.25">
      <c r="A83" s="154" t="s">
        <v>408</v>
      </c>
      <c r="B83" s="154"/>
      <c r="C83" s="154" t="s">
        <v>409</v>
      </c>
      <c r="D83" s="155"/>
      <c r="E83" s="101">
        <f>+'Pay App 17'!E83</f>
        <v>0</v>
      </c>
      <c r="F83" s="73"/>
      <c r="G83" s="102">
        <f>+'Pay App 17'!G83+'Pay App 18'!F83</f>
        <v>0</v>
      </c>
      <c r="H83" s="194">
        <f>+'Pay App 17'!K83</f>
        <v>0</v>
      </c>
      <c r="I83" s="195"/>
      <c r="J83" s="104"/>
      <c r="K83" s="55">
        <f t="shared" si="2"/>
        <v>0</v>
      </c>
      <c r="L83" s="56">
        <f t="shared" si="0"/>
        <v>0</v>
      </c>
      <c r="M83" s="54">
        <f t="shared" si="1"/>
        <v>0</v>
      </c>
      <c r="N83" s="54">
        <f t="shared" si="3"/>
        <v>0</v>
      </c>
      <c r="O83" s="101">
        <f>+'Pay App 17'!O83+'Pay App 17'!P83</f>
        <v>0</v>
      </c>
      <c r="P83" s="73"/>
      <c r="Q83" s="69">
        <f>+'Pay App 17'!Q83+N83+P83</f>
        <v>0</v>
      </c>
    </row>
    <row r="84" spans="1:17" ht="21" customHeight="1" x14ac:dyDescent="0.25">
      <c r="A84" s="154" t="s">
        <v>410</v>
      </c>
      <c r="B84" s="154"/>
      <c r="C84" s="154" t="s">
        <v>81</v>
      </c>
      <c r="D84" s="155"/>
      <c r="E84" s="101">
        <f>+'Pay App 17'!E84</f>
        <v>0</v>
      </c>
      <c r="F84" s="73"/>
      <c r="G84" s="102">
        <f>+'Pay App 17'!G84+'Pay App 18'!F84</f>
        <v>0</v>
      </c>
      <c r="H84" s="194">
        <f>+'Pay App 17'!K84</f>
        <v>0</v>
      </c>
      <c r="I84" s="195"/>
      <c r="J84" s="104"/>
      <c r="K84" s="55">
        <f t="shared" si="2"/>
        <v>0</v>
      </c>
      <c r="L84" s="56">
        <f t="shared" si="0"/>
        <v>0</v>
      </c>
      <c r="M84" s="54">
        <f t="shared" si="1"/>
        <v>0</v>
      </c>
      <c r="N84" s="54">
        <f t="shared" si="3"/>
        <v>0</v>
      </c>
      <c r="O84" s="101">
        <f>+'Pay App 17'!O84+'Pay App 17'!P84</f>
        <v>0</v>
      </c>
      <c r="P84" s="73"/>
      <c r="Q84" s="69">
        <f>+'Pay App 17'!Q84+N84+P84</f>
        <v>0</v>
      </c>
    </row>
    <row r="85" spans="1:17" ht="21" customHeight="1" x14ac:dyDescent="0.25">
      <c r="A85" s="154" t="s">
        <v>411</v>
      </c>
      <c r="B85" s="154"/>
      <c r="C85" s="154" t="s">
        <v>412</v>
      </c>
      <c r="D85" s="155"/>
      <c r="E85" s="101">
        <f>+'Pay App 17'!E85</f>
        <v>0</v>
      </c>
      <c r="F85" s="73"/>
      <c r="G85" s="102">
        <f>+'Pay App 17'!G85+'Pay App 18'!F85</f>
        <v>0</v>
      </c>
      <c r="H85" s="194">
        <f>+'Pay App 17'!K85</f>
        <v>0</v>
      </c>
      <c r="I85" s="195"/>
      <c r="J85" s="104"/>
      <c r="K85" s="55">
        <f t="shared" si="2"/>
        <v>0</v>
      </c>
      <c r="L85" s="56">
        <f t="shared" si="0"/>
        <v>0</v>
      </c>
      <c r="M85" s="54">
        <f t="shared" si="1"/>
        <v>0</v>
      </c>
      <c r="N85" s="54">
        <f t="shared" si="3"/>
        <v>0</v>
      </c>
      <c r="O85" s="101">
        <f>+'Pay App 17'!O85+'Pay App 17'!P85</f>
        <v>0</v>
      </c>
      <c r="P85" s="73"/>
      <c r="Q85" s="69">
        <f>+'Pay App 17'!Q85+N85+P85</f>
        <v>0</v>
      </c>
    </row>
    <row r="86" spans="1:17" ht="21" customHeight="1" x14ac:dyDescent="0.25">
      <c r="A86" s="154" t="s">
        <v>406</v>
      </c>
      <c r="B86" s="154"/>
      <c r="C86" s="154" t="s">
        <v>407</v>
      </c>
      <c r="D86" s="155"/>
      <c r="E86" s="101">
        <f>+'Pay App 17'!E86</f>
        <v>0</v>
      </c>
      <c r="F86" s="73"/>
      <c r="G86" s="102">
        <f>+'Pay App 17'!G86+'Pay App 18'!F86</f>
        <v>0</v>
      </c>
      <c r="H86" s="194">
        <f>+'Pay App 17'!K86</f>
        <v>0</v>
      </c>
      <c r="I86" s="195"/>
      <c r="J86" s="104"/>
      <c r="K86" s="55">
        <f t="shared" si="2"/>
        <v>0</v>
      </c>
      <c r="L86" s="56">
        <f t="shared" si="0"/>
        <v>0</v>
      </c>
      <c r="M86" s="54">
        <f t="shared" si="1"/>
        <v>0</v>
      </c>
      <c r="N86" s="54">
        <f t="shared" si="3"/>
        <v>0</v>
      </c>
      <c r="O86" s="101">
        <f>+'Pay App 17'!O86+'Pay App 17'!P86</f>
        <v>0</v>
      </c>
      <c r="P86" s="73"/>
      <c r="Q86" s="69">
        <f>+'Pay App 17'!Q86+N86+P86</f>
        <v>0</v>
      </c>
    </row>
    <row r="87" spans="1:17" ht="21" customHeight="1" x14ac:dyDescent="0.25">
      <c r="A87" s="154" t="s">
        <v>562</v>
      </c>
      <c r="B87" s="154"/>
      <c r="C87" s="154" t="s">
        <v>563</v>
      </c>
      <c r="D87" s="155"/>
      <c r="E87" s="101">
        <f>+'Pay App 17'!E87</f>
        <v>0</v>
      </c>
      <c r="F87" s="73"/>
      <c r="G87" s="102">
        <f>+'Pay App 17'!G87+'Pay App 18'!F87</f>
        <v>0</v>
      </c>
      <c r="H87" s="194">
        <f>+'Pay App 17'!K87</f>
        <v>0</v>
      </c>
      <c r="I87" s="195"/>
      <c r="J87" s="104"/>
      <c r="K87" s="55">
        <f t="shared" si="2"/>
        <v>0</v>
      </c>
      <c r="L87" s="56">
        <f t="shared" si="0"/>
        <v>0</v>
      </c>
      <c r="M87" s="54">
        <f t="shared" si="1"/>
        <v>0</v>
      </c>
      <c r="N87" s="54">
        <f t="shared" si="3"/>
        <v>0</v>
      </c>
      <c r="O87" s="101">
        <f>+'Pay App 17'!O87+'Pay App 17'!P87</f>
        <v>0</v>
      </c>
      <c r="P87" s="73"/>
      <c r="Q87" s="69">
        <f>+'Pay App 17'!Q87+N87+P87</f>
        <v>0</v>
      </c>
    </row>
    <row r="88" spans="1:17" ht="21" customHeight="1" x14ac:dyDescent="0.25">
      <c r="A88" s="159" t="s">
        <v>228</v>
      </c>
      <c r="B88" s="159"/>
      <c r="C88" s="186" t="s">
        <v>269</v>
      </c>
      <c r="D88" s="187"/>
      <c r="E88" s="101">
        <f>+'Pay App 17'!E88</f>
        <v>0</v>
      </c>
      <c r="F88" s="73"/>
      <c r="G88" s="102">
        <f>+'Pay App 17'!G88+'Pay App 18'!F88</f>
        <v>0</v>
      </c>
      <c r="H88" s="194">
        <f>+'Pay App 17'!K88</f>
        <v>0</v>
      </c>
      <c r="I88" s="195"/>
      <c r="J88" s="104"/>
      <c r="K88" s="55">
        <f t="shared" si="2"/>
        <v>0</v>
      </c>
      <c r="L88" s="56">
        <f t="shared" si="0"/>
        <v>0</v>
      </c>
      <c r="M88" s="54">
        <f t="shared" si="1"/>
        <v>0</v>
      </c>
      <c r="N88" s="54">
        <f t="shared" si="3"/>
        <v>0</v>
      </c>
      <c r="O88" s="101">
        <f>+'Pay App 17'!O88+'Pay App 17'!P88</f>
        <v>0</v>
      </c>
      <c r="P88" s="73"/>
      <c r="Q88" s="69">
        <f>+'Pay App 17'!Q88+N88+P88</f>
        <v>0</v>
      </c>
    </row>
    <row r="89" spans="1:17" ht="21" customHeight="1" x14ac:dyDescent="0.25">
      <c r="A89" s="154" t="s">
        <v>82</v>
      </c>
      <c r="B89" s="154"/>
      <c r="C89" s="154" t="s">
        <v>256</v>
      </c>
      <c r="D89" s="155"/>
      <c r="E89" s="101">
        <f>+'Pay App 17'!E89</f>
        <v>0</v>
      </c>
      <c r="F89" s="73"/>
      <c r="G89" s="102">
        <f>+'Pay App 17'!G89+'Pay App 18'!F89</f>
        <v>0</v>
      </c>
      <c r="H89" s="194">
        <f>+'Pay App 17'!K89</f>
        <v>0</v>
      </c>
      <c r="I89" s="195"/>
      <c r="J89" s="104"/>
      <c r="K89" s="55">
        <f t="shared" si="2"/>
        <v>0</v>
      </c>
      <c r="L89" s="56">
        <f t="shared" si="0"/>
        <v>0</v>
      </c>
      <c r="M89" s="54">
        <f t="shared" si="1"/>
        <v>0</v>
      </c>
      <c r="N89" s="54">
        <f t="shared" si="3"/>
        <v>0</v>
      </c>
      <c r="O89" s="101">
        <f>+'Pay App 17'!O89+'Pay App 17'!P89</f>
        <v>0</v>
      </c>
      <c r="P89" s="73"/>
      <c r="Q89" s="69">
        <f>+'Pay App 17'!Q89+N89+P89</f>
        <v>0</v>
      </c>
    </row>
    <row r="90" spans="1:17" ht="21" customHeight="1" x14ac:dyDescent="0.25">
      <c r="A90" s="154" t="s">
        <v>257</v>
      </c>
      <c r="B90" s="154"/>
      <c r="C90" s="154" t="s">
        <v>258</v>
      </c>
      <c r="D90" s="155"/>
      <c r="E90" s="101">
        <f>+'Pay App 17'!E90</f>
        <v>0</v>
      </c>
      <c r="F90" s="73"/>
      <c r="G90" s="102">
        <f>+'Pay App 17'!G90+'Pay App 18'!F90</f>
        <v>0</v>
      </c>
      <c r="H90" s="194">
        <f>+'Pay App 17'!K90</f>
        <v>0</v>
      </c>
      <c r="I90" s="195"/>
      <c r="J90" s="104"/>
      <c r="K90" s="55">
        <f t="shared" si="2"/>
        <v>0</v>
      </c>
      <c r="L90" s="56">
        <f t="shared" si="0"/>
        <v>0</v>
      </c>
      <c r="M90" s="54">
        <f t="shared" si="1"/>
        <v>0</v>
      </c>
      <c r="N90" s="54">
        <f t="shared" si="3"/>
        <v>0</v>
      </c>
      <c r="O90" s="101">
        <f>+'Pay App 17'!O90+'Pay App 17'!P90</f>
        <v>0</v>
      </c>
      <c r="P90" s="73"/>
      <c r="Q90" s="69">
        <f>+'Pay App 17'!Q90+N90+P90</f>
        <v>0</v>
      </c>
    </row>
    <row r="91" spans="1:17" ht="21" customHeight="1" x14ac:dyDescent="0.25">
      <c r="A91" s="154" t="s">
        <v>259</v>
      </c>
      <c r="B91" s="154"/>
      <c r="C91" s="154" t="s">
        <v>260</v>
      </c>
      <c r="D91" s="155"/>
      <c r="E91" s="101">
        <f>+'Pay App 17'!E91</f>
        <v>0</v>
      </c>
      <c r="F91" s="73"/>
      <c r="G91" s="102">
        <f>+'Pay App 17'!G91+'Pay App 18'!F91</f>
        <v>0</v>
      </c>
      <c r="H91" s="194">
        <f>+'Pay App 17'!K91</f>
        <v>0</v>
      </c>
      <c r="I91" s="195"/>
      <c r="J91" s="104"/>
      <c r="K91" s="55">
        <f t="shared" si="2"/>
        <v>0</v>
      </c>
      <c r="L91" s="56">
        <f t="shared" si="0"/>
        <v>0</v>
      </c>
      <c r="M91" s="54">
        <f t="shared" si="1"/>
        <v>0</v>
      </c>
      <c r="N91" s="54">
        <f t="shared" si="3"/>
        <v>0</v>
      </c>
      <c r="O91" s="101">
        <f>+'Pay App 17'!O91+'Pay App 17'!P91</f>
        <v>0</v>
      </c>
      <c r="P91" s="73"/>
      <c r="Q91" s="69">
        <f>+'Pay App 17'!Q91+N91+P91</f>
        <v>0</v>
      </c>
    </row>
    <row r="92" spans="1:17" ht="21" customHeight="1" x14ac:dyDescent="0.25">
      <c r="A92" s="154" t="s">
        <v>261</v>
      </c>
      <c r="B92" s="154"/>
      <c r="C92" s="154" t="s">
        <v>262</v>
      </c>
      <c r="D92" s="155"/>
      <c r="E92" s="101">
        <f>+'Pay App 17'!E92</f>
        <v>0</v>
      </c>
      <c r="F92" s="73"/>
      <c r="G92" s="102">
        <f>+'Pay App 17'!G92+'Pay App 18'!F92</f>
        <v>0</v>
      </c>
      <c r="H92" s="194">
        <f>+'Pay App 17'!K92</f>
        <v>0</v>
      </c>
      <c r="I92" s="195"/>
      <c r="J92" s="104"/>
      <c r="K92" s="55">
        <f t="shared" si="2"/>
        <v>0</v>
      </c>
      <c r="L92" s="56">
        <f t="shared" si="0"/>
        <v>0</v>
      </c>
      <c r="M92" s="54">
        <f t="shared" si="1"/>
        <v>0</v>
      </c>
      <c r="N92" s="54">
        <f t="shared" si="3"/>
        <v>0</v>
      </c>
      <c r="O92" s="101">
        <f>+'Pay App 17'!O92+'Pay App 17'!P92</f>
        <v>0</v>
      </c>
      <c r="P92" s="73"/>
      <c r="Q92" s="69">
        <f>+'Pay App 17'!Q92+N92+P92</f>
        <v>0</v>
      </c>
    </row>
    <row r="93" spans="1:17" ht="21" customHeight="1" x14ac:dyDescent="0.25">
      <c r="A93" s="154" t="s">
        <v>263</v>
      </c>
      <c r="B93" s="154"/>
      <c r="C93" s="154" t="s">
        <v>264</v>
      </c>
      <c r="D93" s="155"/>
      <c r="E93" s="101">
        <f>+'Pay App 17'!E93</f>
        <v>0</v>
      </c>
      <c r="F93" s="73"/>
      <c r="G93" s="102">
        <f>+'Pay App 17'!G93+'Pay App 18'!F93</f>
        <v>0</v>
      </c>
      <c r="H93" s="194">
        <f>+'Pay App 17'!K93</f>
        <v>0</v>
      </c>
      <c r="I93" s="195"/>
      <c r="J93" s="104"/>
      <c r="K93" s="55">
        <f t="shared" si="2"/>
        <v>0</v>
      </c>
      <c r="L93" s="56">
        <f t="shared" si="0"/>
        <v>0</v>
      </c>
      <c r="M93" s="54">
        <f t="shared" si="1"/>
        <v>0</v>
      </c>
      <c r="N93" s="54">
        <f t="shared" si="3"/>
        <v>0</v>
      </c>
      <c r="O93" s="101">
        <f>+'Pay App 17'!O93+'Pay App 17'!P93</f>
        <v>0</v>
      </c>
      <c r="P93" s="73"/>
      <c r="Q93" s="69">
        <f>+'Pay App 17'!Q93+N93+P93</f>
        <v>0</v>
      </c>
    </row>
    <row r="94" spans="1:17" ht="21" customHeight="1" x14ac:dyDescent="0.25">
      <c r="A94" s="154" t="s">
        <v>265</v>
      </c>
      <c r="B94" s="154"/>
      <c r="C94" s="154" t="s">
        <v>266</v>
      </c>
      <c r="D94" s="155"/>
      <c r="E94" s="101">
        <f>+'Pay App 17'!E94</f>
        <v>0</v>
      </c>
      <c r="F94" s="73"/>
      <c r="G94" s="102">
        <f>+'Pay App 17'!G94+'Pay App 18'!F94</f>
        <v>0</v>
      </c>
      <c r="H94" s="194">
        <f>+'Pay App 17'!K94</f>
        <v>0</v>
      </c>
      <c r="I94" s="195"/>
      <c r="J94" s="104"/>
      <c r="K94" s="55">
        <f t="shared" si="2"/>
        <v>0</v>
      </c>
      <c r="L94" s="56">
        <f t="shared" si="0"/>
        <v>0</v>
      </c>
      <c r="M94" s="54">
        <f t="shared" si="1"/>
        <v>0</v>
      </c>
      <c r="N94" s="54">
        <f t="shared" si="3"/>
        <v>0</v>
      </c>
      <c r="O94" s="101">
        <f>+'Pay App 17'!O94+'Pay App 17'!P94</f>
        <v>0</v>
      </c>
      <c r="P94" s="73"/>
      <c r="Q94" s="69">
        <f>+'Pay App 17'!Q94+N94+P94</f>
        <v>0</v>
      </c>
    </row>
    <row r="95" spans="1:17" ht="21" customHeight="1" x14ac:dyDescent="0.25">
      <c r="A95" s="154" t="s">
        <v>83</v>
      </c>
      <c r="B95" s="154"/>
      <c r="C95" s="154" t="s">
        <v>267</v>
      </c>
      <c r="D95" s="155"/>
      <c r="E95" s="101">
        <f>+'Pay App 17'!E95</f>
        <v>0</v>
      </c>
      <c r="F95" s="73"/>
      <c r="G95" s="102">
        <f>+'Pay App 17'!G95+'Pay App 18'!F95</f>
        <v>0</v>
      </c>
      <c r="H95" s="194">
        <f>+'Pay App 17'!K95</f>
        <v>0</v>
      </c>
      <c r="I95" s="195"/>
      <c r="J95" s="104"/>
      <c r="K95" s="55">
        <f t="shared" si="2"/>
        <v>0</v>
      </c>
      <c r="L95" s="56">
        <f t="shared" si="0"/>
        <v>0</v>
      </c>
      <c r="M95" s="54">
        <f t="shared" si="1"/>
        <v>0</v>
      </c>
      <c r="N95" s="54">
        <f t="shared" si="3"/>
        <v>0</v>
      </c>
      <c r="O95" s="101">
        <f>+'Pay App 17'!O95+'Pay App 17'!P95</f>
        <v>0</v>
      </c>
      <c r="P95" s="73"/>
      <c r="Q95" s="69">
        <f>+'Pay App 17'!Q95+N95+P95</f>
        <v>0</v>
      </c>
    </row>
    <row r="96" spans="1:17" ht="21" customHeight="1" x14ac:dyDescent="0.25">
      <c r="A96" s="154" t="s">
        <v>84</v>
      </c>
      <c r="B96" s="154"/>
      <c r="C96" s="154" t="s">
        <v>268</v>
      </c>
      <c r="D96" s="155"/>
      <c r="E96" s="101">
        <f>+'Pay App 17'!E96</f>
        <v>0</v>
      </c>
      <c r="F96" s="73"/>
      <c r="G96" s="102">
        <f>+'Pay App 17'!G96+'Pay App 18'!F96</f>
        <v>0</v>
      </c>
      <c r="H96" s="194">
        <f>+'Pay App 17'!K96</f>
        <v>0</v>
      </c>
      <c r="I96" s="195"/>
      <c r="J96" s="104"/>
      <c r="K96" s="55">
        <f t="shared" si="2"/>
        <v>0</v>
      </c>
      <c r="L96" s="56">
        <f t="shared" si="0"/>
        <v>0</v>
      </c>
      <c r="M96" s="54">
        <f t="shared" si="1"/>
        <v>0</v>
      </c>
      <c r="N96" s="54">
        <f t="shared" si="3"/>
        <v>0</v>
      </c>
      <c r="O96" s="101">
        <f>+'Pay App 17'!O96+'Pay App 17'!P96</f>
        <v>0</v>
      </c>
      <c r="P96" s="73"/>
      <c r="Q96" s="69">
        <f>+'Pay App 17'!Q96+N96+P96</f>
        <v>0</v>
      </c>
    </row>
    <row r="97" spans="1:17" ht="21" customHeight="1" x14ac:dyDescent="0.25">
      <c r="A97" s="154" t="s">
        <v>270</v>
      </c>
      <c r="B97" s="154"/>
      <c r="C97" s="154" t="s">
        <v>271</v>
      </c>
      <c r="D97" s="155"/>
      <c r="E97" s="101">
        <f>+'Pay App 17'!E97</f>
        <v>0</v>
      </c>
      <c r="F97" s="73"/>
      <c r="G97" s="102">
        <f>+'Pay App 17'!G97+'Pay App 18'!F97</f>
        <v>0</v>
      </c>
      <c r="H97" s="194">
        <f>+'Pay App 17'!K97</f>
        <v>0</v>
      </c>
      <c r="I97" s="195"/>
      <c r="J97" s="104"/>
      <c r="K97" s="55">
        <f t="shared" si="2"/>
        <v>0</v>
      </c>
      <c r="L97" s="56">
        <f t="shared" si="0"/>
        <v>0</v>
      </c>
      <c r="M97" s="54">
        <f t="shared" si="1"/>
        <v>0</v>
      </c>
      <c r="N97" s="54">
        <f t="shared" si="3"/>
        <v>0</v>
      </c>
      <c r="O97" s="101">
        <f>+'Pay App 17'!O97+'Pay App 17'!P97</f>
        <v>0</v>
      </c>
      <c r="P97" s="73"/>
      <c r="Q97" s="69">
        <f>+'Pay App 17'!Q97+N97+P97</f>
        <v>0</v>
      </c>
    </row>
    <row r="98" spans="1:17" ht="21" customHeight="1" x14ac:dyDescent="0.25">
      <c r="A98" s="154" t="s">
        <v>272</v>
      </c>
      <c r="B98" s="154"/>
      <c r="C98" s="154" t="s">
        <v>273</v>
      </c>
      <c r="D98" s="155"/>
      <c r="E98" s="101">
        <f>+'Pay App 17'!E98</f>
        <v>0</v>
      </c>
      <c r="F98" s="73"/>
      <c r="G98" s="102">
        <f>+'Pay App 17'!G98+'Pay App 18'!F98</f>
        <v>0</v>
      </c>
      <c r="H98" s="194">
        <f>+'Pay App 17'!K98</f>
        <v>0</v>
      </c>
      <c r="I98" s="195"/>
      <c r="J98" s="104"/>
      <c r="K98" s="55">
        <f t="shared" si="2"/>
        <v>0</v>
      </c>
      <c r="L98" s="56">
        <f t="shared" si="0"/>
        <v>0</v>
      </c>
      <c r="M98" s="54">
        <f t="shared" si="1"/>
        <v>0</v>
      </c>
      <c r="N98" s="54">
        <f t="shared" si="3"/>
        <v>0</v>
      </c>
      <c r="O98" s="101">
        <f>+'Pay App 17'!O98+'Pay App 17'!P98</f>
        <v>0</v>
      </c>
      <c r="P98" s="73"/>
      <c r="Q98" s="69">
        <f>+'Pay App 17'!Q98+N98+P98</f>
        <v>0</v>
      </c>
    </row>
    <row r="99" spans="1:17" ht="21" customHeight="1" x14ac:dyDescent="0.25">
      <c r="A99" s="154" t="s">
        <v>274</v>
      </c>
      <c r="B99" s="154"/>
      <c r="C99" s="154" t="s">
        <v>275</v>
      </c>
      <c r="D99" s="155"/>
      <c r="E99" s="101">
        <f>+'Pay App 17'!E99</f>
        <v>0</v>
      </c>
      <c r="F99" s="73"/>
      <c r="G99" s="102">
        <f>+'Pay App 17'!G99+'Pay App 18'!F99</f>
        <v>0</v>
      </c>
      <c r="H99" s="194">
        <f>+'Pay App 17'!K99</f>
        <v>0</v>
      </c>
      <c r="I99" s="195"/>
      <c r="J99" s="104"/>
      <c r="K99" s="55">
        <f t="shared" si="2"/>
        <v>0</v>
      </c>
      <c r="L99" s="56">
        <f t="shared" si="0"/>
        <v>0</v>
      </c>
      <c r="M99" s="54">
        <f t="shared" si="1"/>
        <v>0</v>
      </c>
      <c r="N99" s="54">
        <f t="shared" si="3"/>
        <v>0</v>
      </c>
      <c r="O99" s="101">
        <f>+'Pay App 17'!O99+'Pay App 17'!P99</f>
        <v>0</v>
      </c>
      <c r="P99" s="73"/>
      <c r="Q99" s="69">
        <f>+'Pay App 17'!Q99+N99+P99</f>
        <v>0</v>
      </c>
    </row>
    <row r="100" spans="1:17" ht="21" customHeight="1" x14ac:dyDescent="0.25">
      <c r="A100" s="154" t="s">
        <v>276</v>
      </c>
      <c r="B100" s="154"/>
      <c r="C100" s="154" t="s">
        <v>277</v>
      </c>
      <c r="D100" s="155"/>
      <c r="E100" s="101">
        <f>+'Pay App 17'!E100</f>
        <v>0</v>
      </c>
      <c r="F100" s="73"/>
      <c r="G100" s="102">
        <f>+'Pay App 17'!G100+'Pay App 18'!F100</f>
        <v>0</v>
      </c>
      <c r="H100" s="194">
        <f>+'Pay App 17'!K100</f>
        <v>0</v>
      </c>
      <c r="I100" s="195"/>
      <c r="J100" s="104"/>
      <c r="K100" s="55">
        <f t="shared" si="2"/>
        <v>0</v>
      </c>
      <c r="L100" s="56">
        <f t="shared" si="0"/>
        <v>0</v>
      </c>
      <c r="M100" s="54">
        <f t="shared" si="1"/>
        <v>0</v>
      </c>
      <c r="N100" s="54">
        <f t="shared" si="3"/>
        <v>0</v>
      </c>
      <c r="O100" s="101">
        <f>+'Pay App 17'!O100+'Pay App 17'!P100</f>
        <v>0</v>
      </c>
      <c r="P100" s="73"/>
      <c r="Q100" s="69">
        <f>+'Pay App 17'!Q100+N100+P100</f>
        <v>0</v>
      </c>
    </row>
    <row r="101" spans="1:17" ht="21" customHeight="1" x14ac:dyDescent="0.25">
      <c r="A101" s="154" t="s">
        <v>278</v>
      </c>
      <c r="B101" s="154"/>
      <c r="C101" s="154" t="s">
        <v>279</v>
      </c>
      <c r="D101" s="155"/>
      <c r="E101" s="101">
        <f>+'Pay App 17'!E101</f>
        <v>0</v>
      </c>
      <c r="F101" s="73"/>
      <c r="G101" s="102">
        <f>+'Pay App 17'!G101+'Pay App 18'!F101</f>
        <v>0</v>
      </c>
      <c r="H101" s="194">
        <f>+'Pay App 17'!K101</f>
        <v>0</v>
      </c>
      <c r="I101" s="195"/>
      <c r="J101" s="104"/>
      <c r="K101" s="55">
        <f t="shared" si="2"/>
        <v>0</v>
      </c>
      <c r="L101" s="56">
        <f t="shared" si="0"/>
        <v>0</v>
      </c>
      <c r="M101" s="54">
        <f t="shared" si="1"/>
        <v>0</v>
      </c>
      <c r="N101" s="54">
        <f t="shared" si="3"/>
        <v>0</v>
      </c>
      <c r="O101" s="101">
        <f>+'Pay App 17'!O101+'Pay App 17'!P101</f>
        <v>0</v>
      </c>
      <c r="P101" s="73"/>
      <c r="Q101" s="69">
        <f>+'Pay App 17'!Q101+N101+P101</f>
        <v>0</v>
      </c>
    </row>
    <row r="102" spans="1:17" ht="21" customHeight="1" x14ac:dyDescent="0.25">
      <c r="A102" s="154" t="s">
        <v>281</v>
      </c>
      <c r="B102" s="154"/>
      <c r="C102" s="154" t="s">
        <v>280</v>
      </c>
      <c r="D102" s="155"/>
      <c r="E102" s="101">
        <f>+'Pay App 17'!E102</f>
        <v>0</v>
      </c>
      <c r="F102" s="73"/>
      <c r="G102" s="102">
        <f>+'Pay App 17'!G102+'Pay App 18'!F102</f>
        <v>0</v>
      </c>
      <c r="H102" s="194">
        <f>+'Pay App 17'!K102</f>
        <v>0</v>
      </c>
      <c r="I102" s="195"/>
      <c r="J102" s="104"/>
      <c r="K102" s="55">
        <f t="shared" si="2"/>
        <v>0</v>
      </c>
      <c r="L102" s="56">
        <f t="shared" si="0"/>
        <v>0</v>
      </c>
      <c r="M102" s="54">
        <f t="shared" si="1"/>
        <v>0</v>
      </c>
      <c r="N102" s="54">
        <f t="shared" si="3"/>
        <v>0</v>
      </c>
      <c r="O102" s="101">
        <f>+'Pay App 17'!O102+'Pay App 17'!P102</f>
        <v>0</v>
      </c>
      <c r="P102" s="73"/>
      <c r="Q102" s="69">
        <f>+'Pay App 17'!Q102+N102+P102</f>
        <v>0</v>
      </c>
    </row>
    <row r="103" spans="1:17" ht="21" customHeight="1" x14ac:dyDescent="0.25">
      <c r="A103" s="154" t="s">
        <v>282</v>
      </c>
      <c r="B103" s="154"/>
      <c r="C103" s="154" t="s">
        <v>283</v>
      </c>
      <c r="D103" s="155"/>
      <c r="E103" s="101">
        <f>+'Pay App 17'!E103</f>
        <v>0</v>
      </c>
      <c r="F103" s="73"/>
      <c r="G103" s="102">
        <f>+'Pay App 17'!G103+'Pay App 18'!F103</f>
        <v>0</v>
      </c>
      <c r="H103" s="194">
        <f>+'Pay App 17'!K103</f>
        <v>0</v>
      </c>
      <c r="I103" s="195"/>
      <c r="J103" s="104"/>
      <c r="K103" s="55">
        <f t="shared" si="2"/>
        <v>0</v>
      </c>
      <c r="L103" s="56">
        <f t="shared" si="0"/>
        <v>0</v>
      </c>
      <c r="M103" s="54">
        <f t="shared" si="1"/>
        <v>0</v>
      </c>
      <c r="N103" s="54">
        <f t="shared" si="3"/>
        <v>0</v>
      </c>
      <c r="O103" s="101">
        <f>+'Pay App 17'!O103+'Pay App 17'!P103</f>
        <v>0</v>
      </c>
      <c r="P103" s="73"/>
      <c r="Q103" s="69">
        <f>+'Pay App 17'!Q103+N103+P103</f>
        <v>0</v>
      </c>
    </row>
    <row r="104" spans="1:17" ht="21" customHeight="1" x14ac:dyDescent="0.25">
      <c r="A104" s="154" t="s">
        <v>284</v>
      </c>
      <c r="B104" s="154"/>
      <c r="C104" s="154" t="s">
        <v>285</v>
      </c>
      <c r="D104" s="155"/>
      <c r="E104" s="101">
        <f>+'Pay App 17'!E104</f>
        <v>0</v>
      </c>
      <c r="F104" s="73"/>
      <c r="G104" s="102">
        <f>+'Pay App 17'!G104+'Pay App 18'!F104</f>
        <v>0</v>
      </c>
      <c r="H104" s="194">
        <f>+'Pay App 17'!K104</f>
        <v>0</v>
      </c>
      <c r="I104" s="195"/>
      <c r="J104" s="104"/>
      <c r="K104" s="55">
        <f t="shared" si="2"/>
        <v>0</v>
      </c>
      <c r="L104" s="56">
        <f t="shared" si="0"/>
        <v>0</v>
      </c>
      <c r="M104" s="54">
        <f t="shared" si="1"/>
        <v>0</v>
      </c>
      <c r="N104" s="54">
        <f t="shared" si="3"/>
        <v>0</v>
      </c>
      <c r="O104" s="101">
        <f>+'Pay App 17'!O104+'Pay App 17'!P104</f>
        <v>0</v>
      </c>
      <c r="P104" s="73"/>
      <c r="Q104" s="69">
        <f>+'Pay App 17'!Q104+N104+P104</f>
        <v>0</v>
      </c>
    </row>
    <row r="105" spans="1:17" ht="21" customHeight="1" x14ac:dyDescent="0.25">
      <c r="A105" s="154" t="s">
        <v>292</v>
      </c>
      <c r="B105" s="154"/>
      <c r="C105" s="154" t="s">
        <v>286</v>
      </c>
      <c r="D105" s="155"/>
      <c r="E105" s="101">
        <f>+'Pay App 17'!E105</f>
        <v>0</v>
      </c>
      <c r="F105" s="73"/>
      <c r="G105" s="102">
        <f>+'Pay App 17'!G105+'Pay App 18'!F105</f>
        <v>0</v>
      </c>
      <c r="H105" s="194">
        <f>+'Pay App 17'!K105</f>
        <v>0</v>
      </c>
      <c r="I105" s="195"/>
      <c r="J105" s="104"/>
      <c r="K105" s="55">
        <f t="shared" si="2"/>
        <v>0</v>
      </c>
      <c r="L105" s="56">
        <f t="shared" si="0"/>
        <v>0</v>
      </c>
      <c r="M105" s="54">
        <f t="shared" si="1"/>
        <v>0</v>
      </c>
      <c r="N105" s="54">
        <f t="shared" si="3"/>
        <v>0</v>
      </c>
      <c r="O105" s="101">
        <f>+'Pay App 17'!O105+'Pay App 17'!P105</f>
        <v>0</v>
      </c>
      <c r="P105" s="73"/>
      <c r="Q105" s="69">
        <f>+'Pay App 17'!Q105+N105+P105</f>
        <v>0</v>
      </c>
    </row>
    <row r="106" spans="1:17" ht="21" customHeight="1" x14ac:dyDescent="0.25">
      <c r="A106" s="154" t="s">
        <v>413</v>
      </c>
      <c r="B106" s="154"/>
      <c r="C106" s="154" t="s">
        <v>414</v>
      </c>
      <c r="D106" s="155"/>
      <c r="E106" s="101">
        <f>+'Pay App 17'!E106</f>
        <v>0</v>
      </c>
      <c r="F106" s="73"/>
      <c r="G106" s="102">
        <f>+'Pay App 17'!G106+'Pay App 18'!F106</f>
        <v>0</v>
      </c>
      <c r="H106" s="194">
        <f>+'Pay App 17'!K106</f>
        <v>0</v>
      </c>
      <c r="I106" s="195"/>
      <c r="J106" s="104"/>
      <c r="K106" s="55">
        <f t="shared" si="2"/>
        <v>0</v>
      </c>
      <c r="L106" s="56">
        <f t="shared" si="0"/>
        <v>0</v>
      </c>
      <c r="M106" s="54">
        <f t="shared" si="1"/>
        <v>0</v>
      </c>
      <c r="N106" s="54">
        <f t="shared" si="3"/>
        <v>0</v>
      </c>
      <c r="O106" s="101">
        <f>+'Pay App 17'!O106+'Pay App 17'!P106</f>
        <v>0</v>
      </c>
      <c r="P106" s="73"/>
      <c r="Q106" s="69">
        <f>+'Pay App 17'!Q106+N106+P106</f>
        <v>0</v>
      </c>
    </row>
    <row r="107" spans="1:17" ht="21" customHeight="1" x14ac:dyDescent="0.25">
      <c r="A107" s="154" t="s">
        <v>293</v>
      </c>
      <c r="B107" s="154"/>
      <c r="C107" s="154" t="s">
        <v>287</v>
      </c>
      <c r="D107" s="155"/>
      <c r="E107" s="101">
        <f>+'Pay App 17'!E107</f>
        <v>0</v>
      </c>
      <c r="F107" s="73"/>
      <c r="G107" s="102">
        <f>+'Pay App 17'!G107+'Pay App 18'!F107</f>
        <v>0</v>
      </c>
      <c r="H107" s="194">
        <f>+'Pay App 17'!K107</f>
        <v>0</v>
      </c>
      <c r="I107" s="195"/>
      <c r="J107" s="104"/>
      <c r="K107" s="55">
        <f t="shared" si="2"/>
        <v>0</v>
      </c>
      <c r="L107" s="56">
        <f t="shared" si="0"/>
        <v>0</v>
      </c>
      <c r="M107" s="54">
        <f t="shared" si="1"/>
        <v>0</v>
      </c>
      <c r="N107" s="54">
        <f t="shared" si="3"/>
        <v>0</v>
      </c>
      <c r="O107" s="101">
        <f>+'Pay App 17'!O107+'Pay App 17'!P107</f>
        <v>0</v>
      </c>
      <c r="P107" s="73"/>
      <c r="Q107" s="69">
        <f>+'Pay App 17'!Q107+N107+P107</f>
        <v>0</v>
      </c>
    </row>
    <row r="108" spans="1:17" ht="21" customHeight="1" x14ac:dyDescent="0.25">
      <c r="A108" s="154" t="s">
        <v>294</v>
      </c>
      <c r="B108" s="154"/>
      <c r="C108" s="154" t="s">
        <v>288</v>
      </c>
      <c r="D108" s="155"/>
      <c r="E108" s="101">
        <f>+'Pay App 17'!E108</f>
        <v>0</v>
      </c>
      <c r="F108" s="73"/>
      <c r="G108" s="102">
        <f>+'Pay App 17'!G108+'Pay App 18'!F108</f>
        <v>0</v>
      </c>
      <c r="H108" s="194">
        <f>+'Pay App 17'!K108</f>
        <v>0</v>
      </c>
      <c r="I108" s="195"/>
      <c r="J108" s="104"/>
      <c r="K108" s="55">
        <f t="shared" si="2"/>
        <v>0</v>
      </c>
      <c r="L108" s="56">
        <f t="shared" si="0"/>
        <v>0</v>
      </c>
      <c r="M108" s="54">
        <f t="shared" si="1"/>
        <v>0</v>
      </c>
      <c r="N108" s="54">
        <f t="shared" si="3"/>
        <v>0</v>
      </c>
      <c r="O108" s="101">
        <f>+'Pay App 17'!O108+'Pay App 17'!P108</f>
        <v>0</v>
      </c>
      <c r="P108" s="73"/>
      <c r="Q108" s="69">
        <f>+'Pay App 17'!Q108+N108+P108</f>
        <v>0</v>
      </c>
    </row>
    <row r="109" spans="1:17" ht="21" customHeight="1" x14ac:dyDescent="0.25">
      <c r="A109" s="154" t="s">
        <v>295</v>
      </c>
      <c r="B109" s="154"/>
      <c r="C109" s="154" t="s">
        <v>289</v>
      </c>
      <c r="D109" s="155"/>
      <c r="E109" s="101">
        <f>+'Pay App 17'!E109</f>
        <v>0</v>
      </c>
      <c r="F109" s="73"/>
      <c r="G109" s="102">
        <f>+'Pay App 17'!G109+'Pay App 18'!F109</f>
        <v>0</v>
      </c>
      <c r="H109" s="194">
        <f>+'Pay App 17'!K109</f>
        <v>0</v>
      </c>
      <c r="I109" s="195"/>
      <c r="J109" s="104"/>
      <c r="K109" s="55">
        <f t="shared" si="2"/>
        <v>0</v>
      </c>
      <c r="L109" s="56">
        <f t="shared" si="0"/>
        <v>0</v>
      </c>
      <c r="M109" s="54">
        <f t="shared" si="1"/>
        <v>0</v>
      </c>
      <c r="N109" s="54">
        <f t="shared" si="3"/>
        <v>0</v>
      </c>
      <c r="O109" s="101">
        <f>+'Pay App 17'!O109+'Pay App 17'!P109</f>
        <v>0</v>
      </c>
      <c r="P109" s="73"/>
      <c r="Q109" s="69">
        <f>+'Pay App 17'!Q109+N109+P109</f>
        <v>0</v>
      </c>
    </row>
    <row r="110" spans="1:17" ht="21" customHeight="1" x14ac:dyDescent="0.25">
      <c r="A110" s="154" t="s">
        <v>296</v>
      </c>
      <c r="B110" s="154"/>
      <c r="C110" s="154" t="s">
        <v>290</v>
      </c>
      <c r="D110" s="155"/>
      <c r="E110" s="101">
        <f>+'Pay App 17'!E110</f>
        <v>0</v>
      </c>
      <c r="F110" s="73"/>
      <c r="G110" s="102">
        <f>+'Pay App 17'!G110+'Pay App 18'!F110</f>
        <v>0</v>
      </c>
      <c r="H110" s="194">
        <f>+'Pay App 17'!K110</f>
        <v>0</v>
      </c>
      <c r="I110" s="195"/>
      <c r="J110" s="104"/>
      <c r="K110" s="55">
        <f t="shared" si="2"/>
        <v>0</v>
      </c>
      <c r="L110" s="56">
        <f t="shared" si="0"/>
        <v>0</v>
      </c>
      <c r="M110" s="54">
        <f t="shared" si="1"/>
        <v>0</v>
      </c>
      <c r="N110" s="54">
        <f t="shared" si="3"/>
        <v>0</v>
      </c>
      <c r="O110" s="101">
        <f>+'Pay App 17'!O110+'Pay App 17'!P110</f>
        <v>0</v>
      </c>
      <c r="P110" s="73"/>
      <c r="Q110" s="69">
        <f>+'Pay App 17'!Q110+N110+P110</f>
        <v>0</v>
      </c>
    </row>
    <row r="111" spans="1:17" ht="21" customHeight="1" x14ac:dyDescent="0.25">
      <c r="A111" s="154" t="s">
        <v>297</v>
      </c>
      <c r="B111" s="154"/>
      <c r="C111" s="154" t="s">
        <v>291</v>
      </c>
      <c r="D111" s="155"/>
      <c r="E111" s="101">
        <f>+'Pay App 17'!E111</f>
        <v>0</v>
      </c>
      <c r="F111" s="73"/>
      <c r="G111" s="102">
        <f>+'Pay App 17'!G111+'Pay App 18'!F111</f>
        <v>0</v>
      </c>
      <c r="H111" s="194">
        <f>+'Pay App 17'!K111</f>
        <v>0</v>
      </c>
      <c r="I111" s="195"/>
      <c r="J111" s="104"/>
      <c r="K111" s="55">
        <f t="shared" si="2"/>
        <v>0</v>
      </c>
      <c r="L111" s="56">
        <f t="shared" si="0"/>
        <v>0</v>
      </c>
      <c r="M111" s="54">
        <f t="shared" si="1"/>
        <v>0</v>
      </c>
      <c r="N111" s="54">
        <f t="shared" si="3"/>
        <v>0</v>
      </c>
      <c r="O111" s="101">
        <f>+'Pay App 17'!O111+'Pay App 17'!P111</f>
        <v>0</v>
      </c>
      <c r="P111" s="73"/>
      <c r="Q111" s="69">
        <f>+'Pay App 17'!Q111+N111+P111</f>
        <v>0</v>
      </c>
    </row>
    <row r="112" spans="1:17" ht="21" customHeight="1" x14ac:dyDescent="0.25">
      <c r="A112" s="159" t="s">
        <v>226</v>
      </c>
      <c r="B112" s="159"/>
      <c r="C112" s="159" t="s">
        <v>227</v>
      </c>
      <c r="D112" s="160"/>
      <c r="E112" s="101">
        <f>+'Pay App 17'!E112</f>
        <v>0</v>
      </c>
      <c r="F112" s="73"/>
      <c r="G112" s="102">
        <f>+'Pay App 17'!G112+'Pay App 18'!F112</f>
        <v>0</v>
      </c>
      <c r="H112" s="194">
        <f>+'Pay App 17'!K112</f>
        <v>0</v>
      </c>
      <c r="I112" s="195"/>
      <c r="J112" s="104"/>
      <c r="K112" s="55">
        <f t="shared" si="2"/>
        <v>0</v>
      </c>
      <c r="L112" s="56">
        <f t="shared" si="0"/>
        <v>0</v>
      </c>
      <c r="M112" s="54">
        <f t="shared" si="1"/>
        <v>0</v>
      </c>
      <c r="N112" s="54">
        <f t="shared" si="3"/>
        <v>0</v>
      </c>
      <c r="O112" s="101">
        <f>+'Pay App 17'!O112+'Pay App 17'!P112</f>
        <v>0</v>
      </c>
      <c r="P112" s="73"/>
      <c r="Q112" s="69">
        <f>+'Pay App 17'!Q112+N112+P112</f>
        <v>0</v>
      </c>
    </row>
    <row r="113" spans="1:17" ht="21" customHeight="1" x14ac:dyDescent="0.25">
      <c r="A113" s="154" t="s">
        <v>85</v>
      </c>
      <c r="B113" s="154"/>
      <c r="C113" s="154" t="s">
        <v>86</v>
      </c>
      <c r="D113" s="155"/>
      <c r="E113" s="101">
        <f>+'Pay App 17'!E113</f>
        <v>0</v>
      </c>
      <c r="F113" s="73"/>
      <c r="G113" s="102">
        <f>+'Pay App 17'!G113+'Pay App 18'!F113</f>
        <v>0</v>
      </c>
      <c r="H113" s="194">
        <f>+'Pay App 17'!K113</f>
        <v>0</v>
      </c>
      <c r="I113" s="195"/>
      <c r="J113" s="104"/>
      <c r="K113" s="55">
        <f t="shared" si="2"/>
        <v>0</v>
      </c>
      <c r="L113" s="56">
        <f t="shared" si="0"/>
        <v>0</v>
      </c>
      <c r="M113" s="54">
        <f t="shared" si="1"/>
        <v>0</v>
      </c>
      <c r="N113" s="54">
        <f t="shared" si="3"/>
        <v>0</v>
      </c>
      <c r="O113" s="101">
        <f>+'Pay App 17'!O113+'Pay App 17'!P113</f>
        <v>0</v>
      </c>
      <c r="P113" s="73"/>
      <c r="Q113" s="69">
        <f>+'Pay App 17'!Q113+N113+P113</f>
        <v>0</v>
      </c>
    </row>
    <row r="114" spans="1:17" ht="21" customHeight="1" x14ac:dyDescent="0.25">
      <c r="A114" s="154" t="s">
        <v>87</v>
      </c>
      <c r="B114" s="154"/>
      <c r="C114" s="154" t="s">
        <v>88</v>
      </c>
      <c r="D114" s="155"/>
      <c r="E114" s="101">
        <f>+'Pay App 17'!E114</f>
        <v>0</v>
      </c>
      <c r="F114" s="73"/>
      <c r="G114" s="102">
        <f>+'Pay App 17'!G114+'Pay App 18'!F114</f>
        <v>0</v>
      </c>
      <c r="H114" s="194">
        <f>+'Pay App 17'!K114</f>
        <v>0</v>
      </c>
      <c r="I114" s="195"/>
      <c r="J114" s="104"/>
      <c r="K114" s="55">
        <f t="shared" si="2"/>
        <v>0</v>
      </c>
      <c r="L114" s="56">
        <f t="shared" si="0"/>
        <v>0</v>
      </c>
      <c r="M114" s="54">
        <f t="shared" si="1"/>
        <v>0</v>
      </c>
      <c r="N114" s="54">
        <f t="shared" si="3"/>
        <v>0</v>
      </c>
      <c r="O114" s="101">
        <f>+'Pay App 17'!O114+'Pay App 17'!P114</f>
        <v>0</v>
      </c>
      <c r="P114" s="73"/>
      <c r="Q114" s="69">
        <f>+'Pay App 17'!Q114+N114+P114</f>
        <v>0</v>
      </c>
    </row>
    <row r="115" spans="1:17" ht="21" customHeight="1" x14ac:dyDescent="0.25">
      <c r="A115" s="154" t="s">
        <v>298</v>
      </c>
      <c r="B115" s="154"/>
      <c r="C115" s="154" t="s">
        <v>299</v>
      </c>
      <c r="D115" s="155"/>
      <c r="E115" s="101">
        <f>+'Pay App 17'!E115</f>
        <v>0</v>
      </c>
      <c r="F115" s="73"/>
      <c r="G115" s="102">
        <f>+'Pay App 17'!G115+'Pay App 18'!F115</f>
        <v>0</v>
      </c>
      <c r="H115" s="194">
        <f>+'Pay App 17'!K115</f>
        <v>0</v>
      </c>
      <c r="I115" s="195"/>
      <c r="J115" s="104"/>
      <c r="K115" s="55">
        <f t="shared" si="2"/>
        <v>0</v>
      </c>
      <c r="L115" s="56">
        <f t="shared" si="0"/>
        <v>0</v>
      </c>
      <c r="M115" s="54">
        <f t="shared" si="1"/>
        <v>0</v>
      </c>
      <c r="N115" s="54">
        <f t="shared" si="3"/>
        <v>0</v>
      </c>
      <c r="O115" s="101">
        <f>+'Pay App 17'!O115+'Pay App 17'!P115</f>
        <v>0</v>
      </c>
      <c r="P115" s="73"/>
      <c r="Q115" s="69">
        <f>+'Pay App 17'!Q115+N115+P115</f>
        <v>0</v>
      </c>
    </row>
    <row r="116" spans="1:17" ht="21" customHeight="1" x14ac:dyDescent="0.25">
      <c r="A116" s="159" t="s">
        <v>224</v>
      </c>
      <c r="B116" s="159"/>
      <c r="C116" s="157" t="s">
        <v>225</v>
      </c>
      <c r="D116" s="185"/>
      <c r="E116" s="101">
        <f>+'Pay App 17'!E116</f>
        <v>0</v>
      </c>
      <c r="F116" s="73"/>
      <c r="G116" s="102">
        <f>+'Pay App 17'!G116+'Pay App 18'!F116</f>
        <v>0</v>
      </c>
      <c r="H116" s="194">
        <f>+'Pay App 17'!K116</f>
        <v>0</v>
      </c>
      <c r="I116" s="195"/>
      <c r="J116" s="104"/>
      <c r="K116" s="55">
        <f t="shared" si="2"/>
        <v>0</v>
      </c>
      <c r="L116" s="56">
        <f t="shared" si="0"/>
        <v>0</v>
      </c>
      <c r="M116" s="54">
        <f t="shared" si="1"/>
        <v>0</v>
      </c>
      <c r="N116" s="54">
        <f t="shared" si="3"/>
        <v>0</v>
      </c>
      <c r="O116" s="101">
        <f>+'Pay App 17'!O116+'Pay App 17'!P116</f>
        <v>0</v>
      </c>
      <c r="P116" s="73"/>
      <c r="Q116" s="69">
        <f>+'Pay App 17'!Q116+N116+P116</f>
        <v>0</v>
      </c>
    </row>
    <row r="117" spans="1:17" ht="21" customHeight="1" x14ac:dyDescent="0.25">
      <c r="A117" s="154" t="s">
        <v>300</v>
      </c>
      <c r="B117" s="154"/>
      <c r="C117" s="154" t="s">
        <v>301</v>
      </c>
      <c r="D117" s="155"/>
      <c r="E117" s="101">
        <f>+'Pay App 17'!E117</f>
        <v>0</v>
      </c>
      <c r="F117" s="73"/>
      <c r="G117" s="102">
        <f>+'Pay App 17'!G117+'Pay App 18'!F117</f>
        <v>0</v>
      </c>
      <c r="H117" s="194">
        <f>+'Pay App 17'!K117</f>
        <v>0</v>
      </c>
      <c r="I117" s="195"/>
      <c r="J117" s="104"/>
      <c r="K117" s="55">
        <f t="shared" si="2"/>
        <v>0</v>
      </c>
      <c r="L117" s="56">
        <f t="shared" si="0"/>
        <v>0</v>
      </c>
      <c r="M117" s="54">
        <f t="shared" si="1"/>
        <v>0</v>
      </c>
      <c r="N117" s="54">
        <f t="shared" si="3"/>
        <v>0</v>
      </c>
      <c r="O117" s="101">
        <f>+'Pay App 17'!O117+'Pay App 17'!P117</f>
        <v>0</v>
      </c>
      <c r="P117" s="73"/>
      <c r="Q117" s="69">
        <f>+'Pay App 17'!Q117+N117+P117</f>
        <v>0</v>
      </c>
    </row>
    <row r="118" spans="1:17" ht="21" customHeight="1" x14ac:dyDescent="0.25">
      <c r="A118" s="154" t="s">
        <v>89</v>
      </c>
      <c r="B118" s="154"/>
      <c r="C118" s="123" t="s">
        <v>90</v>
      </c>
      <c r="D118" s="58"/>
      <c r="E118" s="101">
        <f>+'Pay App 17'!E118</f>
        <v>0</v>
      </c>
      <c r="F118" s="73"/>
      <c r="G118" s="102">
        <f>+'Pay App 17'!G118+'Pay App 18'!F118</f>
        <v>0</v>
      </c>
      <c r="H118" s="194">
        <f>+'Pay App 17'!K118</f>
        <v>0</v>
      </c>
      <c r="I118" s="195"/>
      <c r="J118" s="104"/>
      <c r="K118" s="55">
        <f t="shared" si="2"/>
        <v>0</v>
      </c>
      <c r="L118" s="56">
        <f t="shared" si="0"/>
        <v>0</v>
      </c>
      <c r="M118" s="54">
        <f t="shared" si="1"/>
        <v>0</v>
      </c>
      <c r="N118" s="54">
        <f t="shared" si="3"/>
        <v>0</v>
      </c>
      <c r="O118" s="101">
        <f>+'Pay App 17'!O118+'Pay App 17'!P118</f>
        <v>0</v>
      </c>
      <c r="P118" s="73"/>
      <c r="Q118" s="69">
        <f>+'Pay App 17'!Q118+N118+P118</f>
        <v>0</v>
      </c>
    </row>
    <row r="119" spans="1:17" ht="21" customHeight="1" x14ac:dyDescent="0.25">
      <c r="A119" s="154" t="s">
        <v>91</v>
      </c>
      <c r="B119" s="154"/>
      <c r="C119" s="155" t="s">
        <v>92</v>
      </c>
      <c r="D119" s="172"/>
      <c r="E119" s="101">
        <f>+'Pay App 17'!E119</f>
        <v>0</v>
      </c>
      <c r="F119" s="73"/>
      <c r="G119" s="102">
        <f>+'Pay App 17'!G119+'Pay App 18'!F119</f>
        <v>0</v>
      </c>
      <c r="H119" s="194">
        <f>+'Pay App 17'!K119</f>
        <v>0</v>
      </c>
      <c r="I119" s="195"/>
      <c r="J119" s="104"/>
      <c r="K119" s="55">
        <f t="shared" si="2"/>
        <v>0</v>
      </c>
      <c r="L119" s="56">
        <f t="shared" si="0"/>
        <v>0</v>
      </c>
      <c r="M119" s="54">
        <f t="shared" si="1"/>
        <v>0</v>
      </c>
      <c r="N119" s="54">
        <f t="shared" si="3"/>
        <v>0</v>
      </c>
      <c r="O119" s="101">
        <f>+'Pay App 17'!O119+'Pay App 17'!P119</f>
        <v>0</v>
      </c>
      <c r="P119" s="73"/>
      <c r="Q119" s="69">
        <f>+'Pay App 17'!Q119+N119+P119</f>
        <v>0</v>
      </c>
    </row>
    <row r="120" spans="1:17" ht="21" customHeight="1" x14ac:dyDescent="0.25">
      <c r="A120" s="154" t="s">
        <v>302</v>
      </c>
      <c r="B120" s="154"/>
      <c r="C120" s="154" t="s">
        <v>303</v>
      </c>
      <c r="D120" s="155"/>
      <c r="E120" s="101">
        <f>+'Pay App 17'!E120</f>
        <v>0</v>
      </c>
      <c r="F120" s="73"/>
      <c r="G120" s="102">
        <f>+'Pay App 17'!G120+'Pay App 18'!F120</f>
        <v>0</v>
      </c>
      <c r="H120" s="194">
        <f>+'Pay App 17'!K120</f>
        <v>0</v>
      </c>
      <c r="I120" s="195"/>
      <c r="J120" s="104"/>
      <c r="K120" s="55">
        <f t="shared" si="2"/>
        <v>0</v>
      </c>
      <c r="L120" s="56">
        <f t="shared" si="0"/>
        <v>0</v>
      </c>
      <c r="M120" s="54">
        <f t="shared" si="1"/>
        <v>0</v>
      </c>
      <c r="N120" s="54">
        <f t="shared" si="3"/>
        <v>0</v>
      </c>
      <c r="O120" s="101">
        <f>+'Pay App 17'!O120+'Pay App 17'!P120</f>
        <v>0</v>
      </c>
      <c r="P120" s="73"/>
      <c r="Q120" s="69">
        <f>+'Pay App 17'!Q120+N120+P120</f>
        <v>0</v>
      </c>
    </row>
    <row r="121" spans="1:17" ht="21" customHeight="1" x14ac:dyDescent="0.25">
      <c r="A121" s="154" t="s">
        <v>304</v>
      </c>
      <c r="B121" s="154"/>
      <c r="C121" s="154" t="s">
        <v>305</v>
      </c>
      <c r="D121" s="155"/>
      <c r="E121" s="101">
        <f>+'Pay App 17'!E121</f>
        <v>0</v>
      </c>
      <c r="F121" s="73"/>
      <c r="G121" s="102">
        <f>+'Pay App 17'!G121+'Pay App 18'!F121</f>
        <v>0</v>
      </c>
      <c r="H121" s="194">
        <f>+'Pay App 17'!K121</f>
        <v>0</v>
      </c>
      <c r="I121" s="195"/>
      <c r="J121" s="104"/>
      <c r="K121" s="55">
        <f t="shared" si="2"/>
        <v>0</v>
      </c>
      <c r="L121" s="56">
        <f t="shared" si="0"/>
        <v>0</v>
      </c>
      <c r="M121" s="54">
        <f t="shared" si="1"/>
        <v>0</v>
      </c>
      <c r="N121" s="54">
        <f t="shared" si="3"/>
        <v>0</v>
      </c>
      <c r="O121" s="101">
        <f>+'Pay App 17'!O121+'Pay App 17'!P121</f>
        <v>0</v>
      </c>
      <c r="P121" s="73"/>
      <c r="Q121" s="69">
        <f>+'Pay App 17'!Q121+N121+P121</f>
        <v>0</v>
      </c>
    </row>
    <row r="122" spans="1:17" ht="21" customHeight="1" x14ac:dyDescent="0.25">
      <c r="A122" s="159" t="s">
        <v>93</v>
      </c>
      <c r="B122" s="159"/>
      <c r="C122" s="160" t="s">
        <v>221</v>
      </c>
      <c r="D122" s="163"/>
      <c r="E122" s="101">
        <f>+'Pay App 17'!E122</f>
        <v>0</v>
      </c>
      <c r="F122" s="73"/>
      <c r="G122" s="102">
        <f>+'Pay App 17'!G122+'Pay App 18'!F122</f>
        <v>0</v>
      </c>
      <c r="H122" s="194">
        <f>+'Pay App 17'!K122</f>
        <v>0</v>
      </c>
      <c r="I122" s="195"/>
      <c r="J122" s="104"/>
      <c r="K122" s="55">
        <f t="shared" si="2"/>
        <v>0</v>
      </c>
      <c r="L122" s="56">
        <f t="shared" si="0"/>
        <v>0</v>
      </c>
      <c r="M122" s="54">
        <f t="shared" si="1"/>
        <v>0</v>
      </c>
      <c r="N122" s="54">
        <f t="shared" si="3"/>
        <v>0</v>
      </c>
      <c r="O122" s="101">
        <f>+'Pay App 17'!O122+'Pay App 17'!P122</f>
        <v>0</v>
      </c>
      <c r="P122" s="73"/>
      <c r="Q122" s="69">
        <f>+'Pay App 17'!Q122+N122+P122</f>
        <v>0</v>
      </c>
    </row>
    <row r="123" spans="1:17" ht="21" customHeight="1" x14ac:dyDescent="0.25">
      <c r="A123" s="154" t="s">
        <v>306</v>
      </c>
      <c r="B123" s="154"/>
      <c r="C123" s="154" t="s">
        <v>307</v>
      </c>
      <c r="D123" s="155"/>
      <c r="E123" s="101">
        <f>+'Pay App 17'!E123</f>
        <v>0</v>
      </c>
      <c r="F123" s="73"/>
      <c r="G123" s="102">
        <f>+'Pay App 17'!G123+'Pay App 18'!F123</f>
        <v>0</v>
      </c>
      <c r="H123" s="194">
        <f>+'Pay App 17'!K123</f>
        <v>0</v>
      </c>
      <c r="I123" s="195"/>
      <c r="J123" s="104"/>
      <c r="K123" s="55">
        <f t="shared" si="2"/>
        <v>0</v>
      </c>
      <c r="L123" s="56">
        <f t="shared" si="0"/>
        <v>0</v>
      </c>
      <c r="M123" s="54">
        <f t="shared" si="1"/>
        <v>0</v>
      </c>
      <c r="N123" s="54">
        <f t="shared" si="3"/>
        <v>0</v>
      </c>
      <c r="O123" s="101">
        <f>+'Pay App 17'!O123+'Pay App 17'!P123</f>
        <v>0</v>
      </c>
      <c r="P123" s="73"/>
      <c r="Q123" s="69">
        <f>+'Pay App 17'!Q123+N123+P123</f>
        <v>0</v>
      </c>
    </row>
    <row r="124" spans="1:17" ht="21" customHeight="1" x14ac:dyDescent="0.25">
      <c r="A124" s="154" t="s">
        <v>306</v>
      </c>
      <c r="B124" s="154"/>
      <c r="C124" s="154" t="s">
        <v>308</v>
      </c>
      <c r="D124" s="155"/>
      <c r="E124" s="101">
        <f>+'Pay App 17'!E124</f>
        <v>0</v>
      </c>
      <c r="F124" s="73"/>
      <c r="G124" s="102">
        <f>+'Pay App 17'!G124+'Pay App 18'!F124</f>
        <v>0</v>
      </c>
      <c r="H124" s="194">
        <f>+'Pay App 17'!K124</f>
        <v>0</v>
      </c>
      <c r="I124" s="195"/>
      <c r="J124" s="104"/>
      <c r="K124" s="55">
        <f t="shared" si="2"/>
        <v>0</v>
      </c>
      <c r="L124" s="56">
        <f t="shared" si="0"/>
        <v>0</v>
      </c>
      <c r="M124" s="54">
        <f t="shared" si="1"/>
        <v>0</v>
      </c>
      <c r="N124" s="54">
        <f t="shared" si="3"/>
        <v>0</v>
      </c>
      <c r="O124" s="101">
        <f>+'Pay App 17'!O124+'Pay App 17'!P124</f>
        <v>0</v>
      </c>
      <c r="P124" s="73"/>
      <c r="Q124" s="69">
        <f>+'Pay App 17'!Q124+N124+P124</f>
        <v>0</v>
      </c>
    </row>
    <row r="125" spans="1:17" ht="21" customHeight="1" x14ac:dyDescent="0.25">
      <c r="A125" s="154" t="s">
        <v>306</v>
      </c>
      <c r="B125" s="154"/>
      <c r="C125" s="154" t="s">
        <v>309</v>
      </c>
      <c r="D125" s="155"/>
      <c r="E125" s="101">
        <f>+'Pay App 17'!E125</f>
        <v>0</v>
      </c>
      <c r="F125" s="73"/>
      <c r="G125" s="102">
        <f>+'Pay App 17'!G125+'Pay App 18'!F125</f>
        <v>0</v>
      </c>
      <c r="H125" s="194">
        <f>+'Pay App 17'!K125</f>
        <v>0</v>
      </c>
      <c r="I125" s="195"/>
      <c r="J125" s="104"/>
      <c r="K125" s="55">
        <f t="shared" si="2"/>
        <v>0</v>
      </c>
      <c r="L125" s="56">
        <f t="shared" si="0"/>
        <v>0</v>
      </c>
      <c r="M125" s="54">
        <f t="shared" si="1"/>
        <v>0</v>
      </c>
      <c r="N125" s="54">
        <f t="shared" si="3"/>
        <v>0</v>
      </c>
      <c r="O125" s="101">
        <f>+'Pay App 17'!O125+'Pay App 17'!P125</f>
        <v>0</v>
      </c>
      <c r="P125" s="73"/>
      <c r="Q125" s="69">
        <f>+'Pay App 17'!Q125+N125+P125</f>
        <v>0</v>
      </c>
    </row>
    <row r="126" spans="1:17" ht="21" customHeight="1" x14ac:dyDescent="0.25">
      <c r="A126" s="159" t="s">
        <v>222</v>
      </c>
      <c r="B126" s="159"/>
      <c r="C126" s="159" t="s">
        <v>223</v>
      </c>
      <c r="D126" s="160"/>
      <c r="E126" s="101">
        <f>+'Pay App 17'!E126</f>
        <v>0</v>
      </c>
      <c r="F126" s="73"/>
      <c r="G126" s="102">
        <f>+'Pay App 17'!G126+'Pay App 18'!F126</f>
        <v>0</v>
      </c>
      <c r="H126" s="194">
        <f>+'Pay App 17'!K126</f>
        <v>0</v>
      </c>
      <c r="I126" s="195"/>
      <c r="J126" s="104"/>
      <c r="K126" s="55">
        <f t="shared" si="2"/>
        <v>0</v>
      </c>
      <c r="L126" s="56">
        <f t="shared" si="0"/>
        <v>0</v>
      </c>
      <c r="M126" s="54">
        <f t="shared" si="1"/>
        <v>0</v>
      </c>
      <c r="N126" s="54">
        <f t="shared" si="3"/>
        <v>0</v>
      </c>
      <c r="O126" s="101">
        <f>+'Pay App 17'!O126+'Pay App 17'!P126</f>
        <v>0</v>
      </c>
      <c r="P126" s="73"/>
      <c r="Q126" s="69">
        <f>+'Pay App 17'!Q126+N126+P126</f>
        <v>0</v>
      </c>
    </row>
    <row r="127" spans="1:17" ht="21" customHeight="1" x14ac:dyDescent="0.25">
      <c r="A127" s="154" t="s">
        <v>94</v>
      </c>
      <c r="B127" s="154"/>
      <c r="C127" s="154" t="s">
        <v>95</v>
      </c>
      <c r="D127" s="155"/>
      <c r="E127" s="101">
        <f>+'Pay App 17'!E127</f>
        <v>0</v>
      </c>
      <c r="F127" s="73"/>
      <c r="G127" s="102">
        <f>+'Pay App 17'!G127+'Pay App 18'!F127</f>
        <v>0</v>
      </c>
      <c r="H127" s="194">
        <f>+'Pay App 17'!K127</f>
        <v>0</v>
      </c>
      <c r="I127" s="195"/>
      <c r="J127" s="104"/>
      <c r="K127" s="55">
        <f t="shared" si="2"/>
        <v>0</v>
      </c>
      <c r="L127" s="56">
        <f t="shared" si="0"/>
        <v>0</v>
      </c>
      <c r="M127" s="54">
        <f t="shared" si="1"/>
        <v>0</v>
      </c>
      <c r="N127" s="54">
        <f t="shared" si="3"/>
        <v>0</v>
      </c>
      <c r="O127" s="101">
        <f>+'Pay App 17'!O127+'Pay App 17'!P127</f>
        <v>0</v>
      </c>
      <c r="P127" s="73"/>
      <c r="Q127" s="69">
        <f>+'Pay App 17'!Q127+N127+P127</f>
        <v>0</v>
      </c>
    </row>
    <row r="128" spans="1:17" ht="21" customHeight="1" x14ac:dyDescent="0.25">
      <c r="A128" s="154" t="s">
        <v>310</v>
      </c>
      <c r="B128" s="154"/>
      <c r="C128" s="154" t="s">
        <v>311</v>
      </c>
      <c r="D128" s="155"/>
      <c r="E128" s="101">
        <f>+'Pay App 17'!E128</f>
        <v>0</v>
      </c>
      <c r="F128" s="73"/>
      <c r="G128" s="102">
        <f>+'Pay App 17'!G128+'Pay App 18'!F128</f>
        <v>0</v>
      </c>
      <c r="H128" s="194">
        <f>+'Pay App 17'!K128</f>
        <v>0</v>
      </c>
      <c r="I128" s="195"/>
      <c r="J128" s="104"/>
      <c r="K128" s="55">
        <f t="shared" si="2"/>
        <v>0</v>
      </c>
      <c r="L128" s="56">
        <f t="shared" si="0"/>
        <v>0</v>
      </c>
      <c r="M128" s="54">
        <f t="shared" si="1"/>
        <v>0</v>
      </c>
      <c r="N128" s="54">
        <f t="shared" si="3"/>
        <v>0</v>
      </c>
      <c r="O128" s="101">
        <f>+'Pay App 17'!O128+'Pay App 17'!P128</f>
        <v>0</v>
      </c>
      <c r="P128" s="73"/>
      <c r="Q128" s="69">
        <f>+'Pay App 17'!Q128+N128+P128</f>
        <v>0</v>
      </c>
    </row>
    <row r="129" spans="1:17" ht="21" customHeight="1" x14ac:dyDescent="0.25">
      <c r="A129" s="154" t="s">
        <v>312</v>
      </c>
      <c r="B129" s="154"/>
      <c r="C129" s="154" t="s">
        <v>313</v>
      </c>
      <c r="D129" s="155"/>
      <c r="E129" s="101">
        <f>+'Pay App 17'!E129</f>
        <v>0</v>
      </c>
      <c r="F129" s="73"/>
      <c r="G129" s="102">
        <f>+'Pay App 17'!G129+'Pay App 18'!F129</f>
        <v>0</v>
      </c>
      <c r="H129" s="194">
        <f>+'Pay App 17'!K129</f>
        <v>0</v>
      </c>
      <c r="I129" s="195"/>
      <c r="J129" s="104"/>
      <c r="K129" s="55">
        <f t="shared" si="2"/>
        <v>0</v>
      </c>
      <c r="L129" s="56">
        <f t="shared" si="0"/>
        <v>0</v>
      </c>
      <c r="M129" s="54">
        <f t="shared" si="1"/>
        <v>0</v>
      </c>
      <c r="N129" s="54">
        <f t="shared" si="3"/>
        <v>0</v>
      </c>
      <c r="O129" s="101">
        <f>+'Pay App 17'!O129+'Pay App 17'!P129</f>
        <v>0</v>
      </c>
      <c r="P129" s="73"/>
      <c r="Q129" s="69">
        <f>+'Pay App 17'!Q129+N129+P129</f>
        <v>0</v>
      </c>
    </row>
    <row r="130" spans="1:17" ht="21" customHeight="1" x14ac:dyDescent="0.25">
      <c r="A130" s="154" t="s">
        <v>96</v>
      </c>
      <c r="B130" s="154"/>
      <c r="C130" s="154" t="s">
        <v>97</v>
      </c>
      <c r="D130" s="155"/>
      <c r="E130" s="101">
        <f>+'Pay App 17'!E130</f>
        <v>0</v>
      </c>
      <c r="F130" s="73"/>
      <c r="G130" s="102">
        <f>+'Pay App 17'!G130+'Pay App 18'!F130</f>
        <v>0</v>
      </c>
      <c r="H130" s="194">
        <f>+'Pay App 17'!K130</f>
        <v>0</v>
      </c>
      <c r="I130" s="195"/>
      <c r="J130" s="104"/>
      <c r="K130" s="55">
        <f t="shared" si="2"/>
        <v>0</v>
      </c>
      <c r="L130" s="56">
        <f t="shared" si="0"/>
        <v>0</v>
      </c>
      <c r="M130" s="54">
        <f t="shared" si="1"/>
        <v>0</v>
      </c>
      <c r="N130" s="54">
        <f t="shared" si="3"/>
        <v>0</v>
      </c>
      <c r="O130" s="101">
        <f>+'Pay App 17'!O130+'Pay App 17'!P130</f>
        <v>0</v>
      </c>
      <c r="P130" s="73"/>
      <c r="Q130" s="69">
        <f>+'Pay App 17'!Q130+N130+P130</f>
        <v>0</v>
      </c>
    </row>
    <row r="131" spans="1:17" ht="21" customHeight="1" x14ac:dyDescent="0.25">
      <c r="A131" s="154" t="s">
        <v>314</v>
      </c>
      <c r="B131" s="154"/>
      <c r="C131" s="154" t="s">
        <v>315</v>
      </c>
      <c r="D131" s="155"/>
      <c r="E131" s="101">
        <f>+'Pay App 17'!E131</f>
        <v>0</v>
      </c>
      <c r="F131" s="73"/>
      <c r="G131" s="102">
        <f>+'Pay App 17'!G131+'Pay App 18'!F131</f>
        <v>0</v>
      </c>
      <c r="H131" s="194">
        <f>+'Pay App 17'!K131</f>
        <v>0</v>
      </c>
      <c r="I131" s="195"/>
      <c r="J131" s="104"/>
      <c r="K131" s="55">
        <f t="shared" si="2"/>
        <v>0</v>
      </c>
      <c r="L131" s="56">
        <f t="shared" si="0"/>
        <v>0</v>
      </c>
      <c r="M131" s="54">
        <f t="shared" si="1"/>
        <v>0</v>
      </c>
      <c r="N131" s="54">
        <f t="shared" si="3"/>
        <v>0</v>
      </c>
      <c r="O131" s="101">
        <f>+'Pay App 17'!O131+'Pay App 17'!P131</f>
        <v>0</v>
      </c>
      <c r="P131" s="73"/>
      <c r="Q131" s="69">
        <f>+'Pay App 17'!Q131+N131+P131</f>
        <v>0</v>
      </c>
    </row>
    <row r="132" spans="1:17" ht="21" customHeight="1" x14ac:dyDescent="0.25">
      <c r="A132" s="154" t="s">
        <v>316</v>
      </c>
      <c r="B132" s="154"/>
      <c r="C132" s="154" t="s">
        <v>317</v>
      </c>
      <c r="D132" s="155"/>
      <c r="E132" s="101">
        <f>+'Pay App 17'!E132</f>
        <v>0</v>
      </c>
      <c r="F132" s="73"/>
      <c r="G132" s="102">
        <f>+'Pay App 17'!G132+'Pay App 18'!F132</f>
        <v>0</v>
      </c>
      <c r="H132" s="194">
        <f>+'Pay App 17'!K132</f>
        <v>0</v>
      </c>
      <c r="I132" s="195"/>
      <c r="J132" s="104"/>
      <c r="K132" s="55">
        <f t="shared" si="2"/>
        <v>0</v>
      </c>
      <c r="L132" s="56">
        <f t="shared" si="0"/>
        <v>0</v>
      </c>
      <c r="M132" s="54">
        <f t="shared" si="1"/>
        <v>0</v>
      </c>
      <c r="N132" s="54">
        <f t="shared" si="3"/>
        <v>0</v>
      </c>
      <c r="O132" s="101">
        <f>+'Pay App 17'!O132+'Pay App 17'!P132</f>
        <v>0</v>
      </c>
      <c r="P132" s="73"/>
      <c r="Q132" s="69">
        <f>+'Pay App 17'!Q132+N132+P132</f>
        <v>0</v>
      </c>
    </row>
    <row r="133" spans="1:17" ht="21" customHeight="1" x14ac:dyDescent="0.25">
      <c r="A133" s="159" t="s">
        <v>219</v>
      </c>
      <c r="B133" s="159"/>
      <c r="C133" s="159" t="s">
        <v>220</v>
      </c>
      <c r="D133" s="160"/>
      <c r="E133" s="101">
        <f>+'Pay App 17'!E133</f>
        <v>0</v>
      </c>
      <c r="F133" s="73"/>
      <c r="G133" s="102">
        <f>+'Pay App 17'!G133+'Pay App 18'!F133</f>
        <v>0</v>
      </c>
      <c r="H133" s="194">
        <f>+'Pay App 17'!K133</f>
        <v>0</v>
      </c>
      <c r="I133" s="195"/>
      <c r="J133" s="104"/>
      <c r="K133" s="55">
        <f t="shared" si="2"/>
        <v>0</v>
      </c>
      <c r="L133" s="56">
        <f t="shared" si="0"/>
        <v>0</v>
      </c>
      <c r="M133" s="54">
        <f t="shared" si="1"/>
        <v>0</v>
      </c>
      <c r="N133" s="54">
        <f t="shared" si="3"/>
        <v>0</v>
      </c>
      <c r="O133" s="101">
        <f>+'Pay App 17'!O133+'Pay App 17'!P133</f>
        <v>0</v>
      </c>
      <c r="P133" s="73"/>
      <c r="Q133" s="69">
        <f>+'Pay App 17'!Q133+N133+P133</f>
        <v>0</v>
      </c>
    </row>
    <row r="134" spans="1:17" ht="21" customHeight="1" x14ac:dyDescent="0.25">
      <c r="A134" s="154" t="s">
        <v>98</v>
      </c>
      <c r="B134" s="154"/>
      <c r="C134" s="154" t="s">
        <v>99</v>
      </c>
      <c r="D134" s="155"/>
      <c r="E134" s="101">
        <f>+'Pay App 17'!E134</f>
        <v>0</v>
      </c>
      <c r="F134" s="73"/>
      <c r="G134" s="102">
        <f>+'Pay App 17'!G134+'Pay App 18'!F134</f>
        <v>0</v>
      </c>
      <c r="H134" s="194">
        <f>+'Pay App 17'!K134</f>
        <v>0</v>
      </c>
      <c r="I134" s="195"/>
      <c r="J134" s="104"/>
      <c r="K134" s="55">
        <f t="shared" si="2"/>
        <v>0</v>
      </c>
      <c r="L134" s="56">
        <f t="shared" si="0"/>
        <v>0</v>
      </c>
      <c r="M134" s="54">
        <f t="shared" si="1"/>
        <v>0</v>
      </c>
      <c r="N134" s="54">
        <f t="shared" si="3"/>
        <v>0</v>
      </c>
      <c r="O134" s="101">
        <f>+'Pay App 17'!O134+'Pay App 17'!P134</f>
        <v>0</v>
      </c>
      <c r="P134" s="73"/>
      <c r="Q134" s="69">
        <f>+'Pay App 17'!Q134+N134+P134</f>
        <v>0</v>
      </c>
    </row>
    <row r="135" spans="1:17" ht="21" customHeight="1" x14ac:dyDescent="0.25">
      <c r="A135" s="154" t="s">
        <v>100</v>
      </c>
      <c r="B135" s="154"/>
      <c r="C135" s="154" t="s">
        <v>101</v>
      </c>
      <c r="D135" s="155"/>
      <c r="E135" s="101">
        <f>+'Pay App 17'!E135</f>
        <v>0</v>
      </c>
      <c r="F135" s="73"/>
      <c r="G135" s="102">
        <f>+'Pay App 17'!G135+'Pay App 18'!F135</f>
        <v>0</v>
      </c>
      <c r="H135" s="194">
        <f>+'Pay App 17'!K135</f>
        <v>0</v>
      </c>
      <c r="I135" s="195"/>
      <c r="J135" s="104"/>
      <c r="K135" s="55">
        <f t="shared" si="2"/>
        <v>0</v>
      </c>
      <c r="L135" s="56">
        <f t="shared" si="0"/>
        <v>0</v>
      </c>
      <c r="M135" s="54">
        <f t="shared" si="1"/>
        <v>0</v>
      </c>
      <c r="N135" s="54">
        <f t="shared" si="3"/>
        <v>0</v>
      </c>
      <c r="O135" s="101">
        <f>+'Pay App 17'!O135+'Pay App 17'!P135</f>
        <v>0</v>
      </c>
      <c r="P135" s="73"/>
      <c r="Q135" s="69">
        <f>+'Pay App 17'!Q135+N135+P135</f>
        <v>0</v>
      </c>
    </row>
    <row r="136" spans="1:17" ht="21" customHeight="1" x14ac:dyDescent="0.25">
      <c r="A136" s="154" t="s">
        <v>102</v>
      </c>
      <c r="B136" s="154"/>
      <c r="C136" s="154" t="s">
        <v>103</v>
      </c>
      <c r="D136" s="155"/>
      <c r="E136" s="101">
        <f>+'Pay App 17'!E136</f>
        <v>0</v>
      </c>
      <c r="F136" s="73"/>
      <c r="G136" s="102">
        <f>+'Pay App 17'!G136+'Pay App 18'!F136</f>
        <v>0</v>
      </c>
      <c r="H136" s="194">
        <f>+'Pay App 17'!K136</f>
        <v>0</v>
      </c>
      <c r="I136" s="195"/>
      <c r="J136" s="104"/>
      <c r="K136" s="55">
        <f t="shared" si="2"/>
        <v>0</v>
      </c>
      <c r="L136" s="56">
        <f t="shared" si="0"/>
        <v>0</v>
      </c>
      <c r="M136" s="54">
        <f t="shared" si="1"/>
        <v>0</v>
      </c>
      <c r="N136" s="54">
        <f t="shared" si="3"/>
        <v>0</v>
      </c>
      <c r="O136" s="101">
        <f>+'Pay App 17'!O136+'Pay App 17'!P136</f>
        <v>0</v>
      </c>
      <c r="P136" s="73"/>
      <c r="Q136" s="69">
        <f>+'Pay App 17'!Q136+N136+P136</f>
        <v>0</v>
      </c>
    </row>
    <row r="137" spans="1:17" ht="21" customHeight="1" x14ac:dyDescent="0.25">
      <c r="A137" s="159" t="s">
        <v>217</v>
      </c>
      <c r="B137" s="159"/>
      <c r="C137" s="159" t="s">
        <v>218</v>
      </c>
      <c r="D137" s="160"/>
      <c r="E137" s="101">
        <f>+'Pay App 17'!E137</f>
        <v>0</v>
      </c>
      <c r="F137" s="73"/>
      <c r="G137" s="102">
        <f>+'Pay App 17'!G137+'Pay App 18'!F137</f>
        <v>0</v>
      </c>
      <c r="H137" s="194">
        <f>+'Pay App 17'!K137</f>
        <v>0</v>
      </c>
      <c r="I137" s="195"/>
      <c r="J137" s="104"/>
      <c r="K137" s="55">
        <f t="shared" si="2"/>
        <v>0</v>
      </c>
      <c r="L137" s="56">
        <f t="shared" si="0"/>
        <v>0</v>
      </c>
      <c r="M137" s="54">
        <f t="shared" si="1"/>
        <v>0</v>
      </c>
      <c r="N137" s="54">
        <f t="shared" si="3"/>
        <v>0</v>
      </c>
      <c r="O137" s="101">
        <f>+'Pay App 17'!O137+'Pay App 17'!P137</f>
        <v>0</v>
      </c>
      <c r="P137" s="73"/>
      <c r="Q137" s="69">
        <f>+'Pay App 17'!Q137+N137+P137</f>
        <v>0</v>
      </c>
    </row>
    <row r="138" spans="1:17" ht="21" customHeight="1" x14ac:dyDescent="0.25">
      <c r="A138" s="154" t="s">
        <v>104</v>
      </c>
      <c r="B138" s="154"/>
      <c r="C138" s="154" t="s">
        <v>105</v>
      </c>
      <c r="D138" s="155"/>
      <c r="E138" s="101">
        <f>+'Pay App 17'!E138</f>
        <v>0</v>
      </c>
      <c r="F138" s="73"/>
      <c r="G138" s="102">
        <f>+'Pay App 17'!G138+'Pay App 18'!F138</f>
        <v>0</v>
      </c>
      <c r="H138" s="194">
        <f>+'Pay App 17'!K138</f>
        <v>0</v>
      </c>
      <c r="I138" s="195"/>
      <c r="J138" s="104"/>
      <c r="K138" s="55">
        <f t="shared" si="2"/>
        <v>0</v>
      </c>
      <c r="L138" s="56">
        <f t="shared" si="0"/>
        <v>0</v>
      </c>
      <c r="M138" s="54">
        <f t="shared" si="1"/>
        <v>0</v>
      </c>
      <c r="N138" s="54">
        <f t="shared" si="3"/>
        <v>0</v>
      </c>
      <c r="O138" s="101">
        <f>+'Pay App 17'!O138+'Pay App 17'!P138</f>
        <v>0</v>
      </c>
      <c r="P138" s="73"/>
      <c r="Q138" s="69">
        <f>+'Pay App 17'!Q138+N138+P138</f>
        <v>0</v>
      </c>
    </row>
    <row r="139" spans="1:17" ht="21" customHeight="1" x14ac:dyDescent="0.25">
      <c r="A139" s="154" t="s">
        <v>318</v>
      </c>
      <c r="B139" s="154"/>
      <c r="C139" s="154" t="s">
        <v>319</v>
      </c>
      <c r="D139" s="155"/>
      <c r="E139" s="101">
        <f>+'Pay App 17'!E139</f>
        <v>0</v>
      </c>
      <c r="F139" s="73"/>
      <c r="G139" s="102">
        <f>+'Pay App 17'!G139+'Pay App 18'!F139</f>
        <v>0</v>
      </c>
      <c r="H139" s="194">
        <f>+'Pay App 17'!K139</f>
        <v>0</v>
      </c>
      <c r="I139" s="195"/>
      <c r="J139" s="104"/>
      <c r="K139" s="55">
        <f t="shared" si="2"/>
        <v>0</v>
      </c>
      <c r="L139" s="56">
        <f t="shared" si="0"/>
        <v>0</v>
      </c>
      <c r="M139" s="54">
        <f t="shared" si="1"/>
        <v>0</v>
      </c>
      <c r="N139" s="54">
        <f t="shared" si="3"/>
        <v>0</v>
      </c>
      <c r="O139" s="101">
        <f>+'Pay App 17'!O139+'Pay App 17'!P139</f>
        <v>0</v>
      </c>
      <c r="P139" s="73"/>
      <c r="Q139" s="69">
        <f>+'Pay App 17'!Q139+N139+P139</f>
        <v>0</v>
      </c>
    </row>
    <row r="140" spans="1:17" ht="21" customHeight="1" x14ac:dyDescent="0.25">
      <c r="A140" s="154" t="s">
        <v>106</v>
      </c>
      <c r="B140" s="154"/>
      <c r="C140" s="154" t="s">
        <v>107</v>
      </c>
      <c r="D140" s="155"/>
      <c r="E140" s="101">
        <f>+'Pay App 17'!E140</f>
        <v>0</v>
      </c>
      <c r="F140" s="73"/>
      <c r="G140" s="102">
        <f>+'Pay App 17'!G140+'Pay App 18'!F140</f>
        <v>0</v>
      </c>
      <c r="H140" s="194">
        <f>+'Pay App 17'!K140</f>
        <v>0</v>
      </c>
      <c r="I140" s="195"/>
      <c r="J140" s="104"/>
      <c r="K140" s="55">
        <f t="shared" si="2"/>
        <v>0</v>
      </c>
      <c r="L140" s="56">
        <f t="shared" si="0"/>
        <v>0</v>
      </c>
      <c r="M140" s="54">
        <f t="shared" si="1"/>
        <v>0</v>
      </c>
      <c r="N140" s="54">
        <f t="shared" si="3"/>
        <v>0</v>
      </c>
      <c r="O140" s="101">
        <f>+'Pay App 17'!O140+'Pay App 17'!P140</f>
        <v>0</v>
      </c>
      <c r="P140" s="73"/>
      <c r="Q140" s="69">
        <f>+'Pay App 17'!Q140+N140+P140</f>
        <v>0</v>
      </c>
    </row>
    <row r="141" spans="1:17" ht="21" customHeight="1" x14ac:dyDescent="0.25">
      <c r="A141" s="154" t="s">
        <v>320</v>
      </c>
      <c r="B141" s="154"/>
      <c r="C141" s="154" t="s">
        <v>321</v>
      </c>
      <c r="D141" s="155"/>
      <c r="E141" s="101">
        <f>+'Pay App 17'!E141</f>
        <v>0</v>
      </c>
      <c r="F141" s="73"/>
      <c r="G141" s="102">
        <f>+'Pay App 17'!G141+'Pay App 18'!F141</f>
        <v>0</v>
      </c>
      <c r="H141" s="194">
        <f>+'Pay App 17'!K141</f>
        <v>0</v>
      </c>
      <c r="I141" s="195"/>
      <c r="J141" s="104"/>
      <c r="K141" s="55">
        <f t="shared" si="2"/>
        <v>0</v>
      </c>
      <c r="L141" s="56">
        <f t="shared" si="0"/>
        <v>0</v>
      </c>
      <c r="M141" s="54">
        <f t="shared" si="1"/>
        <v>0</v>
      </c>
      <c r="N141" s="54">
        <f t="shared" si="3"/>
        <v>0</v>
      </c>
      <c r="O141" s="101">
        <f>+'Pay App 17'!O141+'Pay App 17'!P141</f>
        <v>0</v>
      </c>
      <c r="P141" s="73"/>
      <c r="Q141" s="69">
        <f>+'Pay App 17'!Q141+N141+P141</f>
        <v>0</v>
      </c>
    </row>
    <row r="142" spans="1:17" ht="21" customHeight="1" x14ac:dyDescent="0.25">
      <c r="A142" s="154" t="s">
        <v>108</v>
      </c>
      <c r="B142" s="154"/>
      <c r="C142" s="154" t="s">
        <v>109</v>
      </c>
      <c r="D142" s="155"/>
      <c r="E142" s="101">
        <f>+'Pay App 17'!E142</f>
        <v>0</v>
      </c>
      <c r="F142" s="73"/>
      <c r="G142" s="102">
        <f>+'Pay App 17'!G142+'Pay App 18'!F142</f>
        <v>0</v>
      </c>
      <c r="H142" s="194">
        <f>+'Pay App 17'!K142</f>
        <v>0</v>
      </c>
      <c r="I142" s="195"/>
      <c r="J142" s="104"/>
      <c r="K142" s="55">
        <f t="shared" si="2"/>
        <v>0</v>
      </c>
      <c r="L142" s="56">
        <f t="shared" si="0"/>
        <v>0</v>
      </c>
      <c r="M142" s="54">
        <f t="shared" si="1"/>
        <v>0</v>
      </c>
      <c r="N142" s="54">
        <f t="shared" si="3"/>
        <v>0</v>
      </c>
      <c r="O142" s="101">
        <f>+'Pay App 17'!O142+'Pay App 17'!P142</f>
        <v>0</v>
      </c>
      <c r="P142" s="73"/>
      <c r="Q142" s="69">
        <f>+'Pay App 17'!Q142+N142+P142</f>
        <v>0</v>
      </c>
    </row>
    <row r="143" spans="1:17" ht="21" customHeight="1" x14ac:dyDescent="0.25">
      <c r="A143" s="154" t="s">
        <v>110</v>
      </c>
      <c r="B143" s="154"/>
      <c r="C143" s="154" t="s">
        <v>111</v>
      </c>
      <c r="D143" s="155"/>
      <c r="E143" s="101">
        <f>+'Pay App 17'!E143</f>
        <v>0</v>
      </c>
      <c r="F143" s="73"/>
      <c r="G143" s="102">
        <f>+'Pay App 17'!G143+'Pay App 18'!F143</f>
        <v>0</v>
      </c>
      <c r="H143" s="194">
        <f>+'Pay App 17'!K143</f>
        <v>0</v>
      </c>
      <c r="I143" s="195"/>
      <c r="J143" s="104"/>
      <c r="K143" s="55">
        <f t="shared" si="2"/>
        <v>0</v>
      </c>
      <c r="L143" s="56">
        <f t="shared" si="0"/>
        <v>0</v>
      </c>
      <c r="M143" s="54">
        <f t="shared" si="1"/>
        <v>0</v>
      </c>
      <c r="N143" s="54">
        <f t="shared" si="3"/>
        <v>0</v>
      </c>
      <c r="O143" s="101">
        <f>+'Pay App 17'!O143+'Pay App 17'!P143</f>
        <v>0</v>
      </c>
      <c r="P143" s="73"/>
      <c r="Q143" s="69">
        <f>+'Pay App 17'!Q143+N143+P143</f>
        <v>0</v>
      </c>
    </row>
    <row r="144" spans="1:17" ht="21" customHeight="1" x14ac:dyDescent="0.25">
      <c r="A144" s="154" t="s">
        <v>322</v>
      </c>
      <c r="B144" s="154"/>
      <c r="C144" s="154" t="s">
        <v>323</v>
      </c>
      <c r="D144" s="155"/>
      <c r="E144" s="101">
        <f>+'Pay App 17'!E144</f>
        <v>0</v>
      </c>
      <c r="F144" s="73"/>
      <c r="G144" s="102">
        <f>+'Pay App 17'!G144+'Pay App 18'!F144</f>
        <v>0</v>
      </c>
      <c r="H144" s="194">
        <f>+'Pay App 17'!K144</f>
        <v>0</v>
      </c>
      <c r="I144" s="195"/>
      <c r="J144" s="104"/>
      <c r="K144" s="55">
        <f t="shared" si="2"/>
        <v>0</v>
      </c>
      <c r="L144" s="56">
        <f t="shared" si="0"/>
        <v>0</v>
      </c>
      <c r="M144" s="54">
        <f t="shared" si="1"/>
        <v>0</v>
      </c>
      <c r="N144" s="54">
        <f t="shared" si="3"/>
        <v>0</v>
      </c>
      <c r="O144" s="101">
        <f>+'Pay App 17'!O144+'Pay App 17'!P144</f>
        <v>0</v>
      </c>
      <c r="P144" s="73"/>
      <c r="Q144" s="69">
        <f>+'Pay App 17'!Q144+N144+P144</f>
        <v>0</v>
      </c>
    </row>
    <row r="145" spans="1:17" ht="21" customHeight="1" x14ac:dyDescent="0.25">
      <c r="A145" s="154" t="s">
        <v>327</v>
      </c>
      <c r="B145" s="154"/>
      <c r="C145" s="154" t="s">
        <v>324</v>
      </c>
      <c r="D145" s="155"/>
      <c r="E145" s="101">
        <f>+'Pay App 17'!E145</f>
        <v>0</v>
      </c>
      <c r="F145" s="73"/>
      <c r="G145" s="102">
        <f>+'Pay App 17'!G145+'Pay App 18'!F145</f>
        <v>0</v>
      </c>
      <c r="H145" s="194">
        <f>+'Pay App 17'!K145</f>
        <v>0</v>
      </c>
      <c r="I145" s="195"/>
      <c r="J145" s="104"/>
      <c r="K145" s="55">
        <f t="shared" si="2"/>
        <v>0</v>
      </c>
      <c r="L145" s="56">
        <f t="shared" si="0"/>
        <v>0</v>
      </c>
      <c r="M145" s="54">
        <f t="shared" si="1"/>
        <v>0</v>
      </c>
      <c r="N145" s="54">
        <f t="shared" si="3"/>
        <v>0</v>
      </c>
      <c r="O145" s="101">
        <f>+'Pay App 17'!O145+'Pay App 17'!P145</f>
        <v>0</v>
      </c>
      <c r="P145" s="73"/>
      <c r="Q145" s="69">
        <f>+'Pay App 17'!Q145+N145+P145</f>
        <v>0</v>
      </c>
    </row>
    <row r="146" spans="1:17" ht="21" customHeight="1" x14ac:dyDescent="0.25">
      <c r="A146" s="154" t="s">
        <v>325</v>
      </c>
      <c r="B146" s="154"/>
      <c r="C146" s="154" t="s">
        <v>326</v>
      </c>
      <c r="D146" s="155"/>
      <c r="E146" s="101">
        <f>+'Pay App 17'!E146</f>
        <v>0</v>
      </c>
      <c r="F146" s="73"/>
      <c r="G146" s="102">
        <f>+'Pay App 17'!G146+'Pay App 18'!F146</f>
        <v>0</v>
      </c>
      <c r="H146" s="194">
        <f>+'Pay App 17'!K146</f>
        <v>0</v>
      </c>
      <c r="I146" s="195"/>
      <c r="J146" s="104"/>
      <c r="K146" s="55">
        <f t="shared" si="2"/>
        <v>0</v>
      </c>
      <c r="L146" s="56">
        <f t="shared" ref="L146:L209" si="4">IF(ISERROR(K146/G146),0,K146/G146)</f>
        <v>0</v>
      </c>
      <c r="M146" s="54">
        <f t="shared" ref="M146:M209" si="5">+G146-K146</f>
        <v>0</v>
      </c>
      <c r="N146" s="54">
        <f t="shared" si="3"/>
        <v>0</v>
      </c>
      <c r="O146" s="101">
        <f>+'Pay App 17'!O146+'Pay App 17'!P146</f>
        <v>0</v>
      </c>
      <c r="P146" s="73"/>
      <c r="Q146" s="69">
        <f>+'Pay App 17'!Q146+N146+P146</f>
        <v>0</v>
      </c>
    </row>
    <row r="147" spans="1:17" ht="21" customHeight="1" x14ac:dyDescent="0.25">
      <c r="A147" s="159" t="s">
        <v>215</v>
      </c>
      <c r="B147" s="159"/>
      <c r="C147" s="159" t="s">
        <v>216</v>
      </c>
      <c r="D147" s="160"/>
      <c r="E147" s="101">
        <f>+'Pay App 17'!E147</f>
        <v>0</v>
      </c>
      <c r="F147" s="73"/>
      <c r="G147" s="102">
        <f>+'Pay App 17'!G147+'Pay App 18'!F147</f>
        <v>0</v>
      </c>
      <c r="H147" s="194">
        <f>+'Pay App 17'!K147</f>
        <v>0</v>
      </c>
      <c r="I147" s="195"/>
      <c r="J147" s="104"/>
      <c r="K147" s="55">
        <f t="shared" ref="K147:K210" si="6">+H147+J147</f>
        <v>0</v>
      </c>
      <c r="L147" s="56">
        <f t="shared" si="4"/>
        <v>0</v>
      </c>
      <c r="M147" s="54">
        <f t="shared" si="5"/>
        <v>0</v>
      </c>
      <c r="N147" s="54">
        <f t="shared" ref="N147:N210" si="7">SUM(+J147*0.05)</f>
        <v>0</v>
      </c>
      <c r="O147" s="101">
        <f>+'Pay App 17'!O147+'Pay App 17'!P147</f>
        <v>0</v>
      </c>
      <c r="P147" s="73"/>
      <c r="Q147" s="69">
        <f>+'Pay App 17'!Q147+N147+P147</f>
        <v>0</v>
      </c>
    </row>
    <row r="148" spans="1:17" ht="21" customHeight="1" x14ac:dyDescent="0.25">
      <c r="A148" s="154" t="s">
        <v>112</v>
      </c>
      <c r="B148" s="154"/>
      <c r="C148" s="154" t="s">
        <v>113</v>
      </c>
      <c r="D148" s="155"/>
      <c r="E148" s="101">
        <f>+'Pay App 17'!E148</f>
        <v>0</v>
      </c>
      <c r="F148" s="73"/>
      <c r="G148" s="102">
        <f>+'Pay App 17'!G148+'Pay App 18'!F148</f>
        <v>0</v>
      </c>
      <c r="H148" s="194">
        <f>+'Pay App 17'!K148</f>
        <v>0</v>
      </c>
      <c r="I148" s="195"/>
      <c r="J148" s="104"/>
      <c r="K148" s="55">
        <f t="shared" si="6"/>
        <v>0</v>
      </c>
      <c r="L148" s="56">
        <f t="shared" si="4"/>
        <v>0</v>
      </c>
      <c r="M148" s="54">
        <f t="shared" si="5"/>
        <v>0</v>
      </c>
      <c r="N148" s="54">
        <f t="shared" si="7"/>
        <v>0</v>
      </c>
      <c r="O148" s="101">
        <f>+'Pay App 17'!O148+'Pay App 17'!P148</f>
        <v>0</v>
      </c>
      <c r="P148" s="73"/>
      <c r="Q148" s="69">
        <f>+'Pay App 17'!Q148+N148+P148</f>
        <v>0</v>
      </c>
    </row>
    <row r="149" spans="1:17" ht="21" customHeight="1" x14ac:dyDescent="0.25">
      <c r="A149" s="154" t="s">
        <v>328</v>
      </c>
      <c r="B149" s="154"/>
      <c r="C149" s="154" t="s">
        <v>329</v>
      </c>
      <c r="D149" s="155"/>
      <c r="E149" s="101">
        <f>+'Pay App 17'!E149</f>
        <v>0</v>
      </c>
      <c r="F149" s="73"/>
      <c r="G149" s="102">
        <f>+'Pay App 17'!G149+'Pay App 18'!F149</f>
        <v>0</v>
      </c>
      <c r="H149" s="194">
        <f>+'Pay App 17'!K149</f>
        <v>0</v>
      </c>
      <c r="I149" s="195"/>
      <c r="J149" s="104"/>
      <c r="K149" s="55">
        <f t="shared" si="6"/>
        <v>0</v>
      </c>
      <c r="L149" s="56">
        <f t="shared" si="4"/>
        <v>0</v>
      </c>
      <c r="M149" s="54">
        <f t="shared" si="5"/>
        <v>0</v>
      </c>
      <c r="N149" s="54">
        <f t="shared" si="7"/>
        <v>0</v>
      </c>
      <c r="O149" s="101">
        <f>+'Pay App 17'!O149+'Pay App 17'!P149</f>
        <v>0</v>
      </c>
      <c r="P149" s="73"/>
      <c r="Q149" s="69">
        <f>+'Pay App 17'!Q149+N149+P149</f>
        <v>0</v>
      </c>
    </row>
    <row r="150" spans="1:17" ht="21" customHeight="1" x14ac:dyDescent="0.25">
      <c r="A150" s="154" t="s">
        <v>114</v>
      </c>
      <c r="B150" s="154"/>
      <c r="C150" s="154" t="s">
        <v>115</v>
      </c>
      <c r="D150" s="155"/>
      <c r="E150" s="101">
        <f>+'Pay App 17'!E150</f>
        <v>0</v>
      </c>
      <c r="F150" s="73"/>
      <c r="G150" s="102">
        <f>+'Pay App 17'!G150+'Pay App 18'!F150</f>
        <v>0</v>
      </c>
      <c r="H150" s="194">
        <f>+'Pay App 17'!K150</f>
        <v>0</v>
      </c>
      <c r="I150" s="195"/>
      <c r="J150" s="104"/>
      <c r="K150" s="55">
        <f t="shared" si="6"/>
        <v>0</v>
      </c>
      <c r="L150" s="56">
        <f t="shared" si="4"/>
        <v>0</v>
      </c>
      <c r="M150" s="54">
        <f t="shared" si="5"/>
        <v>0</v>
      </c>
      <c r="N150" s="54">
        <f t="shared" si="7"/>
        <v>0</v>
      </c>
      <c r="O150" s="101">
        <f>+'Pay App 17'!O150+'Pay App 17'!P150</f>
        <v>0</v>
      </c>
      <c r="P150" s="73"/>
      <c r="Q150" s="69">
        <f>+'Pay App 17'!Q150+N150+P150</f>
        <v>0</v>
      </c>
    </row>
    <row r="151" spans="1:17" ht="21" customHeight="1" x14ac:dyDescent="0.25">
      <c r="A151" s="154" t="s">
        <v>116</v>
      </c>
      <c r="B151" s="154"/>
      <c r="C151" s="154" t="s">
        <v>117</v>
      </c>
      <c r="D151" s="155"/>
      <c r="E151" s="101">
        <f>+'Pay App 17'!E151</f>
        <v>0</v>
      </c>
      <c r="F151" s="73"/>
      <c r="G151" s="102">
        <f>+'Pay App 17'!G151+'Pay App 18'!F151</f>
        <v>0</v>
      </c>
      <c r="H151" s="194">
        <f>+'Pay App 17'!K151</f>
        <v>0</v>
      </c>
      <c r="I151" s="195"/>
      <c r="J151" s="104"/>
      <c r="K151" s="55">
        <f t="shared" si="6"/>
        <v>0</v>
      </c>
      <c r="L151" s="56">
        <f t="shared" si="4"/>
        <v>0</v>
      </c>
      <c r="M151" s="54">
        <f t="shared" si="5"/>
        <v>0</v>
      </c>
      <c r="N151" s="54">
        <f t="shared" si="7"/>
        <v>0</v>
      </c>
      <c r="O151" s="101">
        <f>+'Pay App 17'!O151+'Pay App 17'!P151</f>
        <v>0</v>
      </c>
      <c r="P151" s="73"/>
      <c r="Q151" s="69">
        <f>+'Pay App 17'!Q151+N151+P151</f>
        <v>0</v>
      </c>
    </row>
    <row r="152" spans="1:17" ht="21" customHeight="1" x14ac:dyDescent="0.25">
      <c r="A152" s="154" t="s">
        <v>330</v>
      </c>
      <c r="B152" s="154"/>
      <c r="C152" s="154" t="s">
        <v>331</v>
      </c>
      <c r="D152" s="155"/>
      <c r="E152" s="101">
        <f>+'Pay App 17'!E152</f>
        <v>0</v>
      </c>
      <c r="F152" s="73"/>
      <c r="G152" s="102">
        <f>+'Pay App 17'!G152+'Pay App 18'!F152</f>
        <v>0</v>
      </c>
      <c r="H152" s="194">
        <f>+'Pay App 17'!K152</f>
        <v>0</v>
      </c>
      <c r="I152" s="195"/>
      <c r="J152" s="104"/>
      <c r="K152" s="55">
        <f t="shared" si="6"/>
        <v>0</v>
      </c>
      <c r="L152" s="56">
        <f t="shared" si="4"/>
        <v>0</v>
      </c>
      <c r="M152" s="54">
        <f t="shared" si="5"/>
        <v>0</v>
      </c>
      <c r="N152" s="54">
        <f t="shared" si="7"/>
        <v>0</v>
      </c>
      <c r="O152" s="101">
        <f>+'Pay App 17'!O152+'Pay App 17'!P152</f>
        <v>0</v>
      </c>
      <c r="P152" s="73"/>
      <c r="Q152" s="69">
        <f>+'Pay App 17'!Q152+N152+P152</f>
        <v>0</v>
      </c>
    </row>
    <row r="153" spans="1:17" ht="21" customHeight="1" x14ac:dyDescent="0.25">
      <c r="A153" s="154" t="s">
        <v>118</v>
      </c>
      <c r="B153" s="154"/>
      <c r="C153" s="154" t="s">
        <v>119</v>
      </c>
      <c r="D153" s="155"/>
      <c r="E153" s="101">
        <f>+'Pay App 17'!E153</f>
        <v>0</v>
      </c>
      <c r="F153" s="73"/>
      <c r="G153" s="102">
        <f>+'Pay App 17'!G153+'Pay App 18'!F153</f>
        <v>0</v>
      </c>
      <c r="H153" s="194">
        <f>+'Pay App 17'!K153</f>
        <v>0</v>
      </c>
      <c r="I153" s="195"/>
      <c r="J153" s="104"/>
      <c r="K153" s="55">
        <f t="shared" si="6"/>
        <v>0</v>
      </c>
      <c r="L153" s="56">
        <f t="shared" si="4"/>
        <v>0</v>
      </c>
      <c r="M153" s="54">
        <f t="shared" si="5"/>
        <v>0</v>
      </c>
      <c r="N153" s="54">
        <f t="shared" si="7"/>
        <v>0</v>
      </c>
      <c r="O153" s="101">
        <f>+'Pay App 17'!O153+'Pay App 17'!P153</f>
        <v>0</v>
      </c>
      <c r="P153" s="73"/>
      <c r="Q153" s="69">
        <f>+'Pay App 17'!Q153+N153+P153</f>
        <v>0</v>
      </c>
    </row>
    <row r="154" spans="1:17" ht="21" customHeight="1" x14ac:dyDescent="0.25">
      <c r="A154" s="154" t="s">
        <v>332</v>
      </c>
      <c r="B154" s="154"/>
      <c r="C154" s="154" t="s">
        <v>333</v>
      </c>
      <c r="D154" s="155"/>
      <c r="E154" s="101">
        <f>+'Pay App 17'!E154</f>
        <v>0</v>
      </c>
      <c r="F154" s="73"/>
      <c r="G154" s="102">
        <f>+'Pay App 17'!G154+'Pay App 18'!F154</f>
        <v>0</v>
      </c>
      <c r="H154" s="194">
        <f>+'Pay App 17'!K154</f>
        <v>0</v>
      </c>
      <c r="I154" s="195"/>
      <c r="J154" s="104"/>
      <c r="K154" s="55">
        <f t="shared" si="6"/>
        <v>0</v>
      </c>
      <c r="L154" s="56">
        <f t="shared" si="4"/>
        <v>0</v>
      </c>
      <c r="M154" s="54">
        <f t="shared" si="5"/>
        <v>0</v>
      </c>
      <c r="N154" s="54">
        <f t="shared" si="7"/>
        <v>0</v>
      </c>
      <c r="O154" s="101">
        <f>+'Pay App 17'!O154+'Pay App 17'!P154</f>
        <v>0</v>
      </c>
      <c r="P154" s="73"/>
      <c r="Q154" s="69">
        <f>+'Pay App 17'!Q154+N154+P154</f>
        <v>0</v>
      </c>
    </row>
    <row r="155" spans="1:17" ht="21" customHeight="1" x14ac:dyDescent="0.25">
      <c r="A155" s="154" t="s">
        <v>335</v>
      </c>
      <c r="B155" s="154"/>
      <c r="C155" s="154" t="s">
        <v>334</v>
      </c>
      <c r="D155" s="155"/>
      <c r="E155" s="101">
        <f>+'Pay App 17'!E155</f>
        <v>0</v>
      </c>
      <c r="F155" s="73"/>
      <c r="G155" s="102">
        <f>+'Pay App 17'!G155+'Pay App 18'!F155</f>
        <v>0</v>
      </c>
      <c r="H155" s="194">
        <f>+'Pay App 17'!K155</f>
        <v>0</v>
      </c>
      <c r="I155" s="195"/>
      <c r="J155" s="104"/>
      <c r="K155" s="55">
        <f t="shared" si="6"/>
        <v>0</v>
      </c>
      <c r="L155" s="56">
        <f t="shared" si="4"/>
        <v>0</v>
      </c>
      <c r="M155" s="54">
        <f t="shared" si="5"/>
        <v>0</v>
      </c>
      <c r="N155" s="54">
        <f t="shared" si="7"/>
        <v>0</v>
      </c>
      <c r="O155" s="101">
        <f>+'Pay App 17'!O155+'Pay App 17'!P155</f>
        <v>0</v>
      </c>
      <c r="P155" s="73"/>
      <c r="Q155" s="69">
        <f>+'Pay App 17'!Q155+N155+P155</f>
        <v>0</v>
      </c>
    </row>
    <row r="156" spans="1:17" ht="21" customHeight="1" x14ac:dyDescent="0.25">
      <c r="A156" s="159" t="s">
        <v>213</v>
      </c>
      <c r="B156" s="159"/>
      <c r="C156" s="159" t="s">
        <v>214</v>
      </c>
      <c r="D156" s="160"/>
      <c r="E156" s="101">
        <f>+'Pay App 17'!E156</f>
        <v>0</v>
      </c>
      <c r="F156" s="73"/>
      <c r="G156" s="102">
        <f>+'Pay App 17'!G156+'Pay App 18'!F156</f>
        <v>0</v>
      </c>
      <c r="H156" s="194">
        <f>+'Pay App 17'!K156</f>
        <v>0</v>
      </c>
      <c r="I156" s="195"/>
      <c r="J156" s="104"/>
      <c r="K156" s="55">
        <f t="shared" si="6"/>
        <v>0</v>
      </c>
      <c r="L156" s="56">
        <f t="shared" si="4"/>
        <v>0</v>
      </c>
      <c r="M156" s="54">
        <f t="shared" si="5"/>
        <v>0</v>
      </c>
      <c r="N156" s="54">
        <f t="shared" si="7"/>
        <v>0</v>
      </c>
      <c r="O156" s="101">
        <f>+'Pay App 17'!O156+'Pay App 17'!P156</f>
        <v>0</v>
      </c>
      <c r="P156" s="73"/>
      <c r="Q156" s="69">
        <f>+'Pay App 17'!Q156+N156+P156</f>
        <v>0</v>
      </c>
    </row>
    <row r="157" spans="1:17" ht="21" customHeight="1" x14ac:dyDescent="0.25">
      <c r="A157" s="154" t="s">
        <v>120</v>
      </c>
      <c r="B157" s="154"/>
      <c r="C157" s="154" t="s">
        <v>121</v>
      </c>
      <c r="D157" s="155"/>
      <c r="E157" s="101">
        <f>+'Pay App 17'!E157</f>
        <v>0</v>
      </c>
      <c r="F157" s="73"/>
      <c r="G157" s="102">
        <f>+'Pay App 17'!G157+'Pay App 18'!F157</f>
        <v>0</v>
      </c>
      <c r="H157" s="194">
        <f>+'Pay App 17'!K157</f>
        <v>0</v>
      </c>
      <c r="I157" s="195"/>
      <c r="J157" s="104"/>
      <c r="K157" s="55">
        <f t="shared" si="6"/>
        <v>0</v>
      </c>
      <c r="L157" s="56">
        <f t="shared" si="4"/>
        <v>0</v>
      </c>
      <c r="M157" s="54">
        <f t="shared" si="5"/>
        <v>0</v>
      </c>
      <c r="N157" s="54">
        <f t="shared" si="7"/>
        <v>0</v>
      </c>
      <c r="O157" s="101">
        <f>+'Pay App 17'!O157+'Pay App 17'!P157</f>
        <v>0</v>
      </c>
      <c r="P157" s="73"/>
      <c r="Q157" s="69">
        <f>+'Pay App 17'!Q157+N157+P157</f>
        <v>0</v>
      </c>
    </row>
    <row r="158" spans="1:17" ht="21" customHeight="1" x14ac:dyDescent="0.25">
      <c r="A158" s="154" t="s">
        <v>336</v>
      </c>
      <c r="B158" s="154"/>
      <c r="C158" s="154" t="s">
        <v>337</v>
      </c>
      <c r="D158" s="155"/>
      <c r="E158" s="101">
        <f>+'Pay App 17'!E158</f>
        <v>0</v>
      </c>
      <c r="F158" s="73"/>
      <c r="G158" s="102">
        <f>+'Pay App 17'!G158+'Pay App 18'!F158</f>
        <v>0</v>
      </c>
      <c r="H158" s="194">
        <f>+'Pay App 17'!K158</f>
        <v>0</v>
      </c>
      <c r="I158" s="195"/>
      <c r="J158" s="104"/>
      <c r="K158" s="55">
        <f t="shared" si="6"/>
        <v>0</v>
      </c>
      <c r="L158" s="56">
        <f t="shared" si="4"/>
        <v>0</v>
      </c>
      <c r="M158" s="54">
        <f t="shared" si="5"/>
        <v>0</v>
      </c>
      <c r="N158" s="54">
        <f t="shared" si="7"/>
        <v>0</v>
      </c>
      <c r="O158" s="101">
        <f>+'Pay App 17'!O158+'Pay App 17'!P158</f>
        <v>0</v>
      </c>
      <c r="P158" s="73"/>
      <c r="Q158" s="69">
        <f>+'Pay App 17'!Q158+N158+P158</f>
        <v>0</v>
      </c>
    </row>
    <row r="159" spans="1:17" ht="21" customHeight="1" x14ac:dyDescent="0.25">
      <c r="A159" s="154" t="s">
        <v>122</v>
      </c>
      <c r="B159" s="154"/>
      <c r="C159" s="154" t="s">
        <v>123</v>
      </c>
      <c r="D159" s="155"/>
      <c r="E159" s="101">
        <f>+'Pay App 17'!E159</f>
        <v>0</v>
      </c>
      <c r="F159" s="73"/>
      <c r="G159" s="102">
        <f>+'Pay App 17'!G159+'Pay App 18'!F159</f>
        <v>0</v>
      </c>
      <c r="H159" s="194">
        <f>+'Pay App 17'!K159</f>
        <v>0</v>
      </c>
      <c r="I159" s="195"/>
      <c r="J159" s="104"/>
      <c r="K159" s="55">
        <f t="shared" si="6"/>
        <v>0</v>
      </c>
      <c r="L159" s="56">
        <f t="shared" si="4"/>
        <v>0</v>
      </c>
      <c r="M159" s="54">
        <f t="shared" si="5"/>
        <v>0</v>
      </c>
      <c r="N159" s="54">
        <f t="shared" si="7"/>
        <v>0</v>
      </c>
      <c r="O159" s="101">
        <f>+'Pay App 17'!O159+'Pay App 17'!P159</f>
        <v>0</v>
      </c>
      <c r="P159" s="73"/>
      <c r="Q159" s="69">
        <f>+'Pay App 17'!Q159+N159+P159</f>
        <v>0</v>
      </c>
    </row>
    <row r="160" spans="1:17" ht="21" customHeight="1" x14ac:dyDescent="0.25">
      <c r="A160" s="154" t="s">
        <v>124</v>
      </c>
      <c r="B160" s="154"/>
      <c r="C160" s="154" t="s">
        <v>125</v>
      </c>
      <c r="D160" s="155"/>
      <c r="E160" s="101">
        <f>+'Pay App 17'!E160</f>
        <v>0</v>
      </c>
      <c r="F160" s="73"/>
      <c r="G160" s="102">
        <f>+'Pay App 17'!G160+'Pay App 18'!F160</f>
        <v>0</v>
      </c>
      <c r="H160" s="194">
        <f>+'Pay App 17'!K160</f>
        <v>0</v>
      </c>
      <c r="I160" s="195"/>
      <c r="J160" s="104"/>
      <c r="K160" s="55">
        <f t="shared" si="6"/>
        <v>0</v>
      </c>
      <c r="L160" s="56">
        <f t="shared" si="4"/>
        <v>0</v>
      </c>
      <c r="M160" s="54">
        <f t="shared" si="5"/>
        <v>0</v>
      </c>
      <c r="N160" s="54">
        <f t="shared" si="7"/>
        <v>0</v>
      </c>
      <c r="O160" s="101">
        <f>+'Pay App 17'!O160+'Pay App 17'!P160</f>
        <v>0</v>
      </c>
      <c r="P160" s="73"/>
      <c r="Q160" s="69">
        <f>+'Pay App 17'!Q160+N160+P160</f>
        <v>0</v>
      </c>
    </row>
    <row r="161" spans="1:17" ht="21" customHeight="1" x14ac:dyDescent="0.25">
      <c r="A161" s="154" t="s">
        <v>126</v>
      </c>
      <c r="B161" s="154"/>
      <c r="C161" s="154" t="s">
        <v>127</v>
      </c>
      <c r="D161" s="155"/>
      <c r="E161" s="101">
        <f>+'Pay App 17'!E161</f>
        <v>0</v>
      </c>
      <c r="F161" s="73"/>
      <c r="G161" s="102">
        <f>+'Pay App 17'!G161+'Pay App 18'!F161</f>
        <v>0</v>
      </c>
      <c r="H161" s="194">
        <f>+'Pay App 17'!K161</f>
        <v>0</v>
      </c>
      <c r="I161" s="195"/>
      <c r="J161" s="104"/>
      <c r="K161" s="55">
        <f t="shared" si="6"/>
        <v>0</v>
      </c>
      <c r="L161" s="56">
        <f t="shared" si="4"/>
        <v>0</v>
      </c>
      <c r="M161" s="54">
        <f t="shared" si="5"/>
        <v>0</v>
      </c>
      <c r="N161" s="54">
        <f t="shared" si="7"/>
        <v>0</v>
      </c>
      <c r="O161" s="101">
        <f>+'Pay App 17'!O161+'Pay App 17'!P161</f>
        <v>0</v>
      </c>
      <c r="P161" s="73"/>
      <c r="Q161" s="69">
        <f>+'Pay App 17'!Q161+N161+P161</f>
        <v>0</v>
      </c>
    </row>
    <row r="162" spans="1:17" ht="21" customHeight="1" x14ac:dyDescent="0.25">
      <c r="A162" s="154" t="s">
        <v>339</v>
      </c>
      <c r="B162" s="154"/>
      <c r="C162" s="154" t="s">
        <v>338</v>
      </c>
      <c r="D162" s="155"/>
      <c r="E162" s="101">
        <f>+'Pay App 17'!E162</f>
        <v>0</v>
      </c>
      <c r="F162" s="73"/>
      <c r="G162" s="102">
        <f>+'Pay App 17'!G162+'Pay App 18'!F162</f>
        <v>0</v>
      </c>
      <c r="H162" s="194">
        <f>+'Pay App 17'!K162</f>
        <v>0</v>
      </c>
      <c r="I162" s="195"/>
      <c r="J162" s="104"/>
      <c r="K162" s="55">
        <f t="shared" si="6"/>
        <v>0</v>
      </c>
      <c r="L162" s="56">
        <f t="shared" si="4"/>
        <v>0</v>
      </c>
      <c r="M162" s="54">
        <f t="shared" si="5"/>
        <v>0</v>
      </c>
      <c r="N162" s="54">
        <f t="shared" si="7"/>
        <v>0</v>
      </c>
      <c r="O162" s="101">
        <f>+'Pay App 17'!O162+'Pay App 17'!P162</f>
        <v>0</v>
      </c>
      <c r="P162" s="73"/>
      <c r="Q162" s="69">
        <f>+'Pay App 17'!Q162+N162+P162</f>
        <v>0</v>
      </c>
    </row>
    <row r="163" spans="1:17" ht="21" customHeight="1" x14ac:dyDescent="0.25">
      <c r="A163" s="154" t="s">
        <v>128</v>
      </c>
      <c r="B163" s="154"/>
      <c r="C163" s="154" t="s">
        <v>129</v>
      </c>
      <c r="D163" s="155"/>
      <c r="E163" s="101">
        <f>+'Pay App 17'!E163</f>
        <v>0</v>
      </c>
      <c r="F163" s="73"/>
      <c r="G163" s="102">
        <f>+'Pay App 17'!G163+'Pay App 18'!F163</f>
        <v>0</v>
      </c>
      <c r="H163" s="194">
        <f>+'Pay App 17'!K163</f>
        <v>0</v>
      </c>
      <c r="I163" s="195"/>
      <c r="J163" s="104"/>
      <c r="K163" s="55">
        <f t="shared" si="6"/>
        <v>0</v>
      </c>
      <c r="L163" s="56">
        <f t="shared" si="4"/>
        <v>0</v>
      </c>
      <c r="M163" s="54">
        <f t="shared" si="5"/>
        <v>0</v>
      </c>
      <c r="N163" s="54">
        <f t="shared" si="7"/>
        <v>0</v>
      </c>
      <c r="O163" s="101">
        <f>+'Pay App 17'!O163+'Pay App 17'!P163</f>
        <v>0</v>
      </c>
      <c r="P163" s="73"/>
      <c r="Q163" s="69">
        <f>+'Pay App 17'!Q163+N163+P163</f>
        <v>0</v>
      </c>
    </row>
    <row r="164" spans="1:17" ht="21" customHeight="1" x14ac:dyDescent="0.25">
      <c r="A164" s="159" t="s">
        <v>209</v>
      </c>
      <c r="B164" s="159"/>
      <c r="C164" s="159" t="s">
        <v>210</v>
      </c>
      <c r="D164" s="160"/>
      <c r="E164" s="101">
        <f>+'Pay App 17'!E164</f>
        <v>0</v>
      </c>
      <c r="F164" s="73"/>
      <c r="G164" s="102">
        <f>+'Pay App 17'!G164+'Pay App 18'!F164</f>
        <v>0</v>
      </c>
      <c r="H164" s="194">
        <f>+'Pay App 17'!K164</f>
        <v>0</v>
      </c>
      <c r="I164" s="195"/>
      <c r="J164" s="104"/>
      <c r="K164" s="55">
        <f t="shared" si="6"/>
        <v>0</v>
      </c>
      <c r="L164" s="56">
        <f t="shared" si="4"/>
        <v>0</v>
      </c>
      <c r="M164" s="54">
        <f t="shared" si="5"/>
        <v>0</v>
      </c>
      <c r="N164" s="54">
        <f t="shared" si="7"/>
        <v>0</v>
      </c>
      <c r="O164" s="101">
        <f>+'Pay App 17'!O164+'Pay App 17'!P164</f>
        <v>0</v>
      </c>
      <c r="P164" s="73"/>
      <c r="Q164" s="69">
        <f>+'Pay App 17'!Q164+N164+P164</f>
        <v>0</v>
      </c>
    </row>
    <row r="165" spans="1:17" ht="21" customHeight="1" x14ac:dyDescent="0.25">
      <c r="A165" s="159" t="s">
        <v>211</v>
      </c>
      <c r="B165" s="159"/>
      <c r="C165" s="159" t="s">
        <v>212</v>
      </c>
      <c r="D165" s="160"/>
      <c r="E165" s="101">
        <f>+'Pay App 17'!E165</f>
        <v>0</v>
      </c>
      <c r="F165" s="73"/>
      <c r="G165" s="102">
        <f>+'Pay App 17'!G165+'Pay App 18'!F165</f>
        <v>0</v>
      </c>
      <c r="H165" s="194">
        <f>+'Pay App 17'!K165</f>
        <v>0</v>
      </c>
      <c r="I165" s="195"/>
      <c r="J165" s="104"/>
      <c r="K165" s="55">
        <f t="shared" si="6"/>
        <v>0</v>
      </c>
      <c r="L165" s="56">
        <f t="shared" si="4"/>
        <v>0</v>
      </c>
      <c r="M165" s="54">
        <f t="shared" si="5"/>
        <v>0</v>
      </c>
      <c r="N165" s="54">
        <f t="shared" si="7"/>
        <v>0</v>
      </c>
      <c r="O165" s="101">
        <f>+'Pay App 17'!O165+'Pay App 17'!P165</f>
        <v>0</v>
      </c>
      <c r="P165" s="73"/>
      <c r="Q165" s="69">
        <f>+'Pay App 17'!Q165+N165+P165</f>
        <v>0</v>
      </c>
    </row>
    <row r="166" spans="1:17" ht="21" customHeight="1" x14ac:dyDescent="0.25">
      <c r="A166" s="154" t="s">
        <v>340</v>
      </c>
      <c r="B166" s="154"/>
      <c r="C166" s="154" t="s">
        <v>341</v>
      </c>
      <c r="D166" s="155"/>
      <c r="E166" s="101">
        <f>+'Pay App 17'!E166</f>
        <v>0</v>
      </c>
      <c r="F166" s="73"/>
      <c r="G166" s="102">
        <f>+'Pay App 17'!G166+'Pay App 18'!F166</f>
        <v>0</v>
      </c>
      <c r="H166" s="194">
        <f>+'Pay App 17'!K166</f>
        <v>0</v>
      </c>
      <c r="I166" s="195"/>
      <c r="J166" s="104"/>
      <c r="K166" s="55">
        <f t="shared" si="6"/>
        <v>0</v>
      </c>
      <c r="L166" s="56">
        <f t="shared" si="4"/>
        <v>0</v>
      </c>
      <c r="M166" s="54">
        <f t="shared" si="5"/>
        <v>0</v>
      </c>
      <c r="N166" s="54">
        <f t="shared" si="7"/>
        <v>0</v>
      </c>
      <c r="O166" s="101">
        <f>+'Pay App 17'!O166+'Pay App 17'!P166</f>
        <v>0</v>
      </c>
      <c r="P166" s="73"/>
      <c r="Q166" s="69">
        <f>+'Pay App 17'!Q166+N166+P166</f>
        <v>0</v>
      </c>
    </row>
    <row r="167" spans="1:17" ht="21" customHeight="1" x14ac:dyDescent="0.25">
      <c r="A167" s="154" t="s">
        <v>351</v>
      </c>
      <c r="B167" s="154"/>
      <c r="C167" s="154" t="s">
        <v>342</v>
      </c>
      <c r="D167" s="155"/>
      <c r="E167" s="101">
        <f>+'Pay App 17'!E167</f>
        <v>0</v>
      </c>
      <c r="F167" s="73"/>
      <c r="G167" s="102">
        <f>+'Pay App 17'!G167+'Pay App 18'!F167</f>
        <v>0</v>
      </c>
      <c r="H167" s="194">
        <f>+'Pay App 17'!K167</f>
        <v>0</v>
      </c>
      <c r="I167" s="195"/>
      <c r="J167" s="104"/>
      <c r="K167" s="55">
        <f t="shared" si="6"/>
        <v>0</v>
      </c>
      <c r="L167" s="56">
        <f t="shared" si="4"/>
        <v>0</v>
      </c>
      <c r="M167" s="54">
        <f t="shared" si="5"/>
        <v>0</v>
      </c>
      <c r="N167" s="54">
        <f t="shared" si="7"/>
        <v>0</v>
      </c>
      <c r="O167" s="101">
        <f>+'Pay App 17'!O167+'Pay App 17'!P167</f>
        <v>0</v>
      </c>
      <c r="P167" s="73"/>
      <c r="Q167" s="69">
        <f>+'Pay App 17'!Q167+N167+P167</f>
        <v>0</v>
      </c>
    </row>
    <row r="168" spans="1:17" ht="21" customHeight="1" x14ac:dyDescent="0.25">
      <c r="A168" s="154" t="s">
        <v>352</v>
      </c>
      <c r="B168" s="154"/>
      <c r="C168" s="154" t="s">
        <v>343</v>
      </c>
      <c r="D168" s="155"/>
      <c r="E168" s="101">
        <f>+'Pay App 17'!E168</f>
        <v>0</v>
      </c>
      <c r="F168" s="73"/>
      <c r="G168" s="102">
        <f>+'Pay App 17'!G168+'Pay App 18'!F168</f>
        <v>0</v>
      </c>
      <c r="H168" s="194">
        <f>+'Pay App 17'!K168</f>
        <v>0</v>
      </c>
      <c r="I168" s="195"/>
      <c r="J168" s="104"/>
      <c r="K168" s="55">
        <f t="shared" si="6"/>
        <v>0</v>
      </c>
      <c r="L168" s="56">
        <f t="shared" si="4"/>
        <v>0</v>
      </c>
      <c r="M168" s="54">
        <f t="shared" si="5"/>
        <v>0</v>
      </c>
      <c r="N168" s="54">
        <f t="shared" si="7"/>
        <v>0</v>
      </c>
      <c r="O168" s="101">
        <f>+'Pay App 17'!O168+'Pay App 17'!P168</f>
        <v>0</v>
      </c>
      <c r="P168" s="73"/>
      <c r="Q168" s="69">
        <f>+'Pay App 17'!Q168+N168+P168</f>
        <v>0</v>
      </c>
    </row>
    <row r="169" spans="1:17" ht="21" customHeight="1" x14ac:dyDescent="0.25">
      <c r="A169" s="154" t="s">
        <v>353</v>
      </c>
      <c r="B169" s="154"/>
      <c r="C169" s="154" t="s">
        <v>344</v>
      </c>
      <c r="D169" s="155"/>
      <c r="E169" s="101">
        <f>+'Pay App 17'!E169</f>
        <v>0</v>
      </c>
      <c r="F169" s="73"/>
      <c r="G169" s="102">
        <f>+'Pay App 17'!G169+'Pay App 18'!F169</f>
        <v>0</v>
      </c>
      <c r="H169" s="194">
        <f>+'Pay App 17'!K169</f>
        <v>0</v>
      </c>
      <c r="I169" s="195"/>
      <c r="J169" s="104"/>
      <c r="K169" s="55">
        <f t="shared" si="6"/>
        <v>0</v>
      </c>
      <c r="L169" s="56">
        <f t="shared" si="4"/>
        <v>0</v>
      </c>
      <c r="M169" s="54">
        <f t="shared" si="5"/>
        <v>0</v>
      </c>
      <c r="N169" s="54">
        <f t="shared" si="7"/>
        <v>0</v>
      </c>
      <c r="O169" s="101">
        <f>+'Pay App 17'!O169+'Pay App 17'!P169</f>
        <v>0</v>
      </c>
      <c r="P169" s="73"/>
      <c r="Q169" s="69">
        <f>+'Pay App 17'!Q169+N169+P169</f>
        <v>0</v>
      </c>
    </row>
    <row r="170" spans="1:17" ht="21" customHeight="1" x14ac:dyDescent="0.25">
      <c r="A170" s="154" t="s">
        <v>354</v>
      </c>
      <c r="B170" s="154"/>
      <c r="C170" s="154" t="s">
        <v>345</v>
      </c>
      <c r="D170" s="155"/>
      <c r="E170" s="101">
        <f>+'Pay App 17'!E170</f>
        <v>0</v>
      </c>
      <c r="F170" s="73"/>
      <c r="G170" s="102">
        <f>+'Pay App 17'!G170+'Pay App 18'!F170</f>
        <v>0</v>
      </c>
      <c r="H170" s="194">
        <f>+'Pay App 17'!K170</f>
        <v>0</v>
      </c>
      <c r="I170" s="195"/>
      <c r="J170" s="104"/>
      <c r="K170" s="55">
        <f t="shared" si="6"/>
        <v>0</v>
      </c>
      <c r="L170" s="56">
        <f t="shared" si="4"/>
        <v>0</v>
      </c>
      <c r="M170" s="54">
        <f t="shared" si="5"/>
        <v>0</v>
      </c>
      <c r="N170" s="54">
        <f t="shared" si="7"/>
        <v>0</v>
      </c>
      <c r="O170" s="101">
        <f>+'Pay App 17'!O170+'Pay App 17'!P170</f>
        <v>0</v>
      </c>
      <c r="P170" s="73"/>
      <c r="Q170" s="69">
        <f>+'Pay App 17'!Q170+N170+P170</f>
        <v>0</v>
      </c>
    </row>
    <row r="171" spans="1:17" ht="21" customHeight="1" x14ac:dyDescent="0.25">
      <c r="A171" s="154" t="s">
        <v>355</v>
      </c>
      <c r="B171" s="154"/>
      <c r="C171" s="154" t="s">
        <v>346</v>
      </c>
      <c r="D171" s="155"/>
      <c r="E171" s="101">
        <f>+'Pay App 17'!E171</f>
        <v>0</v>
      </c>
      <c r="F171" s="73"/>
      <c r="G171" s="102">
        <f>+'Pay App 17'!G171+'Pay App 18'!F171</f>
        <v>0</v>
      </c>
      <c r="H171" s="194">
        <f>+'Pay App 17'!K171</f>
        <v>0</v>
      </c>
      <c r="I171" s="195"/>
      <c r="J171" s="104"/>
      <c r="K171" s="55">
        <f t="shared" si="6"/>
        <v>0</v>
      </c>
      <c r="L171" s="56">
        <f t="shared" si="4"/>
        <v>0</v>
      </c>
      <c r="M171" s="54">
        <f t="shared" si="5"/>
        <v>0</v>
      </c>
      <c r="N171" s="54">
        <f t="shared" si="7"/>
        <v>0</v>
      </c>
      <c r="O171" s="101">
        <f>+'Pay App 17'!O171+'Pay App 17'!P171</f>
        <v>0</v>
      </c>
      <c r="P171" s="73"/>
      <c r="Q171" s="69">
        <f>+'Pay App 17'!Q171+N171+P171</f>
        <v>0</v>
      </c>
    </row>
    <row r="172" spans="1:17" ht="21" customHeight="1" x14ac:dyDescent="0.25">
      <c r="A172" s="154" t="s">
        <v>356</v>
      </c>
      <c r="B172" s="154"/>
      <c r="C172" s="154" t="s">
        <v>347</v>
      </c>
      <c r="D172" s="155"/>
      <c r="E172" s="101">
        <f>+'Pay App 17'!E172</f>
        <v>0</v>
      </c>
      <c r="F172" s="73"/>
      <c r="G172" s="102">
        <f>+'Pay App 17'!G172+'Pay App 18'!F172</f>
        <v>0</v>
      </c>
      <c r="H172" s="194">
        <f>+'Pay App 17'!K172</f>
        <v>0</v>
      </c>
      <c r="I172" s="195"/>
      <c r="J172" s="104"/>
      <c r="K172" s="55">
        <f t="shared" si="6"/>
        <v>0</v>
      </c>
      <c r="L172" s="56">
        <f t="shared" si="4"/>
        <v>0</v>
      </c>
      <c r="M172" s="54">
        <f t="shared" si="5"/>
        <v>0</v>
      </c>
      <c r="N172" s="54">
        <f t="shared" si="7"/>
        <v>0</v>
      </c>
      <c r="O172" s="101">
        <f>+'Pay App 17'!O172+'Pay App 17'!P172</f>
        <v>0</v>
      </c>
      <c r="P172" s="73"/>
      <c r="Q172" s="69">
        <f>+'Pay App 17'!Q172+N172+P172</f>
        <v>0</v>
      </c>
    </row>
    <row r="173" spans="1:17" ht="21" customHeight="1" x14ac:dyDescent="0.25">
      <c r="A173" s="154" t="s">
        <v>357</v>
      </c>
      <c r="B173" s="154"/>
      <c r="C173" s="154" t="s">
        <v>348</v>
      </c>
      <c r="D173" s="155"/>
      <c r="E173" s="101">
        <f>+'Pay App 17'!E173</f>
        <v>0</v>
      </c>
      <c r="F173" s="73"/>
      <c r="G173" s="102">
        <f>+'Pay App 17'!G173+'Pay App 18'!F173</f>
        <v>0</v>
      </c>
      <c r="H173" s="194">
        <f>+'Pay App 17'!K173</f>
        <v>0</v>
      </c>
      <c r="I173" s="195"/>
      <c r="J173" s="104"/>
      <c r="K173" s="55">
        <f t="shared" si="6"/>
        <v>0</v>
      </c>
      <c r="L173" s="56">
        <f t="shared" si="4"/>
        <v>0</v>
      </c>
      <c r="M173" s="54">
        <f t="shared" si="5"/>
        <v>0</v>
      </c>
      <c r="N173" s="54">
        <f t="shared" si="7"/>
        <v>0</v>
      </c>
      <c r="O173" s="101">
        <f>+'Pay App 17'!O173+'Pay App 17'!P173</f>
        <v>0</v>
      </c>
      <c r="P173" s="73"/>
      <c r="Q173" s="69">
        <f>+'Pay App 17'!Q173+N173+P173</f>
        <v>0</v>
      </c>
    </row>
    <row r="174" spans="1:17" ht="21" customHeight="1" x14ac:dyDescent="0.25">
      <c r="A174" s="154" t="s">
        <v>358</v>
      </c>
      <c r="B174" s="154"/>
      <c r="C174" s="154" t="s">
        <v>349</v>
      </c>
      <c r="D174" s="155"/>
      <c r="E174" s="101">
        <f>+'Pay App 17'!E174</f>
        <v>0</v>
      </c>
      <c r="F174" s="73"/>
      <c r="G174" s="102">
        <f>+'Pay App 17'!G174+'Pay App 18'!F174</f>
        <v>0</v>
      </c>
      <c r="H174" s="194">
        <f>+'Pay App 17'!K174</f>
        <v>0</v>
      </c>
      <c r="I174" s="195"/>
      <c r="J174" s="104"/>
      <c r="K174" s="55">
        <f t="shared" si="6"/>
        <v>0</v>
      </c>
      <c r="L174" s="56">
        <f t="shared" si="4"/>
        <v>0</v>
      </c>
      <c r="M174" s="54">
        <f t="shared" si="5"/>
        <v>0</v>
      </c>
      <c r="N174" s="54">
        <f t="shared" si="7"/>
        <v>0</v>
      </c>
      <c r="O174" s="101">
        <f>+'Pay App 17'!O174+'Pay App 17'!P174</f>
        <v>0</v>
      </c>
      <c r="P174" s="73"/>
      <c r="Q174" s="69">
        <f>+'Pay App 17'!Q174+N174+P174</f>
        <v>0</v>
      </c>
    </row>
    <row r="175" spans="1:17" ht="21" customHeight="1" x14ac:dyDescent="0.25">
      <c r="A175" s="154" t="s">
        <v>359</v>
      </c>
      <c r="B175" s="154"/>
      <c r="C175" s="154" t="s">
        <v>350</v>
      </c>
      <c r="D175" s="155"/>
      <c r="E175" s="101">
        <f>+'Pay App 17'!E175</f>
        <v>0</v>
      </c>
      <c r="F175" s="73"/>
      <c r="G175" s="102">
        <f>+'Pay App 17'!G175+'Pay App 18'!F175</f>
        <v>0</v>
      </c>
      <c r="H175" s="194">
        <f>+'Pay App 17'!K175</f>
        <v>0</v>
      </c>
      <c r="I175" s="195"/>
      <c r="J175" s="104"/>
      <c r="K175" s="55">
        <f t="shared" si="6"/>
        <v>0</v>
      </c>
      <c r="L175" s="56">
        <f t="shared" si="4"/>
        <v>0</v>
      </c>
      <c r="M175" s="54">
        <f t="shared" si="5"/>
        <v>0</v>
      </c>
      <c r="N175" s="54">
        <f t="shared" si="7"/>
        <v>0</v>
      </c>
      <c r="O175" s="101">
        <f>+'Pay App 17'!O175+'Pay App 17'!P175</f>
        <v>0</v>
      </c>
      <c r="P175" s="73"/>
      <c r="Q175" s="69">
        <f>+'Pay App 17'!Q175+N175+P175</f>
        <v>0</v>
      </c>
    </row>
    <row r="176" spans="1:17" ht="21" customHeight="1" x14ac:dyDescent="0.25">
      <c r="A176" s="156" t="s">
        <v>186</v>
      </c>
      <c r="B176" s="156"/>
      <c r="C176" s="156" t="s">
        <v>187</v>
      </c>
      <c r="D176" s="157"/>
      <c r="E176" s="101">
        <f>+'Pay App 17'!E176</f>
        <v>0</v>
      </c>
      <c r="F176" s="73"/>
      <c r="G176" s="102">
        <f>+'Pay App 17'!G176+'Pay App 18'!F176</f>
        <v>0</v>
      </c>
      <c r="H176" s="194">
        <f>+'Pay App 17'!K176</f>
        <v>0</v>
      </c>
      <c r="I176" s="195"/>
      <c r="J176" s="104"/>
      <c r="K176" s="55">
        <f t="shared" si="6"/>
        <v>0</v>
      </c>
      <c r="L176" s="56">
        <f t="shared" si="4"/>
        <v>0</v>
      </c>
      <c r="M176" s="54">
        <f t="shared" si="5"/>
        <v>0</v>
      </c>
      <c r="N176" s="54">
        <f t="shared" si="7"/>
        <v>0</v>
      </c>
      <c r="O176" s="101">
        <f>+'Pay App 17'!O176+'Pay App 17'!P176</f>
        <v>0</v>
      </c>
      <c r="P176" s="73"/>
      <c r="Q176" s="69">
        <f>+'Pay App 17'!Q176+N176+P176</f>
        <v>0</v>
      </c>
    </row>
    <row r="177" spans="1:17" ht="21" customHeight="1" x14ac:dyDescent="0.25">
      <c r="A177" s="154" t="s">
        <v>361</v>
      </c>
      <c r="B177" s="154"/>
      <c r="C177" s="154" t="s">
        <v>360</v>
      </c>
      <c r="D177" s="155"/>
      <c r="E177" s="101">
        <f>+'Pay App 17'!E177</f>
        <v>0</v>
      </c>
      <c r="F177" s="73"/>
      <c r="G177" s="102">
        <f>+'Pay App 17'!G177+'Pay App 18'!F177</f>
        <v>0</v>
      </c>
      <c r="H177" s="194">
        <f>+'Pay App 17'!K177</f>
        <v>0</v>
      </c>
      <c r="I177" s="195"/>
      <c r="J177" s="104"/>
      <c r="K177" s="55">
        <f t="shared" si="6"/>
        <v>0</v>
      </c>
      <c r="L177" s="56">
        <f t="shared" si="4"/>
        <v>0</v>
      </c>
      <c r="M177" s="54">
        <f t="shared" si="5"/>
        <v>0</v>
      </c>
      <c r="N177" s="54">
        <f t="shared" si="7"/>
        <v>0</v>
      </c>
      <c r="O177" s="101">
        <f>+'Pay App 17'!O177+'Pay App 17'!P177</f>
        <v>0</v>
      </c>
      <c r="P177" s="73"/>
      <c r="Q177" s="69">
        <f>+'Pay App 17'!Q177+N177+P177</f>
        <v>0</v>
      </c>
    </row>
    <row r="178" spans="1:17" ht="21" customHeight="1" x14ac:dyDescent="0.25">
      <c r="A178" s="154" t="s">
        <v>130</v>
      </c>
      <c r="B178" s="154"/>
      <c r="C178" s="153" t="s">
        <v>131</v>
      </c>
      <c r="D178" s="158"/>
      <c r="E178" s="101">
        <f>+'Pay App 17'!E178</f>
        <v>0</v>
      </c>
      <c r="F178" s="73"/>
      <c r="G178" s="102">
        <f>+'Pay App 17'!G178+'Pay App 18'!F178</f>
        <v>0</v>
      </c>
      <c r="H178" s="194">
        <f>+'Pay App 17'!K178</f>
        <v>0</v>
      </c>
      <c r="I178" s="195"/>
      <c r="J178" s="104"/>
      <c r="K178" s="55">
        <f t="shared" si="6"/>
        <v>0</v>
      </c>
      <c r="L178" s="56">
        <f t="shared" si="4"/>
        <v>0</v>
      </c>
      <c r="M178" s="54">
        <f t="shared" si="5"/>
        <v>0</v>
      </c>
      <c r="N178" s="54">
        <f t="shared" si="7"/>
        <v>0</v>
      </c>
      <c r="O178" s="101">
        <f>+'Pay App 17'!O178+'Pay App 17'!P178</f>
        <v>0</v>
      </c>
      <c r="P178" s="73"/>
      <c r="Q178" s="69">
        <f>+'Pay App 17'!Q178+N178+P178</f>
        <v>0</v>
      </c>
    </row>
    <row r="179" spans="1:17" ht="21" customHeight="1" x14ac:dyDescent="0.25">
      <c r="A179" s="154" t="s">
        <v>362</v>
      </c>
      <c r="B179" s="154"/>
      <c r="C179" s="154" t="s">
        <v>366</v>
      </c>
      <c r="D179" s="155"/>
      <c r="E179" s="101">
        <f>+'Pay App 17'!E179</f>
        <v>0</v>
      </c>
      <c r="F179" s="73"/>
      <c r="G179" s="102">
        <f>+'Pay App 17'!G179+'Pay App 18'!F179</f>
        <v>0</v>
      </c>
      <c r="H179" s="194">
        <f>+'Pay App 17'!K179</f>
        <v>0</v>
      </c>
      <c r="I179" s="195"/>
      <c r="J179" s="104"/>
      <c r="K179" s="55">
        <f t="shared" si="6"/>
        <v>0</v>
      </c>
      <c r="L179" s="56">
        <f t="shared" si="4"/>
        <v>0</v>
      </c>
      <c r="M179" s="54">
        <f t="shared" si="5"/>
        <v>0</v>
      </c>
      <c r="N179" s="54">
        <f t="shared" si="7"/>
        <v>0</v>
      </c>
      <c r="O179" s="101">
        <f>+'Pay App 17'!O179+'Pay App 17'!P179</f>
        <v>0</v>
      </c>
      <c r="P179" s="73"/>
      <c r="Q179" s="69">
        <f>+'Pay App 17'!Q179+N179+P179</f>
        <v>0</v>
      </c>
    </row>
    <row r="180" spans="1:17" ht="21" customHeight="1" x14ac:dyDescent="0.25">
      <c r="A180" s="154" t="s">
        <v>363</v>
      </c>
      <c r="B180" s="154"/>
      <c r="C180" s="154" t="s">
        <v>367</v>
      </c>
      <c r="D180" s="155"/>
      <c r="E180" s="101">
        <f>+'Pay App 17'!E180</f>
        <v>0</v>
      </c>
      <c r="F180" s="73"/>
      <c r="G180" s="102">
        <f>+'Pay App 17'!G180+'Pay App 18'!F180</f>
        <v>0</v>
      </c>
      <c r="H180" s="194">
        <f>+'Pay App 17'!K180</f>
        <v>0</v>
      </c>
      <c r="I180" s="195"/>
      <c r="J180" s="104"/>
      <c r="K180" s="55">
        <f t="shared" si="6"/>
        <v>0</v>
      </c>
      <c r="L180" s="56">
        <f t="shared" si="4"/>
        <v>0</v>
      </c>
      <c r="M180" s="54">
        <f t="shared" si="5"/>
        <v>0</v>
      </c>
      <c r="N180" s="54">
        <f t="shared" si="7"/>
        <v>0</v>
      </c>
      <c r="O180" s="101">
        <f>+'Pay App 17'!O180+'Pay App 17'!P180</f>
        <v>0</v>
      </c>
      <c r="P180" s="73"/>
      <c r="Q180" s="69">
        <f>+'Pay App 17'!Q180+N180+P180</f>
        <v>0</v>
      </c>
    </row>
    <row r="181" spans="1:17" ht="21" customHeight="1" x14ac:dyDescent="0.25">
      <c r="A181" s="154" t="s">
        <v>364</v>
      </c>
      <c r="B181" s="154"/>
      <c r="C181" s="154" t="s">
        <v>368</v>
      </c>
      <c r="D181" s="155"/>
      <c r="E181" s="101">
        <f>+'Pay App 17'!E181</f>
        <v>0</v>
      </c>
      <c r="F181" s="73"/>
      <c r="G181" s="102">
        <f>+'Pay App 17'!G181+'Pay App 18'!F181</f>
        <v>0</v>
      </c>
      <c r="H181" s="194">
        <f>+'Pay App 17'!K181</f>
        <v>0</v>
      </c>
      <c r="I181" s="195"/>
      <c r="J181" s="104"/>
      <c r="K181" s="55">
        <f t="shared" si="6"/>
        <v>0</v>
      </c>
      <c r="L181" s="56">
        <f t="shared" si="4"/>
        <v>0</v>
      </c>
      <c r="M181" s="54">
        <f t="shared" si="5"/>
        <v>0</v>
      </c>
      <c r="N181" s="54">
        <f t="shared" si="7"/>
        <v>0</v>
      </c>
      <c r="O181" s="101">
        <f>+'Pay App 17'!O181+'Pay App 17'!P181</f>
        <v>0</v>
      </c>
      <c r="P181" s="73"/>
      <c r="Q181" s="69">
        <f>+'Pay App 17'!Q181+N181+P181</f>
        <v>0</v>
      </c>
    </row>
    <row r="182" spans="1:17" ht="21" customHeight="1" x14ac:dyDescent="0.25">
      <c r="A182" s="154" t="s">
        <v>365</v>
      </c>
      <c r="B182" s="154"/>
      <c r="C182" s="154" t="s">
        <v>369</v>
      </c>
      <c r="D182" s="155"/>
      <c r="E182" s="101">
        <f>+'Pay App 17'!E182</f>
        <v>0</v>
      </c>
      <c r="F182" s="73"/>
      <c r="G182" s="102">
        <f>+'Pay App 17'!G182+'Pay App 18'!F182</f>
        <v>0</v>
      </c>
      <c r="H182" s="194">
        <f>+'Pay App 17'!K182</f>
        <v>0</v>
      </c>
      <c r="I182" s="195"/>
      <c r="J182" s="104"/>
      <c r="K182" s="55">
        <f t="shared" si="6"/>
        <v>0</v>
      </c>
      <c r="L182" s="56">
        <f t="shared" si="4"/>
        <v>0</v>
      </c>
      <c r="M182" s="54">
        <f t="shared" si="5"/>
        <v>0</v>
      </c>
      <c r="N182" s="54">
        <f t="shared" si="7"/>
        <v>0</v>
      </c>
      <c r="O182" s="101">
        <f>+'Pay App 17'!O182+'Pay App 17'!P182</f>
        <v>0</v>
      </c>
      <c r="P182" s="73"/>
      <c r="Q182" s="69">
        <f>+'Pay App 17'!Q182+N182+P182</f>
        <v>0</v>
      </c>
    </row>
    <row r="183" spans="1:17" ht="21" customHeight="1" x14ac:dyDescent="0.25">
      <c r="A183" s="156" t="s">
        <v>188</v>
      </c>
      <c r="B183" s="156"/>
      <c r="C183" s="156" t="s">
        <v>189</v>
      </c>
      <c r="D183" s="157"/>
      <c r="E183" s="101">
        <f>+'Pay App 17'!E183</f>
        <v>0</v>
      </c>
      <c r="F183" s="73"/>
      <c r="G183" s="102">
        <f>+'Pay App 17'!G183+'Pay App 18'!F183</f>
        <v>0</v>
      </c>
      <c r="H183" s="194">
        <f>+'Pay App 17'!K183</f>
        <v>0</v>
      </c>
      <c r="I183" s="195"/>
      <c r="J183" s="104"/>
      <c r="K183" s="55">
        <f t="shared" si="6"/>
        <v>0</v>
      </c>
      <c r="L183" s="56">
        <f t="shared" si="4"/>
        <v>0</v>
      </c>
      <c r="M183" s="54">
        <f t="shared" si="5"/>
        <v>0</v>
      </c>
      <c r="N183" s="54">
        <f t="shared" si="7"/>
        <v>0</v>
      </c>
      <c r="O183" s="101">
        <f>+'Pay App 17'!O183+'Pay App 17'!P183</f>
        <v>0</v>
      </c>
      <c r="P183" s="73"/>
      <c r="Q183" s="69">
        <f>+'Pay App 17'!Q183+N183+P183</f>
        <v>0</v>
      </c>
    </row>
    <row r="184" spans="1:17" ht="21" customHeight="1" x14ac:dyDescent="0.25">
      <c r="A184" s="156" t="s">
        <v>190</v>
      </c>
      <c r="B184" s="156"/>
      <c r="C184" s="156" t="s">
        <v>191</v>
      </c>
      <c r="D184" s="157"/>
      <c r="E184" s="101">
        <f>+'Pay App 17'!E184</f>
        <v>0</v>
      </c>
      <c r="F184" s="73"/>
      <c r="G184" s="102">
        <f>+'Pay App 17'!G184+'Pay App 18'!F184</f>
        <v>0</v>
      </c>
      <c r="H184" s="194">
        <f>+'Pay App 17'!K184</f>
        <v>0</v>
      </c>
      <c r="I184" s="195"/>
      <c r="J184" s="104"/>
      <c r="K184" s="55">
        <f t="shared" si="6"/>
        <v>0</v>
      </c>
      <c r="L184" s="56">
        <f t="shared" si="4"/>
        <v>0</v>
      </c>
      <c r="M184" s="54">
        <f t="shared" si="5"/>
        <v>0</v>
      </c>
      <c r="N184" s="54">
        <f t="shared" si="7"/>
        <v>0</v>
      </c>
      <c r="O184" s="101">
        <f>+'Pay App 17'!O184+'Pay App 17'!P184</f>
        <v>0</v>
      </c>
      <c r="P184" s="73"/>
      <c r="Q184" s="69">
        <f>+'Pay App 17'!Q184+N184+P184</f>
        <v>0</v>
      </c>
    </row>
    <row r="185" spans="1:17" ht="21" customHeight="1" x14ac:dyDescent="0.25">
      <c r="A185" s="154" t="s">
        <v>371</v>
      </c>
      <c r="B185" s="154"/>
      <c r="C185" s="154" t="s">
        <v>370</v>
      </c>
      <c r="D185" s="155"/>
      <c r="E185" s="101">
        <f>+'Pay App 17'!E185</f>
        <v>0</v>
      </c>
      <c r="F185" s="73"/>
      <c r="G185" s="102">
        <f>+'Pay App 17'!G185+'Pay App 18'!F185</f>
        <v>0</v>
      </c>
      <c r="H185" s="194">
        <f>+'Pay App 17'!K185</f>
        <v>0</v>
      </c>
      <c r="I185" s="195"/>
      <c r="J185" s="104"/>
      <c r="K185" s="55">
        <f t="shared" si="6"/>
        <v>0</v>
      </c>
      <c r="L185" s="56">
        <f t="shared" si="4"/>
        <v>0</v>
      </c>
      <c r="M185" s="54">
        <f t="shared" si="5"/>
        <v>0</v>
      </c>
      <c r="N185" s="54">
        <f t="shared" si="7"/>
        <v>0</v>
      </c>
      <c r="O185" s="101">
        <f>+'Pay App 17'!O185+'Pay App 17'!P185</f>
        <v>0</v>
      </c>
      <c r="P185" s="73"/>
      <c r="Q185" s="69">
        <f>+'Pay App 17'!Q185+N185+P185</f>
        <v>0</v>
      </c>
    </row>
    <row r="186" spans="1:17" ht="21" customHeight="1" x14ac:dyDescent="0.25">
      <c r="A186" s="154" t="s">
        <v>372</v>
      </c>
      <c r="B186" s="154"/>
      <c r="C186" s="154" t="s">
        <v>373</v>
      </c>
      <c r="D186" s="155"/>
      <c r="E186" s="101">
        <f>+'Pay App 17'!E186</f>
        <v>0</v>
      </c>
      <c r="F186" s="73"/>
      <c r="G186" s="102">
        <f>+'Pay App 17'!G186+'Pay App 18'!F186</f>
        <v>0</v>
      </c>
      <c r="H186" s="194">
        <f>+'Pay App 17'!K186</f>
        <v>0</v>
      </c>
      <c r="I186" s="195"/>
      <c r="J186" s="104"/>
      <c r="K186" s="55">
        <f t="shared" si="6"/>
        <v>0</v>
      </c>
      <c r="L186" s="56">
        <f t="shared" si="4"/>
        <v>0</v>
      </c>
      <c r="M186" s="54">
        <f t="shared" si="5"/>
        <v>0</v>
      </c>
      <c r="N186" s="54">
        <f t="shared" si="7"/>
        <v>0</v>
      </c>
      <c r="O186" s="101">
        <f>+'Pay App 17'!O186+'Pay App 17'!P186</f>
        <v>0</v>
      </c>
      <c r="P186" s="73"/>
      <c r="Q186" s="69">
        <f>+'Pay App 17'!Q186+N186+P186</f>
        <v>0</v>
      </c>
    </row>
    <row r="187" spans="1:17" ht="21" customHeight="1" x14ac:dyDescent="0.25">
      <c r="A187" s="154" t="s">
        <v>374</v>
      </c>
      <c r="B187" s="154"/>
      <c r="C187" s="154" t="s">
        <v>375</v>
      </c>
      <c r="D187" s="155"/>
      <c r="E187" s="101">
        <f>+'Pay App 17'!E187</f>
        <v>0</v>
      </c>
      <c r="F187" s="73"/>
      <c r="G187" s="102">
        <f>+'Pay App 17'!G187+'Pay App 18'!F187</f>
        <v>0</v>
      </c>
      <c r="H187" s="194">
        <f>+'Pay App 17'!K187</f>
        <v>0</v>
      </c>
      <c r="I187" s="195"/>
      <c r="J187" s="104"/>
      <c r="K187" s="55">
        <f t="shared" si="6"/>
        <v>0</v>
      </c>
      <c r="L187" s="56">
        <f t="shared" si="4"/>
        <v>0</v>
      </c>
      <c r="M187" s="54">
        <f t="shared" si="5"/>
        <v>0</v>
      </c>
      <c r="N187" s="54">
        <f t="shared" si="7"/>
        <v>0</v>
      </c>
      <c r="O187" s="101">
        <f>+'Pay App 17'!O187+'Pay App 17'!P187</f>
        <v>0</v>
      </c>
      <c r="P187" s="73"/>
      <c r="Q187" s="69">
        <f>+'Pay App 17'!Q187+N187+P187</f>
        <v>0</v>
      </c>
    </row>
    <row r="188" spans="1:17" ht="21" customHeight="1" x14ac:dyDescent="0.25">
      <c r="A188" s="156" t="s">
        <v>192</v>
      </c>
      <c r="B188" s="156"/>
      <c r="C188" s="156" t="s">
        <v>193</v>
      </c>
      <c r="D188" s="157"/>
      <c r="E188" s="101">
        <f>+'Pay App 17'!E188</f>
        <v>0</v>
      </c>
      <c r="F188" s="73"/>
      <c r="G188" s="102">
        <f>+'Pay App 17'!G188+'Pay App 18'!F188</f>
        <v>0</v>
      </c>
      <c r="H188" s="194">
        <f>+'Pay App 17'!K188</f>
        <v>0</v>
      </c>
      <c r="I188" s="195"/>
      <c r="J188" s="104"/>
      <c r="K188" s="55">
        <f t="shared" si="6"/>
        <v>0</v>
      </c>
      <c r="L188" s="56">
        <f t="shared" si="4"/>
        <v>0</v>
      </c>
      <c r="M188" s="54">
        <f t="shared" si="5"/>
        <v>0</v>
      </c>
      <c r="N188" s="54">
        <f t="shared" si="7"/>
        <v>0</v>
      </c>
      <c r="O188" s="101">
        <f>+'Pay App 17'!O188+'Pay App 17'!P188</f>
        <v>0</v>
      </c>
      <c r="P188" s="73"/>
      <c r="Q188" s="69">
        <f>+'Pay App 17'!Q188+N188+P188</f>
        <v>0</v>
      </c>
    </row>
    <row r="189" spans="1:17" ht="21" customHeight="1" x14ac:dyDescent="0.25">
      <c r="A189" s="153" t="s">
        <v>132</v>
      </c>
      <c r="B189" s="153"/>
      <c r="C189" s="153" t="s">
        <v>133</v>
      </c>
      <c r="D189" s="158"/>
      <c r="E189" s="101">
        <f>+'Pay App 17'!E189</f>
        <v>0</v>
      </c>
      <c r="F189" s="73"/>
      <c r="G189" s="102">
        <f>+'Pay App 17'!G189+'Pay App 18'!F189</f>
        <v>0</v>
      </c>
      <c r="H189" s="194">
        <f>+'Pay App 17'!K189</f>
        <v>0</v>
      </c>
      <c r="I189" s="195"/>
      <c r="J189" s="104"/>
      <c r="K189" s="55">
        <f t="shared" si="6"/>
        <v>0</v>
      </c>
      <c r="L189" s="56">
        <f t="shared" si="4"/>
        <v>0</v>
      </c>
      <c r="M189" s="54">
        <f t="shared" si="5"/>
        <v>0</v>
      </c>
      <c r="N189" s="54">
        <f t="shared" si="7"/>
        <v>0</v>
      </c>
      <c r="O189" s="101">
        <f>+'Pay App 17'!O189+'Pay App 17'!P189</f>
        <v>0</v>
      </c>
      <c r="P189" s="73"/>
      <c r="Q189" s="69">
        <f>+'Pay App 17'!Q189+N189+P189</f>
        <v>0</v>
      </c>
    </row>
    <row r="190" spans="1:17" ht="21" customHeight="1" x14ac:dyDescent="0.25">
      <c r="A190" s="153" t="s">
        <v>376</v>
      </c>
      <c r="B190" s="153"/>
      <c r="C190" s="154" t="s">
        <v>377</v>
      </c>
      <c r="D190" s="155"/>
      <c r="E190" s="101">
        <f>+'Pay App 17'!E190</f>
        <v>0</v>
      </c>
      <c r="F190" s="73"/>
      <c r="G190" s="102">
        <f>+'Pay App 17'!G190+'Pay App 18'!F190</f>
        <v>0</v>
      </c>
      <c r="H190" s="194">
        <f>+'Pay App 17'!K190</f>
        <v>0</v>
      </c>
      <c r="I190" s="195"/>
      <c r="J190" s="104"/>
      <c r="K190" s="55">
        <f t="shared" si="6"/>
        <v>0</v>
      </c>
      <c r="L190" s="56">
        <f t="shared" si="4"/>
        <v>0</v>
      </c>
      <c r="M190" s="54">
        <f t="shared" si="5"/>
        <v>0</v>
      </c>
      <c r="N190" s="54">
        <f t="shared" si="7"/>
        <v>0</v>
      </c>
      <c r="O190" s="101">
        <f>+'Pay App 17'!O190+'Pay App 17'!P190</f>
        <v>0</v>
      </c>
      <c r="P190" s="73"/>
      <c r="Q190" s="69">
        <f>+'Pay App 17'!Q190+N190+P190</f>
        <v>0</v>
      </c>
    </row>
    <row r="191" spans="1:17" ht="21" customHeight="1" x14ac:dyDescent="0.25">
      <c r="A191" s="156" t="s">
        <v>194</v>
      </c>
      <c r="B191" s="156"/>
      <c r="C191" s="156" t="s">
        <v>195</v>
      </c>
      <c r="D191" s="157"/>
      <c r="E191" s="101">
        <f>+'Pay App 17'!E191</f>
        <v>0</v>
      </c>
      <c r="F191" s="73"/>
      <c r="G191" s="102">
        <f>+'Pay App 17'!G191+'Pay App 18'!F191</f>
        <v>0</v>
      </c>
      <c r="H191" s="194">
        <f>+'Pay App 17'!K191</f>
        <v>0</v>
      </c>
      <c r="I191" s="195"/>
      <c r="J191" s="104"/>
      <c r="K191" s="55">
        <f t="shared" si="6"/>
        <v>0</v>
      </c>
      <c r="L191" s="56">
        <f t="shared" si="4"/>
        <v>0</v>
      </c>
      <c r="M191" s="54">
        <f t="shared" si="5"/>
        <v>0</v>
      </c>
      <c r="N191" s="54">
        <f t="shared" si="7"/>
        <v>0</v>
      </c>
      <c r="O191" s="101">
        <f>+'Pay App 17'!O191+'Pay App 17'!P191</f>
        <v>0</v>
      </c>
      <c r="P191" s="73"/>
      <c r="Q191" s="69">
        <f>+'Pay App 17'!Q191+N191+P191</f>
        <v>0</v>
      </c>
    </row>
    <row r="192" spans="1:17" ht="21" customHeight="1" x14ac:dyDescent="0.25">
      <c r="A192" s="153" t="s">
        <v>134</v>
      </c>
      <c r="B192" s="153"/>
      <c r="C192" s="153" t="s">
        <v>135</v>
      </c>
      <c r="D192" s="158"/>
      <c r="E192" s="101">
        <f>+'Pay App 17'!E192</f>
        <v>0</v>
      </c>
      <c r="F192" s="73"/>
      <c r="G192" s="102">
        <f>+'Pay App 17'!G192+'Pay App 18'!F192</f>
        <v>0</v>
      </c>
      <c r="H192" s="194">
        <f>+'Pay App 17'!K192</f>
        <v>0</v>
      </c>
      <c r="I192" s="195"/>
      <c r="J192" s="104"/>
      <c r="K192" s="55">
        <f t="shared" si="6"/>
        <v>0</v>
      </c>
      <c r="L192" s="56">
        <f t="shared" si="4"/>
        <v>0</v>
      </c>
      <c r="M192" s="54">
        <f t="shared" si="5"/>
        <v>0</v>
      </c>
      <c r="N192" s="54">
        <f t="shared" si="7"/>
        <v>0</v>
      </c>
      <c r="O192" s="101">
        <f>+'Pay App 17'!O192+'Pay App 17'!P192</f>
        <v>0</v>
      </c>
      <c r="P192" s="73"/>
      <c r="Q192" s="69">
        <f>+'Pay App 17'!Q192+N192+P192</f>
        <v>0</v>
      </c>
    </row>
    <row r="193" spans="1:17" ht="21" customHeight="1" x14ac:dyDescent="0.25">
      <c r="A193" s="153" t="s">
        <v>376</v>
      </c>
      <c r="B193" s="153"/>
      <c r="C193" s="154" t="s">
        <v>378</v>
      </c>
      <c r="D193" s="155"/>
      <c r="E193" s="101">
        <f>+'Pay App 17'!E193</f>
        <v>0</v>
      </c>
      <c r="F193" s="73"/>
      <c r="G193" s="102">
        <f>+'Pay App 17'!G193+'Pay App 18'!F193</f>
        <v>0</v>
      </c>
      <c r="H193" s="194">
        <f>+'Pay App 17'!K193</f>
        <v>0</v>
      </c>
      <c r="I193" s="195"/>
      <c r="J193" s="104"/>
      <c r="K193" s="55">
        <f t="shared" si="6"/>
        <v>0</v>
      </c>
      <c r="L193" s="56">
        <f t="shared" si="4"/>
        <v>0</v>
      </c>
      <c r="M193" s="54">
        <f t="shared" si="5"/>
        <v>0</v>
      </c>
      <c r="N193" s="54">
        <f t="shared" si="7"/>
        <v>0</v>
      </c>
      <c r="O193" s="101">
        <f>+'Pay App 17'!O193+'Pay App 17'!P193</f>
        <v>0</v>
      </c>
      <c r="P193" s="73"/>
      <c r="Q193" s="69">
        <f>+'Pay App 17'!Q193+N193+P193</f>
        <v>0</v>
      </c>
    </row>
    <row r="194" spans="1:17" ht="21" customHeight="1" x14ac:dyDescent="0.25">
      <c r="A194" s="153" t="s">
        <v>136</v>
      </c>
      <c r="B194" s="153"/>
      <c r="C194" s="153" t="s">
        <v>137</v>
      </c>
      <c r="D194" s="158"/>
      <c r="E194" s="101">
        <f>+'Pay App 17'!E194</f>
        <v>0</v>
      </c>
      <c r="F194" s="73"/>
      <c r="G194" s="102">
        <f>+'Pay App 17'!G194+'Pay App 18'!F194</f>
        <v>0</v>
      </c>
      <c r="H194" s="194">
        <f>+'Pay App 17'!K194</f>
        <v>0</v>
      </c>
      <c r="I194" s="195"/>
      <c r="J194" s="104"/>
      <c r="K194" s="55">
        <f t="shared" si="6"/>
        <v>0</v>
      </c>
      <c r="L194" s="56">
        <f t="shared" si="4"/>
        <v>0</v>
      </c>
      <c r="M194" s="54">
        <f t="shared" si="5"/>
        <v>0</v>
      </c>
      <c r="N194" s="54">
        <f t="shared" si="7"/>
        <v>0</v>
      </c>
      <c r="O194" s="101">
        <f>+'Pay App 17'!O194+'Pay App 17'!P194</f>
        <v>0</v>
      </c>
      <c r="P194" s="73"/>
      <c r="Q194" s="69">
        <f>+'Pay App 17'!Q194+N194+P194</f>
        <v>0</v>
      </c>
    </row>
    <row r="195" spans="1:17" ht="21" customHeight="1" x14ac:dyDescent="0.25">
      <c r="A195" s="153" t="s">
        <v>138</v>
      </c>
      <c r="B195" s="153"/>
      <c r="C195" s="153" t="s">
        <v>139</v>
      </c>
      <c r="D195" s="158"/>
      <c r="E195" s="101">
        <f>+'Pay App 17'!E195</f>
        <v>0</v>
      </c>
      <c r="F195" s="73"/>
      <c r="G195" s="102">
        <f>+'Pay App 17'!G195+'Pay App 18'!F195</f>
        <v>0</v>
      </c>
      <c r="H195" s="194">
        <f>+'Pay App 17'!K195</f>
        <v>0</v>
      </c>
      <c r="I195" s="195"/>
      <c r="J195" s="104"/>
      <c r="K195" s="55">
        <f t="shared" si="6"/>
        <v>0</v>
      </c>
      <c r="L195" s="56">
        <f t="shared" si="4"/>
        <v>0</v>
      </c>
      <c r="M195" s="54">
        <f t="shared" si="5"/>
        <v>0</v>
      </c>
      <c r="N195" s="54">
        <f t="shared" si="7"/>
        <v>0</v>
      </c>
      <c r="O195" s="101">
        <f>+'Pay App 17'!O195+'Pay App 17'!P195</f>
        <v>0</v>
      </c>
      <c r="P195" s="73"/>
      <c r="Q195" s="69">
        <f>+'Pay App 17'!Q195+N195+P195</f>
        <v>0</v>
      </c>
    </row>
    <row r="196" spans="1:17" ht="21" customHeight="1" x14ac:dyDescent="0.25">
      <c r="A196" s="153" t="s">
        <v>379</v>
      </c>
      <c r="B196" s="153"/>
      <c r="C196" s="154" t="s">
        <v>348</v>
      </c>
      <c r="D196" s="155"/>
      <c r="E196" s="101">
        <f>+'Pay App 17'!E196</f>
        <v>0</v>
      </c>
      <c r="F196" s="73"/>
      <c r="G196" s="102">
        <f>+'Pay App 17'!G196+'Pay App 18'!F196</f>
        <v>0</v>
      </c>
      <c r="H196" s="194">
        <f>+'Pay App 17'!K196</f>
        <v>0</v>
      </c>
      <c r="I196" s="195"/>
      <c r="J196" s="104"/>
      <c r="K196" s="55">
        <f t="shared" si="6"/>
        <v>0</v>
      </c>
      <c r="L196" s="56">
        <f t="shared" si="4"/>
        <v>0</v>
      </c>
      <c r="M196" s="54">
        <f t="shared" si="5"/>
        <v>0</v>
      </c>
      <c r="N196" s="54">
        <f t="shared" si="7"/>
        <v>0</v>
      </c>
      <c r="O196" s="101">
        <f>+'Pay App 17'!O196+'Pay App 17'!P196</f>
        <v>0</v>
      </c>
      <c r="P196" s="73"/>
      <c r="Q196" s="69">
        <f>+'Pay App 17'!Q196+N196+P196</f>
        <v>0</v>
      </c>
    </row>
    <row r="197" spans="1:17" ht="21" customHeight="1" x14ac:dyDescent="0.25">
      <c r="A197" s="156" t="s">
        <v>196</v>
      </c>
      <c r="B197" s="156"/>
      <c r="C197" s="156" t="s">
        <v>197</v>
      </c>
      <c r="D197" s="157"/>
      <c r="E197" s="101">
        <f>+'Pay App 17'!E197</f>
        <v>0</v>
      </c>
      <c r="F197" s="73"/>
      <c r="G197" s="102">
        <f>+'Pay App 17'!G197+'Pay App 18'!F197</f>
        <v>0</v>
      </c>
      <c r="H197" s="194">
        <f>+'Pay App 17'!K197</f>
        <v>0</v>
      </c>
      <c r="I197" s="195"/>
      <c r="J197" s="104"/>
      <c r="K197" s="55">
        <f t="shared" si="6"/>
        <v>0</v>
      </c>
      <c r="L197" s="56">
        <f t="shared" si="4"/>
        <v>0</v>
      </c>
      <c r="M197" s="54">
        <f t="shared" si="5"/>
        <v>0</v>
      </c>
      <c r="N197" s="54">
        <f t="shared" si="7"/>
        <v>0</v>
      </c>
      <c r="O197" s="101">
        <f>+'Pay App 17'!O197+'Pay App 17'!P197</f>
        <v>0</v>
      </c>
      <c r="P197" s="73"/>
      <c r="Q197" s="69">
        <f>+'Pay App 17'!Q197+N197+P197</f>
        <v>0</v>
      </c>
    </row>
    <row r="198" spans="1:17" ht="21" customHeight="1" x14ac:dyDescent="0.25">
      <c r="A198" s="153" t="s">
        <v>140</v>
      </c>
      <c r="B198" s="153"/>
      <c r="C198" s="153" t="s">
        <v>141</v>
      </c>
      <c r="D198" s="158"/>
      <c r="E198" s="101">
        <f>+'Pay App 17'!E198</f>
        <v>0</v>
      </c>
      <c r="F198" s="73"/>
      <c r="G198" s="102">
        <f>+'Pay App 17'!G198+'Pay App 18'!F198</f>
        <v>0</v>
      </c>
      <c r="H198" s="194">
        <f>+'Pay App 17'!K198</f>
        <v>0</v>
      </c>
      <c r="I198" s="195"/>
      <c r="J198" s="104"/>
      <c r="K198" s="55">
        <f t="shared" si="6"/>
        <v>0</v>
      </c>
      <c r="L198" s="56">
        <f t="shared" si="4"/>
        <v>0</v>
      </c>
      <c r="M198" s="54">
        <f t="shared" si="5"/>
        <v>0</v>
      </c>
      <c r="N198" s="54">
        <f t="shared" si="7"/>
        <v>0</v>
      </c>
      <c r="O198" s="101">
        <f>+'Pay App 17'!O198+'Pay App 17'!P198</f>
        <v>0</v>
      </c>
      <c r="P198" s="73"/>
      <c r="Q198" s="69">
        <f>+'Pay App 17'!Q198+N198+P198</f>
        <v>0</v>
      </c>
    </row>
    <row r="199" spans="1:17" ht="21" customHeight="1" x14ac:dyDescent="0.25">
      <c r="A199" s="153" t="s">
        <v>142</v>
      </c>
      <c r="B199" s="153"/>
      <c r="C199" s="153" t="s">
        <v>143</v>
      </c>
      <c r="D199" s="158"/>
      <c r="E199" s="101">
        <f>+'Pay App 17'!E199</f>
        <v>0</v>
      </c>
      <c r="F199" s="73"/>
      <c r="G199" s="102">
        <f>+'Pay App 17'!G199+'Pay App 18'!F199</f>
        <v>0</v>
      </c>
      <c r="H199" s="194">
        <f>+'Pay App 17'!K199</f>
        <v>0</v>
      </c>
      <c r="I199" s="195"/>
      <c r="J199" s="104"/>
      <c r="K199" s="55">
        <f t="shared" si="6"/>
        <v>0</v>
      </c>
      <c r="L199" s="56">
        <f t="shared" si="4"/>
        <v>0</v>
      </c>
      <c r="M199" s="54">
        <f t="shared" si="5"/>
        <v>0</v>
      </c>
      <c r="N199" s="54">
        <f t="shared" si="7"/>
        <v>0</v>
      </c>
      <c r="O199" s="101">
        <f>+'Pay App 17'!O199+'Pay App 17'!P199</f>
        <v>0</v>
      </c>
      <c r="P199" s="73"/>
      <c r="Q199" s="69">
        <f>+'Pay App 17'!Q199+N199+P199</f>
        <v>0</v>
      </c>
    </row>
    <row r="200" spans="1:17" ht="21" customHeight="1" x14ac:dyDescent="0.25">
      <c r="A200" s="153" t="s">
        <v>380</v>
      </c>
      <c r="B200" s="153"/>
      <c r="C200" s="154" t="s">
        <v>381</v>
      </c>
      <c r="D200" s="155"/>
      <c r="E200" s="101">
        <f>+'Pay App 17'!E200</f>
        <v>0</v>
      </c>
      <c r="F200" s="73"/>
      <c r="G200" s="102">
        <f>+'Pay App 17'!G200+'Pay App 18'!F200</f>
        <v>0</v>
      </c>
      <c r="H200" s="194">
        <f>+'Pay App 17'!K200</f>
        <v>0</v>
      </c>
      <c r="I200" s="195"/>
      <c r="J200" s="104"/>
      <c r="K200" s="55">
        <f t="shared" si="6"/>
        <v>0</v>
      </c>
      <c r="L200" s="56">
        <f t="shared" si="4"/>
        <v>0</v>
      </c>
      <c r="M200" s="54">
        <f t="shared" si="5"/>
        <v>0</v>
      </c>
      <c r="N200" s="54">
        <f t="shared" si="7"/>
        <v>0</v>
      </c>
      <c r="O200" s="101">
        <f>+'Pay App 17'!O200+'Pay App 17'!P200</f>
        <v>0</v>
      </c>
      <c r="P200" s="73"/>
      <c r="Q200" s="69">
        <f>+'Pay App 17'!Q200+N200+P200</f>
        <v>0</v>
      </c>
    </row>
    <row r="201" spans="1:17" ht="21" customHeight="1" x14ac:dyDescent="0.25">
      <c r="A201" s="153" t="s">
        <v>382</v>
      </c>
      <c r="B201" s="153"/>
      <c r="C201" s="154" t="s">
        <v>383</v>
      </c>
      <c r="D201" s="155"/>
      <c r="E201" s="101">
        <f>+'Pay App 17'!E201</f>
        <v>0</v>
      </c>
      <c r="F201" s="73"/>
      <c r="G201" s="102">
        <f>+'Pay App 17'!G201+'Pay App 18'!F201</f>
        <v>0</v>
      </c>
      <c r="H201" s="194">
        <f>+'Pay App 17'!K201</f>
        <v>0</v>
      </c>
      <c r="I201" s="195"/>
      <c r="J201" s="104"/>
      <c r="K201" s="55">
        <f t="shared" si="6"/>
        <v>0</v>
      </c>
      <c r="L201" s="56">
        <f t="shared" si="4"/>
        <v>0</v>
      </c>
      <c r="M201" s="54">
        <f t="shared" si="5"/>
        <v>0</v>
      </c>
      <c r="N201" s="54">
        <f t="shared" si="7"/>
        <v>0</v>
      </c>
      <c r="O201" s="101">
        <f>+'Pay App 17'!O201+'Pay App 17'!P201</f>
        <v>0</v>
      </c>
      <c r="P201" s="73"/>
      <c r="Q201" s="69">
        <f>+'Pay App 17'!Q201+N201+P201</f>
        <v>0</v>
      </c>
    </row>
    <row r="202" spans="1:17" ht="21" customHeight="1" x14ac:dyDescent="0.25">
      <c r="A202" s="153" t="s">
        <v>144</v>
      </c>
      <c r="B202" s="153"/>
      <c r="C202" s="153" t="s">
        <v>145</v>
      </c>
      <c r="D202" s="158"/>
      <c r="E202" s="101">
        <f>+'Pay App 17'!E202</f>
        <v>0</v>
      </c>
      <c r="F202" s="73"/>
      <c r="G202" s="102">
        <f>+'Pay App 17'!G202+'Pay App 18'!F202</f>
        <v>0</v>
      </c>
      <c r="H202" s="194">
        <f>+'Pay App 17'!K202</f>
        <v>0</v>
      </c>
      <c r="I202" s="195"/>
      <c r="J202" s="104"/>
      <c r="K202" s="55">
        <f t="shared" si="6"/>
        <v>0</v>
      </c>
      <c r="L202" s="56">
        <f t="shared" si="4"/>
        <v>0</v>
      </c>
      <c r="M202" s="54">
        <f t="shared" si="5"/>
        <v>0</v>
      </c>
      <c r="N202" s="54">
        <f t="shared" si="7"/>
        <v>0</v>
      </c>
      <c r="O202" s="101">
        <f>+'Pay App 17'!O202+'Pay App 17'!P202</f>
        <v>0</v>
      </c>
      <c r="P202" s="73"/>
      <c r="Q202" s="69">
        <f>+'Pay App 17'!Q202+N202+P202</f>
        <v>0</v>
      </c>
    </row>
    <row r="203" spans="1:17" ht="21" customHeight="1" x14ac:dyDescent="0.25">
      <c r="A203" s="153" t="s">
        <v>384</v>
      </c>
      <c r="B203" s="153"/>
      <c r="C203" s="154" t="s">
        <v>385</v>
      </c>
      <c r="D203" s="155"/>
      <c r="E203" s="101">
        <f>+'Pay App 17'!E203</f>
        <v>0</v>
      </c>
      <c r="F203" s="73"/>
      <c r="G203" s="102">
        <f>+'Pay App 17'!G203+'Pay App 18'!F203</f>
        <v>0</v>
      </c>
      <c r="H203" s="194">
        <f>+'Pay App 17'!K203</f>
        <v>0</v>
      </c>
      <c r="I203" s="195"/>
      <c r="J203" s="104"/>
      <c r="K203" s="55">
        <f t="shared" si="6"/>
        <v>0</v>
      </c>
      <c r="L203" s="56">
        <f t="shared" si="4"/>
        <v>0</v>
      </c>
      <c r="M203" s="54">
        <f t="shared" si="5"/>
        <v>0</v>
      </c>
      <c r="N203" s="54">
        <f t="shared" si="7"/>
        <v>0</v>
      </c>
      <c r="O203" s="101">
        <f>+'Pay App 17'!O203+'Pay App 17'!P203</f>
        <v>0</v>
      </c>
      <c r="P203" s="73"/>
      <c r="Q203" s="69">
        <f>+'Pay App 17'!Q203+N203+P203</f>
        <v>0</v>
      </c>
    </row>
    <row r="204" spans="1:17" ht="21" customHeight="1" x14ac:dyDescent="0.25">
      <c r="A204" s="156" t="s">
        <v>198</v>
      </c>
      <c r="B204" s="156"/>
      <c r="C204" s="156" t="s">
        <v>199</v>
      </c>
      <c r="D204" s="157"/>
      <c r="E204" s="101">
        <f>+'Pay App 17'!E204</f>
        <v>0</v>
      </c>
      <c r="F204" s="73"/>
      <c r="G204" s="102">
        <f>+'Pay App 17'!G204+'Pay App 18'!F204</f>
        <v>0</v>
      </c>
      <c r="H204" s="194">
        <f>+'Pay App 17'!K204</f>
        <v>0</v>
      </c>
      <c r="I204" s="195"/>
      <c r="J204" s="104"/>
      <c r="K204" s="55">
        <f t="shared" si="6"/>
        <v>0</v>
      </c>
      <c r="L204" s="56">
        <f t="shared" si="4"/>
        <v>0</v>
      </c>
      <c r="M204" s="54">
        <f t="shared" si="5"/>
        <v>0</v>
      </c>
      <c r="N204" s="54">
        <f t="shared" si="7"/>
        <v>0</v>
      </c>
      <c r="O204" s="101">
        <f>+'Pay App 17'!O204+'Pay App 17'!P204</f>
        <v>0</v>
      </c>
      <c r="P204" s="73"/>
      <c r="Q204" s="69">
        <f>+'Pay App 17'!Q204+N204+P204</f>
        <v>0</v>
      </c>
    </row>
    <row r="205" spans="1:17" ht="21" customHeight="1" x14ac:dyDescent="0.25">
      <c r="A205" s="153" t="s">
        <v>146</v>
      </c>
      <c r="B205" s="153"/>
      <c r="C205" s="153" t="s">
        <v>147</v>
      </c>
      <c r="D205" s="158"/>
      <c r="E205" s="101">
        <f>+'Pay App 17'!E205</f>
        <v>0</v>
      </c>
      <c r="F205" s="73"/>
      <c r="G205" s="102">
        <f>+'Pay App 17'!G205+'Pay App 18'!F205</f>
        <v>0</v>
      </c>
      <c r="H205" s="194">
        <f>+'Pay App 17'!K205</f>
        <v>0</v>
      </c>
      <c r="I205" s="195"/>
      <c r="J205" s="104"/>
      <c r="K205" s="55">
        <f t="shared" si="6"/>
        <v>0</v>
      </c>
      <c r="L205" s="56">
        <f t="shared" si="4"/>
        <v>0</v>
      </c>
      <c r="M205" s="54">
        <f t="shared" si="5"/>
        <v>0</v>
      </c>
      <c r="N205" s="54">
        <f t="shared" si="7"/>
        <v>0</v>
      </c>
      <c r="O205" s="101">
        <f>+'Pay App 17'!O205+'Pay App 17'!P205</f>
        <v>0</v>
      </c>
      <c r="P205" s="73"/>
      <c r="Q205" s="69">
        <f>+'Pay App 17'!Q205+N205+P205</f>
        <v>0</v>
      </c>
    </row>
    <row r="206" spans="1:17" ht="21" customHeight="1" x14ac:dyDescent="0.25">
      <c r="A206" s="156" t="s">
        <v>200</v>
      </c>
      <c r="B206" s="156"/>
      <c r="C206" s="156" t="s">
        <v>201</v>
      </c>
      <c r="D206" s="157"/>
      <c r="E206" s="101">
        <f>+'Pay App 17'!E206</f>
        <v>0</v>
      </c>
      <c r="F206" s="73"/>
      <c r="G206" s="102">
        <f>+'Pay App 17'!G206+'Pay App 18'!F206</f>
        <v>0</v>
      </c>
      <c r="H206" s="194">
        <f>+'Pay App 17'!K206</f>
        <v>0</v>
      </c>
      <c r="I206" s="195"/>
      <c r="J206" s="104"/>
      <c r="K206" s="55">
        <f t="shared" si="6"/>
        <v>0</v>
      </c>
      <c r="L206" s="56">
        <f t="shared" si="4"/>
        <v>0</v>
      </c>
      <c r="M206" s="54">
        <f t="shared" si="5"/>
        <v>0</v>
      </c>
      <c r="N206" s="54">
        <f t="shared" si="7"/>
        <v>0</v>
      </c>
      <c r="O206" s="101">
        <f>+'Pay App 17'!O206+'Pay App 17'!P206</f>
        <v>0</v>
      </c>
      <c r="P206" s="73"/>
      <c r="Q206" s="69">
        <f>+'Pay App 17'!Q206+N206+P206</f>
        <v>0</v>
      </c>
    </row>
    <row r="207" spans="1:17" ht="21" customHeight="1" x14ac:dyDescent="0.25">
      <c r="A207" s="153" t="s">
        <v>148</v>
      </c>
      <c r="B207" s="153"/>
      <c r="C207" s="153" t="s">
        <v>149</v>
      </c>
      <c r="D207" s="158"/>
      <c r="E207" s="101">
        <f>+'Pay App 17'!E207</f>
        <v>0</v>
      </c>
      <c r="F207" s="73"/>
      <c r="G207" s="102">
        <f>+'Pay App 17'!G207+'Pay App 18'!F207</f>
        <v>0</v>
      </c>
      <c r="H207" s="194">
        <f>+'Pay App 17'!K207</f>
        <v>0</v>
      </c>
      <c r="I207" s="195"/>
      <c r="J207" s="104"/>
      <c r="K207" s="55">
        <f t="shared" si="6"/>
        <v>0</v>
      </c>
      <c r="L207" s="56">
        <f t="shared" si="4"/>
        <v>0</v>
      </c>
      <c r="M207" s="54">
        <f t="shared" si="5"/>
        <v>0</v>
      </c>
      <c r="N207" s="54">
        <f t="shared" si="7"/>
        <v>0</v>
      </c>
      <c r="O207" s="101">
        <f>+'Pay App 17'!O207+'Pay App 17'!P207</f>
        <v>0</v>
      </c>
      <c r="P207" s="73"/>
      <c r="Q207" s="69">
        <f>+'Pay App 17'!Q207+N207+P207</f>
        <v>0</v>
      </c>
    </row>
    <row r="208" spans="1:17" ht="21" customHeight="1" x14ac:dyDescent="0.25">
      <c r="A208" s="153" t="s">
        <v>386</v>
      </c>
      <c r="B208" s="153"/>
      <c r="C208" s="154" t="s">
        <v>387</v>
      </c>
      <c r="D208" s="155"/>
      <c r="E208" s="101">
        <f>+'Pay App 17'!E208</f>
        <v>0</v>
      </c>
      <c r="F208" s="73"/>
      <c r="G208" s="102">
        <f>+'Pay App 17'!G208+'Pay App 18'!F208</f>
        <v>0</v>
      </c>
      <c r="H208" s="194">
        <f>+'Pay App 17'!K208</f>
        <v>0</v>
      </c>
      <c r="I208" s="195"/>
      <c r="J208" s="104"/>
      <c r="K208" s="55">
        <f t="shared" si="6"/>
        <v>0</v>
      </c>
      <c r="L208" s="56">
        <f t="shared" si="4"/>
        <v>0</v>
      </c>
      <c r="M208" s="54">
        <f t="shared" si="5"/>
        <v>0</v>
      </c>
      <c r="N208" s="54">
        <f t="shared" si="7"/>
        <v>0</v>
      </c>
      <c r="O208" s="101">
        <f>+'Pay App 17'!O208+'Pay App 17'!P208</f>
        <v>0</v>
      </c>
      <c r="P208" s="73"/>
      <c r="Q208" s="69">
        <f>+'Pay App 17'!Q208+N208+P208</f>
        <v>0</v>
      </c>
    </row>
    <row r="209" spans="1:17" ht="21" customHeight="1" x14ac:dyDescent="0.25">
      <c r="A209" s="153" t="s">
        <v>150</v>
      </c>
      <c r="B209" s="153"/>
      <c r="C209" s="153" t="s">
        <v>151</v>
      </c>
      <c r="D209" s="158"/>
      <c r="E209" s="101">
        <f>+'Pay App 17'!E209</f>
        <v>0</v>
      </c>
      <c r="F209" s="73"/>
      <c r="G209" s="102">
        <f>+'Pay App 17'!G209+'Pay App 18'!F209</f>
        <v>0</v>
      </c>
      <c r="H209" s="194">
        <f>+'Pay App 17'!K209</f>
        <v>0</v>
      </c>
      <c r="I209" s="195"/>
      <c r="J209" s="104"/>
      <c r="K209" s="55">
        <f t="shared" si="6"/>
        <v>0</v>
      </c>
      <c r="L209" s="56">
        <f t="shared" si="4"/>
        <v>0</v>
      </c>
      <c r="M209" s="54">
        <f t="shared" si="5"/>
        <v>0</v>
      </c>
      <c r="N209" s="54">
        <f t="shared" si="7"/>
        <v>0</v>
      </c>
      <c r="O209" s="101">
        <f>+'Pay App 17'!O209+'Pay App 17'!P209</f>
        <v>0</v>
      </c>
      <c r="P209" s="73"/>
      <c r="Q209" s="69">
        <f>+'Pay App 17'!Q209+N209+P209</f>
        <v>0</v>
      </c>
    </row>
    <row r="210" spans="1:17" ht="21" customHeight="1" x14ac:dyDescent="0.25">
      <c r="A210" s="153" t="s">
        <v>388</v>
      </c>
      <c r="B210" s="153"/>
      <c r="C210" s="154" t="s">
        <v>389</v>
      </c>
      <c r="D210" s="155"/>
      <c r="E210" s="101">
        <f>+'Pay App 17'!E210</f>
        <v>0</v>
      </c>
      <c r="F210" s="73"/>
      <c r="G210" s="102">
        <f>+'Pay App 17'!G210+'Pay App 18'!F210</f>
        <v>0</v>
      </c>
      <c r="H210" s="194">
        <f>+'Pay App 17'!K210</f>
        <v>0</v>
      </c>
      <c r="I210" s="195"/>
      <c r="J210" s="104"/>
      <c r="K210" s="55">
        <f t="shared" si="6"/>
        <v>0</v>
      </c>
      <c r="L210" s="56">
        <f t="shared" ref="L210:L239" si="8">IF(ISERROR(K210/G210),0,K210/G210)</f>
        <v>0</v>
      </c>
      <c r="M210" s="54">
        <f t="shared" ref="M210:M238" si="9">+G210-K210</f>
        <v>0</v>
      </c>
      <c r="N210" s="54">
        <f t="shared" si="7"/>
        <v>0</v>
      </c>
      <c r="O210" s="101">
        <f>+'Pay App 17'!O210+'Pay App 17'!P210</f>
        <v>0</v>
      </c>
      <c r="P210" s="73"/>
      <c r="Q210" s="69">
        <f>+'Pay App 17'!Q210+N210+P210</f>
        <v>0</v>
      </c>
    </row>
    <row r="211" spans="1:17" ht="21" customHeight="1" x14ac:dyDescent="0.25">
      <c r="A211" s="156" t="s">
        <v>202</v>
      </c>
      <c r="B211" s="156"/>
      <c r="C211" s="156" t="s">
        <v>203</v>
      </c>
      <c r="D211" s="157"/>
      <c r="E211" s="101">
        <f>+'Pay App 17'!E211</f>
        <v>0</v>
      </c>
      <c r="F211" s="73"/>
      <c r="G211" s="102">
        <f>+'Pay App 17'!G211+'Pay App 18'!F211</f>
        <v>0</v>
      </c>
      <c r="H211" s="194">
        <f>+'Pay App 17'!K211</f>
        <v>0</v>
      </c>
      <c r="I211" s="195"/>
      <c r="J211" s="104"/>
      <c r="K211" s="55">
        <f t="shared" ref="K211:K238" si="10">+H211+J211</f>
        <v>0</v>
      </c>
      <c r="L211" s="56">
        <f t="shared" si="8"/>
        <v>0</v>
      </c>
      <c r="M211" s="54">
        <f t="shared" si="9"/>
        <v>0</v>
      </c>
      <c r="N211" s="54">
        <f t="shared" ref="N211:N238" si="11">SUM(+J211*0.05)</f>
        <v>0</v>
      </c>
      <c r="O211" s="101">
        <f>+'Pay App 17'!O211+'Pay App 17'!P211</f>
        <v>0</v>
      </c>
      <c r="P211" s="73"/>
      <c r="Q211" s="69">
        <f>+'Pay App 17'!Q211+N211+P211</f>
        <v>0</v>
      </c>
    </row>
    <row r="212" spans="1:17" ht="21" customHeight="1" x14ac:dyDescent="0.25">
      <c r="A212" s="153" t="s">
        <v>390</v>
      </c>
      <c r="B212" s="153"/>
      <c r="C212" s="154" t="s">
        <v>391</v>
      </c>
      <c r="D212" s="155"/>
      <c r="E212" s="101">
        <f>+'Pay App 17'!E212</f>
        <v>0</v>
      </c>
      <c r="F212" s="73"/>
      <c r="G212" s="102">
        <f>+'Pay App 17'!G212+'Pay App 18'!F212</f>
        <v>0</v>
      </c>
      <c r="H212" s="194">
        <f>+'Pay App 17'!K212</f>
        <v>0</v>
      </c>
      <c r="I212" s="195"/>
      <c r="J212" s="104"/>
      <c r="K212" s="55">
        <f t="shared" si="10"/>
        <v>0</v>
      </c>
      <c r="L212" s="56">
        <f t="shared" si="8"/>
        <v>0</v>
      </c>
      <c r="M212" s="54">
        <f t="shared" si="9"/>
        <v>0</v>
      </c>
      <c r="N212" s="54">
        <f t="shared" si="11"/>
        <v>0</v>
      </c>
      <c r="O212" s="101">
        <f>+'Pay App 17'!O212+'Pay App 17'!P212</f>
        <v>0</v>
      </c>
      <c r="P212" s="73"/>
      <c r="Q212" s="69">
        <f>+'Pay App 17'!Q212+N212+P212</f>
        <v>0</v>
      </c>
    </row>
    <row r="213" spans="1:17" ht="21" customHeight="1" x14ac:dyDescent="0.25">
      <c r="A213" s="153" t="s">
        <v>152</v>
      </c>
      <c r="B213" s="153"/>
      <c r="C213" s="153" t="s">
        <v>153</v>
      </c>
      <c r="D213" s="158"/>
      <c r="E213" s="101">
        <f>+'Pay App 17'!E213</f>
        <v>0</v>
      </c>
      <c r="F213" s="73"/>
      <c r="G213" s="102">
        <f>+'Pay App 17'!G213+'Pay App 18'!F213</f>
        <v>0</v>
      </c>
      <c r="H213" s="194">
        <f>+'Pay App 17'!K213</f>
        <v>0</v>
      </c>
      <c r="I213" s="195"/>
      <c r="J213" s="104"/>
      <c r="K213" s="55">
        <f t="shared" si="10"/>
        <v>0</v>
      </c>
      <c r="L213" s="56">
        <f t="shared" si="8"/>
        <v>0</v>
      </c>
      <c r="M213" s="54">
        <f t="shared" si="9"/>
        <v>0</v>
      </c>
      <c r="N213" s="54">
        <f t="shared" si="11"/>
        <v>0</v>
      </c>
      <c r="O213" s="101">
        <f>+'Pay App 17'!O213+'Pay App 17'!P213</f>
        <v>0</v>
      </c>
      <c r="P213" s="73"/>
      <c r="Q213" s="69">
        <f>+'Pay App 17'!Q213+N213+P213</f>
        <v>0</v>
      </c>
    </row>
    <row r="214" spans="1:17" ht="21" customHeight="1" x14ac:dyDescent="0.25">
      <c r="A214" s="153" t="s">
        <v>154</v>
      </c>
      <c r="B214" s="153"/>
      <c r="C214" s="153" t="s">
        <v>155</v>
      </c>
      <c r="D214" s="158"/>
      <c r="E214" s="101">
        <f>+'Pay App 17'!E214</f>
        <v>0</v>
      </c>
      <c r="F214" s="73"/>
      <c r="G214" s="102">
        <f>+'Pay App 17'!G214+'Pay App 18'!F214</f>
        <v>0</v>
      </c>
      <c r="H214" s="194">
        <f>+'Pay App 17'!K214</f>
        <v>0</v>
      </c>
      <c r="I214" s="195"/>
      <c r="J214" s="104"/>
      <c r="K214" s="55">
        <f t="shared" si="10"/>
        <v>0</v>
      </c>
      <c r="L214" s="56">
        <f t="shared" si="8"/>
        <v>0</v>
      </c>
      <c r="M214" s="54">
        <f t="shared" si="9"/>
        <v>0</v>
      </c>
      <c r="N214" s="54">
        <f t="shared" si="11"/>
        <v>0</v>
      </c>
      <c r="O214" s="101">
        <f>+'Pay App 17'!O214+'Pay App 17'!P214</f>
        <v>0</v>
      </c>
      <c r="P214" s="73"/>
      <c r="Q214" s="69">
        <f>+'Pay App 17'!Q214+N214+P214</f>
        <v>0</v>
      </c>
    </row>
    <row r="215" spans="1:17" ht="21" customHeight="1" x14ac:dyDescent="0.25">
      <c r="A215" s="153" t="s">
        <v>156</v>
      </c>
      <c r="B215" s="153"/>
      <c r="C215" s="153" t="s">
        <v>157</v>
      </c>
      <c r="D215" s="158"/>
      <c r="E215" s="101">
        <f>+'Pay App 17'!E215</f>
        <v>0</v>
      </c>
      <c r="F215" s="73"/>
      <c r="G215" s="102">
        <f>+'Pay App 17'!G215+'Pay App 18'!F215</f>
        <v>0</v>
      </c>
      <c r="H215" s="194">
        <f>+'Pay App 17'!K215</f>
        <v>0</v>
      </c>
      <c r="I215" s="195"/>
      <c r="J215" s="104"/>
      <c r="K215" s="55">
        <f t="shared" si="10"/>
        <v>0</v>
      </c>
      <c r="L215" s="56">
        <f t="shared" si="8"/>
        <v>0</v>
      </c>
      <c r="M215" s="54">
        <f t="shared" si="9"/>
        <v>0</v>
      </c>
      <c r="N215" s="54">
        <f t="shared" si="11"/>
        <v>0</v>
      </c>
      <c r="O215" s="101">
        <f>+'Pay App 17'!O215+'Pay App 17'!P215</f>
        <v>0</v>
      </c>
      <c r="P215" s="73"/>
      <c r="Q215" s="69">
        <f>+'Pay App 17'!Q215+N215+P215</f>
        <v>0</v>
      </c>
    </row>
    <row r="216" spans="1:17" ht="21" customHeight="1" x14ac:dyDescent="0.25">
      <c r="A216" s="153" t="s">
        <v>393</v>
      </c>
      <c r="B216" s="153"/>
      <c r="C216" s="154" t="s">
        <v>392</v>
      </c>
      <c r="D216" s="155"/>
      <c r="E216" s="101">
        <f>+'Pay App 17'!E216</f>
        <v>0</v>
      </c>
      <c r="F216" s="73"/>
      <c r="G216" s="102">
        <f>+'Pay App 17'!G216+'Pay App 18'!F216</f>
        <v>0</v>
      </c>
      <c r="H216" s="194">
        <f>+'Pay App 17'!K216</f>
        <v>0</v>
      </c>
      <c r="I216" s="195"/>
      <c r="J216" s="104"/>
      <c r="K216" s="55">
        <f t="shared" si="10"/>
        <v>0</v>
      </c>
      <c r="L216" s="56">
        <f t="shared" si="8"/>
        <v>0</v>
      </c>
      <c r="M216" s="54">
        <f t="shared" si="9"/>
        <v>0</v>
      </c>
      <c r="N216" s="54">
        <f t="shared" si="11"/>
        <v>0</v>
      </c>
      <c r="O216" s="101">
        <f>+'Pay App 17'!O216+'Pay App 17'!P216</f>
        <v>0</v>
      </c>
      <c r="P216" s="73"/>
      <c r="Q216" s="69">
        <f>+'Pay App 17'!Q216+N216+P216</f>
        <v>0</v>
      </c>
    </row>
    <row r="217" spans="1:17" ht="21" customHeight="1" x14ac:dyDescent="0.25">
      <c r="A217" s="156" t="s">
        <v>204</v>
      </c>
      <c r="B217" s="156"/>
      <c r="C217" s="156" t="s">
        <v>205</v>
      </c>
      <c r="D217" s="157"/>
      <c r="E217" s="101">
        <f>+'Pay App 17'!E217</f>
        <v>0</v>
      </c>
      <c r="F217" s="73"/>
      <c r="G217" s="102">
        <f>+'Pay App 17'!G217+'Pay App 18'!F217</f>
        <v>0</v>
      </c>
      <c r="H217" s="194">
        <f>+'Pay App 17'!K217</f>
        <v>0</v>
      </c>
      <c r="I217" s="195"/>
      <c r="J217" s="104"/>
      <c r="K217" s="55">
        <f t="shared" si="10"/>
        <v>0</v>
      </c>
      <c r="L217" s="56">
        <f t="shared" si="8"/>
        <v>0</v>
      </c>
      <c r="M217" s="54">
        <f t="shared" si="9"/>
        <v>0</v>
      </c>
      <c r="N217" s="54">
        <f t="shared" si="11"/>
        <v>0</v>
      </c>
      <c r="O217" s="101">
        <f>+'Pay App 17'!O217+'Pay App 17'!P217</f>
        <v>0</v>
      </c>
      <c r="P217" s="73"/>
      <c r="Q217" s="69">
        <f>+'Pay App 17'!Q217+N217+P217</f>
        <v>0</v>
      </c>
    </row>
    <row r="218" spans="1:17" ht="21" customHeight="1" x14ac:dyDescent="0.25">
      <c r="A218" s="153" t="s">
        <v>158</v>
      </c>
      <c r="B218" s="153"/>
      <c r="C218" s="153" t="s">
        <v>159</v>
      </c>
      <c r="D218" s="158"/>
      <c r="E218" s="101">
        <f>+'Pay App 17'!E218</f>
        <v>0</v>
      </c>
      <c r="F218" s="73"/>
      <c r="G218" s="102">
        <f>+'Pay App 17'!G218+'Pay App 18'!F218</f>
        <v>0</v>
      </c>
      <c r="H218" s="194">
        <f>+'Pay App 17'!K218</f>
        <v>0</v>
      </c>
      <c r="I218" s="195"/>
      <c r="J218" s="104"/>
      <c r="K218" s="55">
        <f t="shared" si="10"/>
        <v>0</v>
      </c>
      <c r="L218" s="56">
        <f t="shared" si="8"/>
        <v>0</v>
      </c>
      <c r="M218" s="54">
        <f t="shared" si="9"/>
        <v>0</v>
      </c>
      <c r="N218" s="54">
        <f t="shared" si="11"/>
        <v>0</v>
      </c>
      <c r="O218" s="101">
        <f>+'Pay App 17'!O218+'Pay App 17'!P218</f>
        <v>0</v>
      </c>
      <c r="P218" s="73"/>
      <c r="Q218" s="69">
        <f>+'Pay App 17'!Q218+N218+P218</f>
        <v>0</v>
      </c>
    </row>
    <row r="219" spans="1:17" ht="21" customHeight="1" x14ac:dyDescent="0.25">
      <c r="A219" s="156" t="s">
        <v>206</v>
      </c>
      <c r="B219" s="156"/>
      <c r="C219" s="156" t="s">
        <v>207</v>
      </c>
      <c r="D219" s="157"/>
      <c r="E219" s="101">
        <f>+'Pay App 17'!E219</f>
        <v>0</v>
      </c>
      <c r="F219" s="73"/>
      <c r="G219" s="102">
        <f>+'Pay App 17'!G219+'Pay App 18'!F219</f>
        <v>0</v>
      </c>
      <c r="H219" s="194">
        <f>+'Pay App 17'!K219</f>
        <v>0</v>
      </c>
      <c r="I219" s="195"/>
      <c r="J219" s="104"/>
      <c r="K219" s="55">
        <f t="shared" si="10"/>
        <v>0</v>
      </c>
      <c r="L219" s="56">
        <f t="shared" si="8"/>
        <v>0</v>
      </c>
      <c r="M219" s="54">
        <f t="shared" si="9"/>
        <v>0</v>
      </c>
      <c r="N219" s="54">
        <f t="shared" si="11"/>
        <v>0</v>
      </c>
      <c r="O219" s="101">
        <f>+'Pay App 17'!O219+'Pay App 17'!P219</f>
        <v>0</v>
      </c>
      <c r="P219" s="73"/>
      <c r="Q219" s="69">
        <f>+'Pay App 17'!Q219+N219+P219</f>
        <v>0</v>
      </c>
    </row>
    <row r="220" spans="1:17" ht="21" customHeight="1" x14ac:dyDescent="0.25">
      <c r="A220" s="153" t="s">
        <v>160</v>
      </c>
      <c r="B220" s="153"/>
      <c r="C220" s="153" t="s">
        <v>161</v>
      </c>
      <c r="D220" s="158"/>
      <c r="E220" s="101">
        <f>+'Pay App 17'!E220</f>
        <v>0</v>
      </c>
      <c r="F220" s="73"/>
      <c r="G220" s="102">
        <f>+'Pay App 17'!G220+'Pay App 18'!F220</f>
        <v>0</v>
      </c>
      <c r="H220" s="194">
        <f>+'Pay App 17'!K220</f>
        <v>0</v>
      </c>
      <c r="I220" s="195"/>
      <c r="J220" s="104"/>
      <c r="K220" s="55">
        <f t="shared" si="10"/>
        <v>0</v>
      </c>
      <c r="L220" s="56">
        <f t="shared" si="8"/>
        <v>0</v>
      </c>
      <c r="M220" s="54">
        <f t="shared" si="9"/>
        <v>0</v>
      </c>
      <c r="N220" s="54">
        <f t="shared" si="11"/>
        <v>0</v>
      </c>
      <c r="O220" s="101">
        <f>+'Pay App 17'!O220+'Pay App 17'!P220</f>
        <v>0</v>
      </c>
      <c r="P220" s="73"/>
      <c r="Q220" s="69">
        <f>+'Pay App 17'!Q220+N220+P220</f>
        <v>0</v>
      </c>
    </row>
    <row r="221" spans="1:17" ht="21" customHeight="1" x14ac:dyDescent="0.25">
      <c r="A221" s="153" t="s">
        <v>162</v>
      </c>
      <c r="B221" s="153"/>
      <c r="C221" s="153" t="s">
        <v>163</v>
      </c>
      <c r="D221" s="158"/>
      <c r="E221" s="101">
        <f>+'Pay App 17'!E221</f>
        <v>0</v>
      </c>
      <c r="F221" s="73"/>
      <c r="G221" s="102">
        <f>+'Pay App 17'!G221+'Pay App 18'!F221</f>
        <v>0</v>
      </c>
      <c r="H221" s="194">
        <f>+'Pay App 17'!K221</f>
        <v>0</v>
      </c>
      <c r="I221" s="195"/>
      <c r="J221" s="104"/>
      <c r="K221" s="55">
        <f t="shared" si="10"/>
        <v>0</v>
      </c>
      <c r="L221" s="56">
        <f t="shared" si="8"/>
        <v>0</v>
      </c>
      <c r="M221" s="54">
        <f t="shared" si="9"/>
        <v>0</v>
      </c>
      <c r="N221" s="54">
        <f t="shared" si="11"/>
        <v>0</v>
      </c>
      <c r="O221" s="101">
        <f>+'Pay App 17'!O221+'Pay App 17'!P221</f>
        <v>0</v>
      </c>
      <c r="P221" s="73"/>
      <c r="Q221" s="69">
        <f>+'Pay App 17'!Q221+N221+P221</f>
        <v>0</v>
      </c>
    </row>
    <row r="222" spans="1:17" ht="21" customHeight="1" x14ac:dyDescent="0.25">
      <c r="A222" s="153" t="s">
        <v>394</v>
      </c>
      <c r="B222" s="153"/>
      <c r="C222" s="153" t="s">
        <v>395</v>
      </c>
      <c r="D222" s="158"/>
      <c r="E222" s="101">
        <f>+'Pay App 17'!E222</f>
        <v>0</v>
      </c>
      <c r="F222" s="73"/>
      <c r="G222" s="102">
        <f>+'Pay App 17'!G222+'Pay App 18'!F222</f>
        <v>0</v>
      </c>
      <c r="H222" s="194">
        <f>+'Pay App 17'!K222</f>
        <v>0</v>
      </c>
      <c r="I222" s="195"/>
      <c r="J222" s="104"/>
      <c r="K222" s="55">
        <f t="shared" si="10"/>
        <v>0</v>
      </c>
      <c r="L222" s="56">
        <f t="shared" si="8"/>
        <v>0</v>
      </c>
      <c r="M222" s="54">
        <f t="shared" si="9"/>
        <v>0</v>
      </c>
      <c r="N222" s="54">
        <f t="shared" si="11"/>
        <v>0</v>
      </c>
      <c r="O222" s="101">
        <f>+'Pay App 17'!O222+'Pay App 17'!P222</f>
        <v>0</v>
      </c>
      <c r="P222" s="73"/>
      <c r="Q222" s="69">
        <f>+'Pay App 17'!Q222+N222+P222</f>
        <v>0</v>
      </c>
    </row>
    <row r="223" spans="1:17" ht="21" customHeight="1" x14ac:dyDescent="0.25">
      <c r="A223" s="153" t="s">
        <v>396</v>
      </c>
      <c r="B223" s="153"/>
      <c r="C223" s="153" t="s">
        <v>397</v>
      </c>
      <c r="D223" s="158"/>
      <c r="E223" s="101">
        <f>+'Pay App 17'!E223</f>
        <v>0</v>
      </c>
      <c r="F223" s="73"/>
      <c r="G223" s="102">
        <f>+'Pay App 17'!G223+'Pay App 18'!F223</f>
        <v>0</v>
      </c>
      <c r="H223" s="194">
        <f>+'Pay App 17'!K223</f>
        <v>0</v>
      </c>
      <c r="I223" s="195"/>
      <c r="J223" s="104"/>
      <c r="K223" s="55">
        <f t="shared" si="10"/>
        <v>0</v>
      </c>
      <c r="L223" s="56">
        <f t="shared" si="8"/>
        <v>0</v>
      </c>
      <c r="M223" s="54">
        <f t="shared" si="9"/>
        <v>0</v>
      </c>
      <c r="N223" s="54">
        <f t="shared" si="11"/>
        <v>0</v>
      </c>
      <c r="O223" s="101">
        <f>+'Pay App 17'!O223+'Pay App 17'!P223</f>
        <v>0</v>
      </c>
      <c r="P223" s="73"/>
      <c r="Q223" s="69">
        <f>+'Pay App 17'!Q223+N223+P223</f>
        <v>0</v>
      </c>
    </row>
    <row r="224" spans="1:17" ht="21" customHeight="1" x14ac:dyDescent="0.25">
      <c r="A224" s="156" t="s">
        <v>398</v>
      </c>
      <c r="B224" s="156"/>
      <c r="C224" s="156" t="s">
        <v>399</v>
      </c>
      <c r="D224" s="157"/>
      <c r="E224" s="101">
        <f>+'Pay App 17'!E224</f>
        <v>0</v>
      </c>
      <c r="F224" s="73"/>
      <c r="G224" s="102">
        <f>+'Pay App 17'!G224+'Pay App 18'!F224</f>
        <v>0</v>
      </c>
      <c r="H224" s="194">
        <f>+'Pay App 17'!K224</f>
        <v>0</v>
      </c>
      <c r="I224" s="195"/>
      <c r="J224" s="104"/>
      <c r="K224" s="55">
        <f t="shared" si="10"/>
        <v>0</v>
      </c>
      <c r="L224" s="56">
        <f t="shared" si="8"/>
        <v>0</v>
      </c>
      <c r="M224" s="54">
        <f t="shared" si="9"/>
        <v>0</v>
      </c>
      <c r="N224" s="54">
        <f t="shared" si="11"/>
        <v>0</v>
      </c>
      <c r="O224" s="101">
        <f>+'Pay App 17'!O224+'Pay App 17'!P224</f>
        <v>0</v>
      </c>
      <c r="P224" s="73"/>
      <c r="Q224" s="69">
        <f>+'Pay App 17'!Q224+N224+P224</f>
        <v>0</v>
      </c>
    </row>
    <row r="225" spans="1:17" ht="21" customHeight="1" x14ac:dyDescent="0.25">
      <c r="A225" s="153" t="s">
        <v>164</v>
      </c>
      <c r="B225" s="153"/>
      <c r="C225" s="153" t="s">
        <v>165</v>
      </c>
      <c r="D225" s="158"/>
      <c r="E225" s="101">
        <f>+'Pay App 17'!E225</f>
        <v>0</v>
      </c>
      <c r="F225" s="73"/>
      <c r="G225" s="102">
        <f>+'Pay App 17'!G225+'Pay App 18'!F225</f>
        <v>0</v>
      </c>
      <c r="H225" s="194">
        <f>+'Pay App 17'!K225</f>
        <v>0</v>
      </c>
      <c r="I225" s="195"/>
      <c r="J225" s="104"/>
      <c r="K225" s="55">
        <f t="shared" si="10"/>
        <v>0</v>
      </c>
      <c r="L225" s="56">
        <f t="shared" si="8"/>
        <v>0</v>
      </c>
      <c r="M225" s="54">
        <f t="shared" si="9"/>
        <v>0</v>
      </c>
      <c r="N225" s="54">
        <f t="shared" si="11"/>
        <v>0</v>
      </c>
      <c r="O225" s="101">
        <f>+'Pay App 17'!O225+'Pay App 17'!P225</f>
        <v>0</v>
      </c>
      <c r="P225" s="73"/>
      <c r="Q225" s="69">
        <f>+'Pay App 17'!Q225+N225+P225</f>
        <v>0</v>
      </c>
    </row>
    <row r="226" spans="1:17" ht="21" customHeight="1" x14ac:dyDescent="0.25">
      <c r="A226" s="153" t="s">
        <v>166</v>
      </c>
      <c r="B226" s="153"/>
      <c r="C226" s="153" t="s">
        <v>167</v>
      </c>
      <c r="D226" s="158"/>
      <c r="E226" s="101">
        <f>+'Pay App 17'!E226</f>
        <v>0</v>
      </c>
      <c r="F226" s="73"/>
      <c r="G226" s="102">
        <f>+'Pay App 17'!G226+'Pay App 18'!F226</f>
        <v>0</v>
      </c>
      <c r="H226" s="194">
        <f>+'Pay App 17'!K226</f>
        <v>0</v>
      </c>
      <c r="I226" s="195"/>
      <c r="J226" s="104"/>
      <c r="K226" s="55">
        <f t="shared" si="10"/>
        <v>0</v>
      </c>
      <c r="L226" s="56">
        <f t="shared" si="8"/>
        <v>0</v>
      </c>
      <c r="M226" s="54">
        <f t="shared" si="9"/>
        <v>0</v>
      </c>
      <c r="N226" s="54">
        <f t="shared" si="11"/>
        <v>0</v>
      </c>
      <c r="O226" s="101">
        <f>+'Pay App 17'!O226+'Pay App 17'!P226</f>
        <v>0</v>
      </c>
      <c r="P226" s="73"/>
      <c r="Q226" s="69">
        <f>+'Pay App 17'!Q226+N226+P226</f>
        <v>0</v>
      </c>
    </row>
    <row r="227" spans="1:17" ht="21" customHeight="1" x14ac:dyDescent="0.25">
      <c r="A227" s="153" t="s">
        <v>400</v>
      </c>
      <c r="B227" s="153"/>
      <c r="C227" s="153" t="s">
        <v>401</v>
      </c>
      <c r="D227" s="158"/>
      <c r="E227" s="101">
        <f>+'Pay App 17'!E227</f>
        <v>0</v>
      </c>
      <c r="F227" s="73"/>
      <c r="G227" s="102">
        <f>+'Pay App 17'!G227+'Pay App 18'!F227</f>
        <v>0</v>
      </c>
      <c r="H227" s="194">
        <f>+'Pay App 17'!K227</f>
        <v>0</v>
      </c>
      <c r="I227" s="195"/>
      <c r="J227" s="104"/>
      <c r="K227" s="55">
        <f t="shared" si="10"/>
        <v>0</v>
      </c>
      <c r="L227" s="56">
        <f t="shared" si="8"/>
        <v>0</v>
      </c>
      <c r="M227" s="54">
        <f t="shared" si="9"/>
        <v>0</v>
      </c>
      <c r="N227" s="54">
        <f t="shared" si="11"/>
        <v>0</v>
      </c>
      <c r="O227" s="101">
        <f>+'Pay App 17'!O227+'Pay App 17'!P227</f>
        <v>0</v>
      </c>
      <c r="P227" s="73"/>
      <c r="Q227" s="69">
        <f>+'Pay App 17'!Q227+N227+P227</f>
        <v>0</v>
      </c>
    </row>
    <row r="228" spans="1:17" ht="21" customHeight="1" x14ac:dyDescent="0.25">
      <c r="A228" s="153" t="s">
        <v>168</v>
      </c>
      <c r="B228" s="153"/>
      <c r="C228" s="153" t="s">
        <v>169</v>
      </c>
      <c r="D228" s="158"/>
      <c r="E228" s="101">
        <f>+'Pay App 17'!E228</f>
        <v>0</v>
      </c>
      <c r="F228" s="73"/>
      <c r="G228" s="102">
        <f>+'Pay App 17'!G228+'Pay App 18'!F228</f>
        <v>0</v>
      </c>
      <c r="H228" s="194">
        <f>+'Pay App 17'!K228</f>
        <v>0</v>
      </c>
      <c r="I228" s="195"/>
      <c r="J228" s="104"/>
      <c r="K228" s="55">
        <f t="shared" si="10"/>
        <v>0</v>
      </c>
      <c r="L228" s="56">
        <f t="shared" si="8"/>
        <v>0</v>
      </c>
      <c r="M228" s="54">
        <f t="shared" si="9"/>
        <v>0</v>
      </c>
      <c r="N228" s="54">
        <f t="shared" si="11"/>
        <v>0</v>
      </c>
      <c r="O228" s="101">
        <f>+'Pay App 17'!O228+'Pay App 17'!P228</f>
        <v>0</v>
      </c>
      <c r="P228" s="73"/>
      <c r="Q228" s="69">
        <f>+'Pay App 17'!Q228+N228+P228</f>
        <v>0</v>
      </c>
    </row>
    <row r="229" spans="1:17" ht="21" customHeight="1" x14ac:dyDescent="0.25">
      <c r="A229" s="153" t="s">
        <v>170</v>
      </c>
      <c r="B229" s="153"/>
      <c r="C229" s="153" t="s">
        <v>171</v>
      </c>
      <c r="D229" s="158"/>
      <c r="E229" s="101">
        <f>+'Pay App 17'!E229</f>
        <v>0</v>
      </c>
      <c r="F229" s="73"/>
      <c r="G229" s="102">
        <f>+'Pay App 17'!G229+'Pay App 18'!F229</f>
        <v>0</v>
      </c>
      <c r="H229" s="194">
        <f>+'Pay App 17'!K229</f>
        <v>0</v>
      </c>
      <c r="I229" s="195"/>
      <c r="J229" s="104"/>
      <c r="K229" s="55">
        <f t="shared" si="10"/>
        <v>0</v>
      </c>
      <c r="L229" s="56">
        <f t="shared" si="8"/>
        <v>0</v>
      </c>
      <c r="M229" s="54">
        <f t="shared" si="9"/>
        <v>0</v>
      </c>
      <c r="N229" s="54">
        <f t="shared" si="11"/>
        <v>0</v>
      </c>
      <c r="O229" s="101">
        <f>+'Pay App 17'!O229+'Pay App 17'!P229</f>
        <v>0</v>
      </c>
      <c r="P229" s="73"/>
      <c r="Q229" s="69">
        <f>+'Pay App 17'!Q229+N229+P229</f>
        <v>0</v>
      </c>
    </row>
    <row r="230" spans="1:17" ht="21" customHeight="1" x14ac:dyDescent="0.25">
      <c r="A230" s="156" t="s">
        <v>208</v>
      </c>
      <c r="B230" s="156"/>
      <c r="C230" s="156" t="s">
        <v>172</v>
      </c>
      <c r="D230" s="157"/>
      <c r="E230" s="101">
        <f>+'Pay App 17'!E230</f>
        <v>0</v>
      </c>
      <c r="F230" s="73"/>
      <c r="G230" s="102">
        <f>+'Pay App 17'!G230+'Pay App 18'!F230</f>
        <v>0</v>
      </c>
      <c r="H230" s="194">
        <f>+'Pay App 17'!K230</f>
        <v>0</v>
      </c>
      <c r="I230" s="195"/>
      <c r="J230" s="104"/>
      <c r="K230" s="55">
        <f t="shared" si="10"/>
        <v>0</v>
      </c>
      <c r="L230" s="56">
        <f t="shared" si="8"/>
        <v>0</v>
      </c>
      <c r="M230" s="54">
        <f t="shared" si="9"/>
        <v>0</v>
      </c>
      <c r="N230" s="54">
        <f t="shared" si="11"/>
        <v>0</v>
      </c>
      <c r="O230" s="101">
        <f>+'Pay App 17'!O230+'Pay App 17'!P230</f>
        <v>0</v>
      </c>
      <c r="P230" s="73"/>
      <c r="Q230" s="69">
        <f>+'Pay App 17'!Q230+N230+P230</f>
        <v>0</v>
      </c>
    </row>
    <row r="231" spans="1:17" ht="21" customHeight="1" x14ac:dyDescent="0.25">
      <c r="A231" s="153" t="s">
        <v>173</v>
      </c>
      <c r="B231" s="153"/>
      <c r="C231" s="153" t="s">
        <v>174</v>
      </c>
      <c r="D231" s="158"/>
      <c r="E231" s="101">
        <f>+'Pay App 17'!E231</f>
        <v>0</v>
      </c>
      <c r="F231" s="73"/>
      <c r="G231" s="102">
        <f>+'Pay App 17'!G231+'Pay App 18'!F231</f>
        <v>0</v>
      </c>
      <c r="H231" s="194">
        <f>+'Pay App 17'!K231</f>
        <v>0</v>
      </c>
      <c r="I231" s="195"/>
      <c r="J231" s="104"/>
      <c r="K231" s="55">
        <f t="shared" si="10"/>
        <v>0</v>
      </c>
      <c r="L231" s="56">
        <f t="shared" si="8"/>
        <v>0</v>
      </c>
      <c r="M231" s="54">
        <f t="shared" si="9"/>
        <v>0</v>
      </c>
      <c r="N231" s="54">
        <f t="shared" si="11"/>
        <v>0</v>
      </c>
      <c r="O231" s="101">
        <f>+'Pay App 17'!O231+'Pay App 17'!P231</f>
        <v>0</v>
      </c>
      <c r="P231" s="73"/>
      <c r="Q231" s="69">
        <f>+'Pay App 17'!Q231+N231+P231</f>
        <v>0</v>
      </c>
    </row>
    <row r="232" spans="1:17" ht="21" customHeight="1" x14ac:dyDescent="0.25">
      <c r="A232" s="153" t="s">
        <v>175</v>
      </c>
      <c r="B232" s="153"/>
      <c r="C232" s="153" t="s">
        <v>176</v>
      </c>
      <c r="D232" s="158"/>
      <c r="E232" s="101">
        <f>+'Pay App 17'!E232</f>
        <v>0</v>
      </c>
      <c r="F232" s="73"/>
      <c r="G232" s="102">
        <f>+'Pay App 17'!G232+'Pay App 18'!F232</f>
        <v>0</v>
      </c>
      <c r="H232" s="194">
        <f>+'Pay App 17'!K232</f>
        <v>0</v>
      </c>
      <c r="I232" s="195"/>
      <c r="J232" s="104"/>
      <c r="K232" s="55">
        <f t="shared" si="10"/>
        <v>0</v>
      </c>
      <c r="L232" s="56">
        <f t="shared" si="8"/>
        <v>0</v>
      </c>
      <c r="M232" s="54">
        <f t="shared" si="9"/>
        <v>0</v>
      </c>
      <c r="N232" s="54">
        <f t="shared" si="11"/>
        <v>0</v>
      </c>
      <c r="O232" s="101">
        <f>+'Pay App 17'!O232+'Pay App 17'!P232</f>
        <v>0</v>
      </c>
      <c r="P232" s="73"/>
      <c r="Q232" s="69">
        <f>+'Pay App 17'!Q232+N232+P232</f>
        <v>0</v>
      </c>
    </row>
    <row r="233" spans="1:17" ht="21" customHeight="1" x14ac:dyDescent="0.25">
      <c r="A233" s="153" t="s">
        <v>177</v>
      </c>
      <c r="B233" s="153"/>
      <c r="C233" s="153" t="s">
        <v>178</v>
      </c>
      <c r="D233" s="158"/>
      <c r="E233" s="101">
        <f>+'Pay App 17'!E233</f>
        <v>0</v>
      </c>
      <c r="F233" s="73"/>
      <c r="G233" s="102">
        <f>+'Pay App 17'!G233+'Pay App 18'!F233</f>
        <v>0</v>
      </c>
      <c r="H233" s="194">
        <f>+'Pay App 17'!K233</f>
        <v>0</v>
      </c>
      <c r="I233" s="195"/>
      <c r="J233" s="104"/>
      <c r="K233" s="55">
        <f t="shared" si="10"/>
        <v>0</v>
      </c>
      <c r="L233" s="56">
        <f t="shared" si="8"/>
        <v>0</v>
      </c>
      <c r="M233" s="54">
        <f t="shared" si="9"/>
        <v>0</v>
      </c>
      <c r="N233" s="54">
        <f t="shared" si="11"/>
        <v>0</v>
      </c>
      <c r="O233" s="101">
        <f>+'Pay App 17'!O233+'Pay App 17'!P233</f>
        <v>0</v>
      </c>
      <c r="P233" s="73"/>
      <c r="Q233" s="69">
        <f>+'Pay App 17'!Q233+N233+P233</f>
        <v>0</v>
      </c>
    </row>
    <row r="234" spans="1:17" ht="21" customHeight="1" x14ac:dyDescent="0.25">
      <c r="A234" s="153" t="s">
        <v>402</v>
      </c>
      <c r="B234" s="153"/>
      <c r="C234" s="153" t="s">
        <v>403</v>
      </c>
      <c r="D234" s="158"/>
      <c r="E234" s="101">
        <f>+'Pay App 17'!E234</f>
        <v>0</v>
      </c>
      <c r="F234" s="73"/>
      <c r="G234" s="102">
        <f>+'Pay App 17'!G234+'Pay App 18'!F234</f>
        <v>0</v>
      </c>
      <c r="H234" s="194">
        <f>+'Pay App 17'!K234</f>
        <v>0</v>
      </c>
      <c r="I234" s="195"/>
      <c r="J234" s="104"/>
      <c r="K234" s="55">
        <f t="shared" si="10"/>
        <v>0</v>
      </c>
      <c r="L234" s="56">
        <f t="shared" si="8"/>
        <v>0</v>
      </c>
      <c r="M234" s="54">
        <f t="shared" si="9"/>
        <v>0</v>
      </c>
      <c r="N234" s="54">
        <f t="shared" si="11"/>
        <v>0</v>
      </c>
      <c r="O234" s="101">
        <f>+'Pay App 17'!O234+'Pay App 17'!P234</f>
        <v>0</v>
      </c>
      <c r="P234" s="73"/>
      <c r="Q234" s="69">
        <f>+'Pay App 17'!Q234+N234+P234</f>
        <v>0</v>
      </c>
    </row>
    <row r="235" spans="1:17" ht="21" customHeight="1" x14ac:dyDescent="0.25">
      <c r="A235" s="153" t="s">
        <v>179</v>
      </c>
      <c r="B235" s="153"/>
      <c r="C235" s="153" t="s">
        <v>180</v>
      </c>
      <c r="D235" s="158"/>
      <c r="E235" s="101">
        <f>+'Pay App 17'!E235</f>
        <v>0</v>
      </c>
      <c r="F235" s="73"/>
      <c r="G235" s="102">
        <f>+'Pay App 17'!G235+'Pay App 18'!F235</f>
        <v>0</v>
      </c>
      <c r="H235" s="194">
        <f>+'Pay App 17'!K235</f>
        <v>0</v>
      </c>
      <c r="I235" s="195"/>
      <c r="J235" s="104"/>
      <c r="K235" s="55">
        <f t="shared" si="10"/>
        <v>0</v>
      </c>
      <c r="L235" s="56">
        <f t="shared" si="8"/>
        <v>0</v>
      </c>
      <c r="M235" s="54">
        <f t="shared" si="9"/>
        <v>0</v>
      </c>
      <c r="N235" s="54">
        <f t="shared" si="11"/>
        <v>0</v>
      </c>
      <c r="O235" s="101">
        <f>+'Pay App 17'!O235+'Pay App 17'!P235</f>
        <v>0</v>
      </c>
      <c r="P235" s="73"/>
      <c r="Q235" s="69">
        <f>+'Pay App 17'!Q235+N235+P235</f>
        <v>0</v>
      </c>
    </row>
    <row r="236" spans="1:17" ht="21" customHeight="1" x14ac:dyDescent="0.25">
      <c r="A236" s="153" t="s">
        <v>181</v>
      </c>
      <c r="B236" s="153"/>
      <c r="C236" s="153" t="s">
        <v>182</v>
      </c>
      <c r="D236" s="158"/>
      <c r="E236" s="101">
        <f>+'Pay App 17'!E236</f>
        <v>0</v>
      </c>
      <c r="F236" s="73"/>
      <c r="G236" s="102">
        <f>+'Pay App 17'!G236+'Pay App 18'!F236</f>
        <v>0</v>
      </c>
      <c r="H236" s="194">
        <f>+'Pay App 17'!K236</f>
        <v>0</v>
      </c>
      <c r="I236" s="195"/>
      <c r="J236" s="104"/>
      <c r="K236" s="55">
        <f t="shared" si="10"/>
        <v>0</v>
      </c>
      <c r="L236" s="56">
        <f t="shared" si="8"/>
        <v>0</v>
      </c>
      <c r="M236" s="54">
        <f t="shared" si="9"/>
        <v>0</v>
      </c>
      <c r="N236" s="54">
        <f t="shared" si="11"/>
        <v>0</v>
      </c>
      <c r="O236" s="101">
        <f>+'Pay App 17'!O236+'Pay App 17'!P236</f>
        <v>0</v>
      </c>
      <c r="P236" s="73"/>
      <c r="Q236" s="69">
        <f>+'Pay App 17'!Q236+N236+P236</f>
        <v>0</v>
      </c>
    </row>
    <row r="237" spans="1:17" ht="21" customHeight="1" x14ac:dyDescent="0.25">
      <c r="A237" s="153" t="s">
        <v>183</v>
      </c>
      <c r="B237" s="153"/>
      <c r="C237" s="153" t="s">
        <v>184</v>
      </c>
      <c r="D237" s="158"/>
      <c r="E237" s="101">
        <f>+'Pay App 17'!E237</f>
        <v>0</v>
      </c>
      <c r="F237" s="73"/>
      <c r="G237" s="102">
        <f>+'Pay App 17'!G237+'Pay App 18'!F237</f>
        <v>0</v>
      </c>
      <c r="H237" s="194">
        <f>+'Pay App 17'!K237</f>
        <v>0</v>
      </c>
      <c r="I237" s="195"/>
      <c r="J237" s="104"/>
      <c r="K237" s="55">
        <f t="shared" si="10"/>
        <v>0</v>
      </c>
      <c r="L237" s="56">
        <f t="shared" si="8"/>
        <v>0</v>
      </c>
      <c r="M237" s="54">
        <f t="shared" si="9"/>
        <v>0</v>
      </c>
      <c r="N237" s="54">
        <f t="shared" si="11"/>
        <v>0</v>
      </c>
      <c r="O237" s="101">
        <f>+'Pay App 17'!O237+'Pay App 17'!P237</f>
        <v>0</v>
      </c>
      <c r="P237" s="73"/>
      <c r="Q237" s="69">
        <f>+'Pay App 17'!Q237+N237+P237</f>
        <v>0</v>
      </c>
    </row>
    <row r="238" spans="1:17" ht="21" customHeight="1" x14ac:dyDescent="0.25">
      <c r="A238" s="156" t="s">
        <v>404</v>
      </c>
      <c r="B238" s="156"/>
      <c r="C238" s="156" t="s">
        <v>405</v>
      </c>
      <c r="D238" s="157"/>
      <c r="E238" s="101">
        <f>+'Pay App 17'!E238</f>
        <v>0</v>
      </c>
      <c r="F238" s="73"/>
      <c r="G238" s="54">
        <f>+'Pay App 17'!G238+'Pay App 18'!F238</f>
        <v>0</v>
      </c>
      <c r="H238" s="194">
        <f>+'Pay App 17'!K238</f>
        <v>0</v>
      </c>
      <c r="I238" s="195"/>
      <c r="J238" s="104"/>
      <c r="K238" s="55">
        <f t="shared" si="10"/>
        <v>0</v>
      </c>
      <c r="L238" s="120">
        <f t="shared" si="8"/>
        <v>0</v>
      </c>
      <c r="M238" s="54">
        <f t="shared" si="9"/>
        <v>0</v>
      </c>
      <c r="N238" s="54">
        <f t="shared" si="11"/>
        <v>0</v>
      </c>
      <c r="O238" s="101">
        <f>+'Pay App 17'!O238+'Pay App 17'!P238</f>
        <v>0</v>
      </c>
      <c r="P238" s="73"/>
      <c r="Q238" s="69">
        <f>+'Pay App 17'!Q238+N238+P238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KuWHHGOXoVUk1gBLPDZZ1Tx/ub6NMdkPGOGy4YiIUpkV9FsWdiV8TbNWLsZX7YQ5EX9qhfeCnLnTxQoawbyHrQ==" saltValue="GwEfKVwsHfwT7/+oWgf+/A==" spinCount="100000" sheet="1" selectLockedCells="1"/>
  <protectedRanges>
    <protectedRange sqref="A116 C116" name="Range2"/>
    <protectedRange sqref="A188 A218 C188 C218" name="Range2_1"/>
  </protectedRanges>
  <mergeCells count="516">
    <mergeCell ref="A239:B239"/>
    <mergeCell ref="C239:D239"/>
    <mergeCell ref="H239:I239"/>
    <mergeCell ref="A237:B237"/>
    <mergeCell ref="C237:D237"/>
    <mergeCell ref="H237:I237"/>
    <mergeCell ref="A238:B238"/>
    <mergeCell ref="C238:D238"/>
    <mergeCell ref="H238:I238"/>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03:B203"/>
    <mergeCell ref="C203:D203"/>
    <mergeCell ref="H203:I203"/>
    <mergeCell ref="A204:B204"/>
    <mergeCell ref="C204:D204"/>
    <mergeCell ref="H204:I204"/>
    <mergeCell ref="A201:B201"/>
    <mergeCell ref="C201:D201"/>
    <mergeCell ref="H201:I201"/>
    <mergeCell ref="A202:B202"/>
    <mergeCell ref="C202:D202"/>
    <mergeCell ref="H202:I202"/>
    <mergeCell ref="A199:B199"/>
    <mergeCell ref="C199:D199"/>
    <mergeCell ref="H199:I199"/>
    <mergeCell ref="A200:B200"/>
    <mergeCell ref="C200:D200"/>
    <mergeCell ref="H200:I200"/>
    <mergeCell ref="A197:B197"/>
    <mergeCell ref="C197:D197"/>
    <mergeCell ref="H197:I197"/>
    <mergeCell ref="A198:B198"/>
    <mergeCell ref="C198:D198"/>
    <mergeCell ref="H198:I198"/>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02:B102"/>
    <mergeCell ref="C102:D102"/>
    <mergeCell ref="H102:I102"/>
    <mergeCell ref="A103:B103"/>
    <mergeCell ref="C103:D103"/>
    <mergeCell ref="H103:I103"/>
    <mergeCell ref="A100:B100"/>
    <mergeCell ref="C100:D100"/>
    <mergeCell ref="H100:I100"/>
    <mergeCell ref="A101:B101"/>
    <mergeCell ref="C101:D101"/>
    <mergeCell ref="H101:I101"/>
    <mergeCell ref="A98:B98"/>
    <mergeCell ref="C98:D98"/>
    <mergeCell ref="H98:I98"/>
    <mergeCell ref="A99:B99"/>
    <mergeCell ref="C99:D99"/>
    <mergeCell ref="H99:I99"/>
    <mergeCell ref="A96:B96"/>
    <mergeCell ref="C96:D96"/>
    <mergeCell ref="H96:I96"/>
    <mergeCell ref="A97:B97"/>
    <mergeCell ref="C97:D97"/>
    <mergeCell ref="H97:I97"/>
    <mergeCell ref="A94:B94"/>
    <mergeCell ref="C94:D94"/>
    <mergeCell ref="H94:I94"/>
    <mergeCell ref="A95:B95"/>
    <mergeCell ref="C95:D95"/>
    <mergeCell ref="H95:I95"/>
    <mergeCell ref="A92:B92"/>
    <mergeCell ref="C92:D92"/>
    <mergeCell ref="H92:I92"/>
    <mergeCell ref="A93:B93"/>
    <mergeCell ref="C93:D93"/>
    <mergeCell ref="H93:I93"/>
    <mergeCell ref="A90:B90"/>
    <mergeCell ref="C90:D90"/>
    <mergeCell ref="H90:I90"/>
    <mergeCell ref="A91:B91"/>
    <mergeCell ref="C91:D91"/>
    <mergeCell ref="H91:I91"/>
    <mergeCell ref="A88:B88"/>
    <mergeCell ref="C88:D88"/>
    <mergeCell ref="H88:I88"/>
    <mergeCell ref="A89:B89"/>
    <mergeCell ref="C89:D89"/>
    <mergeCell ref="H89:I89"/>
    <mergeCell ref="A86:B86"/>
    <mergeCell ref="C86:D86"/>
    <mergeCell ref="H86:I86"/>
    <mergeCell ref="A87:B87"/>
    <mergeCell ref="C87:D87"/>
    <mergeCell ref="H87:I87"/>
    <mergeCell ref="A84:B84"/>
    <mergeCell ref="C84:D84"/>
    <mergeCell ref="H84:I84"/>
    <mergeCell ref="A85:B85"/>
    <mergeCell ref="C85:D85"/>
    <mergeCell ref="H85:I8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27:B27"/>
    <mergeCell ref="A28:B28"/>
    <mergeCell ref="A29:B29"/>
    <mergeCell ref="H29:J29"/>
    <mergeCell ref="L29:N29"/>
    <mergeCell ref="H16:Q16"/>
    <mergeCell ref="H18:Q19"/>
    <mergeCell ref="A19:B19"/>
    <mergeCell ref="A21:B21"/>
    <mergeCell ref="H21:Q22"/>
    <mergeCell ref="A22:B22"/>
    <mergeCell ref="A7:B7"/>
    <mergeCell ref="I7:J7"/>
    <mergeCell ref="H8:Q11"/>
    <mergeCell ref="A12:B12"/>
    <mergeCell ref="H12:Q15"/>
    <mergeCell ref="A14:B14"/>
    <mergeCell ref="A24:B24"/>
    <mergeCell ref="H24:Q25"/>
    <mergeCell ref="A25:B25"/>
  </mergeCells>
  <dataValidations disablePrompts="1" count="2">
    <dataValidation allowBlank="1" showInputMessage="1" sqref="P80:P238"/>
    <dataValidation type="decimal" operator="lessThanOrEqual" allowBlank="1" showInputMessage="1" showErrorMessage="1" errorTitle="Release retention" error="In order to release retention, the number entered into this cell must be negative." sqref="O80:O238">
      <formula1>0</formula1>
    </dataValidation>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1</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48"/>
      <c r="I17" s="48"/>
      <c r="J17" s="48"/>
      <c r="K17" s="48"/>
      <c r="L17" s="48"/>
      <c r="M17" s="48"/>
      <c r="N17" s="48"/>
      <c r="O17" s="107"/>
      <c r="P17" s="48"/>
      <c r="Q17" s="48"/>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87"/>
      <c r="B20" s="87"/>
      <c r="C20" s="84"/>
      <c r="D20" s="13"/>
      <c r="E20" s="15"/>
      <c r="F20" s="15"/>
      <c r="G20" s="13"/>
      <c r="H20" s="49"/>
      <c r="I20" s="49"/>
      <c r="J20" s="49"/>
      <c r="K20" s="49"/>
      <c r="L20" s="49"/>
      <c r="M20" s="49"/>
      <c r="N20" s="49"/>
      <c r="O20" s="106"/>
      <c r="P20" s="49"/>
      <c r="Q20" s="49"/>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83"/>
      <c r="B23" s="83"/>
      <c r="C23" s="84"/>
      <c r="D23" s="13"/>
      <c r="E23" s="17"/>
      <c r="F23" s="17"/>
      <c r="G23" s="13"/>
      <c r="H23" s="49"/>
      <c r="I23" s="49"/>
      <c r="J23" s="49"/>
      <c r="K23" s="49"/>
      <c r="L23" s="49"/>
      <c r="M23" s="49"/>
      <c r="N23" s="49"/>
      <c r="O23" s="106"/>
      <c r="P23" s="49"/>
      <c r="Q23" s="49"/>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62"/>
      <c r="I42" s="62"/>
      <c r="J42" s="62"/>
      <c r="K42" s="62"/>
      <c r="L42" s="62"/>
      <c r="M42" s="62"/>
      <c r="N42" s="62"/>
      <c r="O42" s="106"/>
      <c r="P42" s="62"/>
      <c r="Q42" s="62"/>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s="108" t="s">
        <v>416</v>
      </c>
      <c r="G61" s="13"/>
      <c r="M61" s="13"/>
      <c r="N61" s="18"/>
      <c r="O61" s="18"/>
      <c r="P61" s="20"/>
      <c r="S61" s="11"/>
    </row>
    <row r="62" spans="1:19" ht="15.75" customHeight="1" x14ac:dyDescent="0.25">
      <c r="B62" s="22">
        <f>+N239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F63" s="60"/>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v>1.1000000000000001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40">
        <f>+'Project Summary Sheet'!C17</f>
        <v>0</v>
      </c>
      <c r="O74" s="105"/>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41" t="s">
        <v>63</v>
      </c>
      <c r="F78" s="41" t="s">
        <v>64</v>
      </c>
      <c r="G78" s="41" t="s">
        <v>65</v>
      </c>
      <c r="H78" s="169" t="s">
        <v>66</v>
      </c>
      <c r="I78" s="169"/>
      <c r="J78" s="41" t="s">
        <v>67</v>
      </c>
      <c r="K78" s="41" t="s">
        <v>248</v>
      </c>
      <c r="L78" s="41" t="s">
        <v>68</v>
      </c>
      <c r="M78" s="42" t="s">
        <v>69</v>
      </c>
      <c r="N78" s="41" t="s">
        <v>70</v>
      </c>
      <c r="O78" s="112" t="s">
        <v>71</v>
      </c>
      <c r="P78" s="41" t="s">
        <v>72</v>
      </c>
      <c r="Q78" s="41" t="s">
        <v>425</v>
      </c>
    </row>
    <row r="79" spans="1:20" ht="65.25" customHeight="1" x14ac:dyDescent="0.25">
      <c r="A79" s="170" t="s">
        <v>73</v>
      </c>
      <c r="B79" s="170"/>
      <c r="C79" s="170" t="s">
        <v>74</v>
      </c>
      <c r="D79" s="170"/>
      <c r="E79" s="44" t="s">
        <v>14</v>
      </c>
      <c r="F79" s="44" t="s">
        <v>235</v>
      </c>
      <c r="G79" s="44" t="s">
        <v>234</v>
      </c>
      <c r="H79" s="170" t="s">
        <v>236</v>
      </c>
      <c r="I79" s="170"/>
      <c r="J79" s="61" t="s">
        <v>245</v>
      </c>
      <c r="K79" s="45" t="s">
        <v>246</v>
      </c>
      <c r="L79" s="44" t="s">
        <v>247</v>
      </c>
      <c r="M79" s="45" t="s">
        <v>237</v>
      </c>
      <c r="N79" s="44" t="s">
        <v>238</v>
      </c>
      <c r="O79" s="113" t="s">
        <v>424</v>
      </c>
      <c r="P79" s="44" t="s">
        <v>423</v>
      </c>
      <c r="Q79" s="44" t="s">
        <v>239</v>
      </c>
    </row>
    <row r="80" spans="1:20" ht="21" customHeight="1" x14ac:dyDescent="0.25">
      <c r="A80" s="171" t="s">
        <v>77</v>
      </c>
      <c r="B80" s="171"/>
      <c r="C80" s="186" t="s">
        <v>75</v>
      </c>
      <c r="D80" s="187"/>
      <c r="E80" s="72"/>
      <c r="F80" s="72"/>
      <c r="G80" s="52">
        <f>SUM(E80:F80)</f>
        <v>0</v>
      </c>
      <c r="H80" s="191"/>
      <c r="I80" s="192"/>
      <c r="J80" s="75"/>
      <c r="K80" s="53">
        <f>+H80+J80</f>
        <v>0</v>
      </c>
      <c r="L80" s="70">
        <f>IF(ISERROR(K80/G80),0,K80/G80)</f>
        <v>0</v>
      </c>
      <c r="M80" s="52">
        <f>+G80-K80</f>
        <v>0</v>
      </c>
      <c r="N80" s="52">
        <f>SUM(+J80*0.05)</f>
        <v>0</v>
      </c>
      <c r="O80" s="100"/>
      <c r="P80" s="72"/>
      <c r="Q80" s="71">
        <f>+N80+O80+P80</f>
        <v>0</v>
      </c>
    </row>
    <row r="81" spans="1:17" ht="21" customHeight="1" x14ac:dyDescent="0.25">
      <c r="A81" s="154" t="s">
        <v>78</v>
      </c>
      <c r="B81" s="154"/>
      <c r="C81" s="154" t="s">
        <v>79</v>
      </c>
      <c r="D81" s="155"/>
      <c r="E81" s="73"/>
      <c r="F81" s="73"/>
      <c r="G81" s="54">
        <f>SUM(E81:F81)</f>
        <v>0</v>
      </c>
      <c r="H81" s="161"/>
      <c r="I81" s="162"/>
      <c r="J81" s="76"/>
      <c r="K81" s="55">
        <f>+H81+J81</f>
        <v>0</v>
      </c>
      <c r="L81" s="56">
        <f t="shared" ref="L81:L89" si="0">IF(ISERROR(K81/G81),0,K81/G81)</f>
        <v>0</v>
      </c>
      <c r="M81" s="54">
        <f t="shared" ref="M81:M89" si="1">+G81-K81</f>
        <v>0</v>
      </c>
      <c r="N81" s="54">
        <f>SUM(+J81*0.05)</f>
        <v>0</v>
      </c>
      <c r="O81" s="101"/>
      <c r="P81" s="73"/>
      <c r="Q81" s="69">
        <f>+N81+O81+P81</f>
        <v>0</v>
      </c>
    </row>
    <row r="82" spans="1:17" ht="21" customHeight="1" x14ac:dyDescent="0.25">
      <c r="A82" s="154" t="s">
        <v>80</v>
      </c>
      <c r="B82" s="154"/>
      <c r="C82" s="43" t="s">
        <v>76</v>
      </c>
      <c r="D82" s="58"/>
      <c r="E82" s="73"/>
      <c r="F82" s="73"/>
      <c r="G82" s="54">
        <f t="shared" ref="G82:G89" si="2">SUM(E82:F82)</f>
        <v>0</v>
      </c>
      <c r="H82" s="161"/>
      <c r="I82" s="162"/>
      <c r="J82" s="76"/>
      <c r="K82" s="55">
        <f t="shared" ref="K82:K89" si="3">+H82+J82</f>
        <v>0</v>
      </c>
      <c r="L82" s="56">
        <f t="shared" si="0"/>
        <v>0</v>
      </c>
      <c r="M82" s="54">
        <f t="shared" si="1"/>
        <v>0</v>
      </c>
      <c r="N82" s="54">
        <f t="shared" ref="N82:N89" si="4">SUM(+J82*0.05)</f>
        <v>0</v>
      </c>
      <c r="O82" s="101"/>
      <c r="P82" s="73"/>
      <c r="Q82" s="69">
        <f t="shared" ref="Q82:Q146" si="5">+N82+O82+P82</f>
        <v>0</v>
      </c>
    </row>
    <row r="83" spans="1:17" ht="21" customHeight="1" x14ac:dyDescent="0.25">
      <c r="A83" s="154" t="s">
        <v>408</v>
      </c>
      <c r="B83" s="154"/>
      <c r="C83" s="154" t="s">
        <v>409</v>
      </c>
      <c r="D83" s="155"/>
      <c r="E83" s="73"/>
      <c r="F83" s="73"/>
      <c r="G83" s="54">
        <f t="shared" si="2"/>
        <v>0</v>
      </c>
      <c r="H83" s="161"/>
      <c r="I83" s="162"/>
      <c r="J83" s="76"/>
      <c r="K83" s="55">
        <f t="shared" si="3"/>
        <v>0</v>
      </c>
      <c r="L83" s="56">
        <f t="shared" si="0"/>
        <v>0</v>
      </c>
      <c r="M83" s="54">
        <f t="shared" si="1"/>
        <v>0</v>
      </c>
      <c r="N83" s="54">
        <f t="shared" si="4"/>
        <v>0</v>
      </c>
      <c r="O83" s="101"/>
      <c r="P83" s="73"/>
      <c r="Q83" s="69">
        <f t="shared" si="5"/>
        <v>0</v>
      </c>
    </row>
    <row r="84" spans="1:17" ht="21" customHeight="1" x14ac:dyDescent="0.25">
      <c r="A84" s="154" t="s">
        <v>410</v>
      </c>
      <c r="B84" s="154"/>
      <c r="C84" s="154" t="s">
        <v>81</v>
      </c>
      <c r="D84" s="155"/>
      <c r="E84" s="73"/>
      <c r="F84" s="73"/>
      <c r="G84" s="54">
        <f t="shared" ref="G84" si="6">SUM(E84:F84)</f>
        <v>0</v>
      </c>
      <c r="H84" s="161"/>
      <c r="I84" s="162"/>
      <c r="J84" s="76"/>
      <c r="K84" s="55">
        <f t="shared" ref="K84" si="7">+H84+J84</f>
        <v>0</v>
      </c>
      <c r="L84" s="56">
        <f t="shared" ref="L84" si="8">IF(ISERROR(K84/G84),0,K84/G84)</f>
        <v>0</v>
      </c>
      <c r="M84" s="54">
        <f t="shared" ref="M84" si="9">+G84-K84</f>
        <v>0</v>
      </c>
      <c r="N84" s="54">
        <f t="shared" ref="N84" si="10">SUM(+J84*0.05)</f>
        <v>0</v>
      </c>
      <c r="O84" s="101"/>
      <c r="P84" s="73"/>
      <c r="Q84" s="69">
        <f t="shared" si="5"/>
        <v>0</v>
      </c>
    </row>
    <row r="85" spans="1:17" ht="21" customHeight="1" x14ac:dyDescent="0.25">
      <c r="A85" s="154" t="s">
        <v>411</v>
      </c>
      <c r="B85" s="154"/>
      <c r="C85" s="154" t="s">
        <v>412</v>
      </c>
      <c r="D85" s="155"/>
      <c r="E85" s="73"/>
      <c r="F85" s="73"/>
      <c r="G85" s="54">
        <f t="shared" ref="G85" si="11">SUM(E85:F85)</f>
        <v>0</v>
      </c>
      <c r="H85" s="161"/>
      <c r="I85" s="162"/>
      <c r="J85" s="76"/>
      <c r="K85" s="55">
        <f t="shared" ref="K85:K86" si="12">+H85+J85</f>
        <v>0</v>
      </c>
      <c r="L85" s="56">
        <f t="shared" ref="L85:L86" si="13">IF(ISERROR(K85/G85),0,K85/G85)</f>
        <v>0</v>
      </c>
      <c r="M85" s="54">
        <f t="shared" ref="M85:M86" si="14">+G85-K85</f>
        <v>0</v>
      </c>
      <c r="N85" s="54">
        <f t="shared" ref="N85:N86" si="15">SUM(+J85*0.05)</f>
        <v>0</v>
      </c>
      <c r="O85" s="101"/>
      <c r="P85" s="73"/>
      <c r="Q85" s="69">
        <f t="shared" si="5"/>
        <v>0</v>
      </c>
    </row>
    <row r="86" spans="1:17" ht="21" customHeight="1" x14ac:dyDescent="0.25">
      <c r="A86" s="154" t="s">
        <v>406</v>
      </c>
      <c r="B86" s="154"/>
      <c r="C86" s="154" t="s">
        <v>407</v>
      </c>
      <c r="D86" s="155"/>
      <c r="E86" s="73"/>
      <c r="F86" s="73"/>
      <c r="G86" s="54">
        <f t="shared" ref="G86" si="16">SUM(E86:F86)</f>
        <v>0</v>
      </c>
      <c r="H86" s="161"/>
      <c r="I86" s="162"/>
      <c r="J86" s="76"/>
      <c r="K86" s="55">
        <f t="shared" si="12"/>
        <v>0</v>
      </c>
      <c r="L86" s="56">
        <f t="shared" si="13"/>
        <v>0</v>
      </c>
      <c r="M86" s="54">
        <f t="shared" si="14"/>
        <v>0</v>
      </c>
      <c r="N86" s="54">
        <f t="shared" si="15"/>
        <v>0</v>
      </c>
      <c r="O86" s="101"/>
      <c r="P86" s="73"/>
      <c r="Q86" s="69">
        <f t="shared" ref="Q86" si="17">+N86+O86+P86</f>
        <v>0</v>
      </c>
    </row>
    <row r="87" spans="1:17" ht="21" customHeight="1" x14ac:dyDescent="0.25">
      <c r="A87" s="154" t="s">
        <v>562</v>
      </c>
      <c r="B87" s="154"/>
      <c r="C87" s="154" t="s">
        <v>563</v>
      </c>
      <c r="D87" s="155"/>
      <c r="E87" s="73"/>
      <c r="F87" s="73"/>
      <c r="G87" s="54">
        <f t="shared" ref="G87" si="18">SUM(E87:F87)</f>
        <v>0</v>
      </c>
      <c r="H87" s="161"/>
      <c r="I87" s="162"/>
      <c r="J87" s="76"/>
      <c r="K87" s="55">
        <f t="shared" ref="K87" si="19">+H87+J87</f>
        <v>0</v>
      </c>
      <c r="L87" s="56">
        <f t="shared" ref="L87" si="20">IF(ISERROR(K87/G87),0,K87/G87)</f>
        <v>0</v>
      </c>
      <c r="M87" s="54">
        <f t="shared" ref="M87" si="21">+G87-K87</f>
        <v>0</v>
      </c>
      <c r="N87" s="54">
        <f t="shared" ref="N87" si="22">SUM(+J87*0.05)</f>
        <v>0</v>
      </c>
      <c r="O87" s="101"/>
      <c r="P87" s="73"/>
      <c r="Q87" s="69">
        <f t="shared" si="5"/>
        <v>0</v>
      </c>
    </row>
    <row r="88" spans="1:17" ht="21" customHeight="1" x14ac:dyDescent="0.25">
      <c r="A88" s="159" t="s">
        <v>228</v>
      </c>
      <c r="B88" s="159"/>
      <c r="C88" s="186" t="s">
        <v>269</v>
      </c>
      <c r="D88" s="187"/>
      <c r="E88" s="73"/>
      <c r="F88" s="73"/>
      <c r="G88" s="54">
        <f t="shared" si="2"/>
        <v>0</v>
      </c>
      <c r="H88" s="161"/>
      <c r="I88" s="162"/>
      <c r="J88" s="76"/>
      <c r="K88" s="55">
        <f t="shared" si="3"/>
        <v>0</v>
      </c>
      <c r="L88" s="56">
        <f t="shared" si="0"/>
        <v>0</v>
      </c>
      <c r="M88" s="54">
        <f t="shared" si="1"/>
        <v>0</v>
      </c>
      <c r="N88" s="54">
        <f t="shared" si="4"/>
        <v>0</v>
      </c>
      <c r="O88" s="101"/>
      <c r="P88" s="73"/>
      <c r="Q88" s="69">
        <f t="shared" si="5"/>
        <v>0</v>
      </c>
    </row>
    <row r="89" spans="1:17" ht="21" customHeight="1" x14ac:dyDescent="0.25">
      <c r="A89" s="154" t="s">
        <v>82</v>
      </c>
      <c r="B89" s="154"/>
      <c r="C89" s="154" t="s">
        <v>256</v>
      </c>
      <c r="D89" s="155"/>
      <c r="E89" s="73"/>
      <c r="F89" s="73"/>
      <c r="G89" s="54">
        <f t="shared" si="2"/>
        <v>0</v>
      </c>
      <c r="H89" s="161"/>
      <c r="I89" s="162"/>
      <c r="J89" s="76"/>
      <c r="K89" s="55">
        <f t="shared" si="3"/>
        <v>0</v>
      </c>
      <c r="L89" s="56">
        <f t="shared" si="0"/>
        <v>0</v>
      </c>
      <c r="M89" s="54">
        <f t="shared" si="1"/>
        <v>0</v>
      </c>
      <c r="N89" s="54">
        <f t="shared" si="4"/>
        <v>0</v>
      </c>
      <c r="O89" s="101"/>
      <c r="P89" s="73"/>
      <c r="Q89" s="69">
        <f t="shared" si="5"/>
        <v>0</v>
      </c>
    </row>
    <row r="90" spans="1:17" ht="21" customHeight="1" x14ac:dyDescent="0.25">
      <c r="A90" s="154" t="s">
        <v>257</v>
      </c>
      <c r="B90" s="154"/>
      <c r="C90" s="154" t="s">
        <v>258</v>
      </c>
      <c r="D90" s="155"/>
      <c r="E90" s="73"/>
      <c r="F90" s="73"/>
      <c r="G90" s="54">
        <f t="shared" ref="G90:G125" si="23">SUM(E90:F90)</f>
        <v>0</v>
      </c>
      <c r="H90" s="161"/>
      <c r="I90" s="162"/>
      <c r="J90" s="76"/>
      <c r="K90" s="55">
        <f t="shared" ref="K90:K125" si="24">+H90+J90</f>
        <v>0</v>
      </c>
      <c r="L90" s="56">
        <f t="shared" ref="L90:L125" si="25">IF(ISERROR(K90/G90),0,K90/G90)</f>
        <v>0</v>
      </c>
      <c r="M90" s="54">
        <f t="shared" ref="M90:M125" si="26">+G90-K90</f>
        <v>0</v>
      </c>
      <c r="N90" s="54">
        <f t="shared" ref="N90:N125" si="27">SUM(+J90*0.05)</f>
        <v>0</v>
      </c>
      <c r="O90" s="101"/>
      <c r="P90" s="73"/>
      <c r="Q90" s="69">
        <f t="shared" si="5"/>
        <v>0</v>
      </c>
    </row>
    <row r="91" spans="1:17" ht="21" customHeight="1" x14ac:dyDescent="0.25">
      <c r="A91" s="154" t="s">
        <v>259</v>
      </c>
      <c r="B91" s="154"/>
      <c r="C91" s="154" t="s">
        <v>260</v>
      </c>
      <c r="D91" s="155"/>
      <c r="E91" s="73"/>
      <c r="F91" s="73"/>
      <c r="G91" s="54">
        <f t="shared" si="23"/>
        <v>0</v>
      </c>
      <c r="H91" s="161"/>
      <c r="I91" s="162"/>
      <c r="J91" s="76"/>
      <c r="K91" s="55">
        <f t="shared" si="24"/>
        <v>0</v>
      </c>
      <c r="L91" s="56">
        <f t="shared" si="25"/>
        <v>0</v>
      </c>
      <c r="M91" s="54">
        <f t="shared" si="26"/>
        <v>0</v>
      </c>
      <c r="N91" s="54">
        <f t="shared" si="27"/>
        <v>0</v>
      </c>
      <c r="O91" s="101"/>
      <c r="P91" s="73"/>
      <c r="Q91" s="69">
        <f t="shared" si="5"/>
        <v>0</v>
      </c>
    </row>
    <row r="92" spans="1:17" ht="21" customHeight="1" x14ac:dyDescent="0.25">
      <c r="A92" s="154" t="s">
        <v>261</v>
      </c>
      <c r="B92" s="154"/>
      <c r="C92" s="154" t="s">
        <v>262</v>
      </c>
      <c r="D92" s="155"/>
      <c r="E92" s="73"/>
      <c r="F92" s="73"/>
      <c r="G92" s="54">
        <f t="shared" si="23"/>
        <v>0</v>
      </c>
      <c r="H92" s="161"/>
      <c r="I92" s="162"/>
      <c r="J92" s="76"/>
      <c r="K92" s="55">
        <f t="shared" si="24"/>
        <v>0</v>
      </c>
      <c r="L92" s="56">
        <f t="shared" si="25"/>
        <v>0</v>
      </c>
      <c r="M92" s="54">
        <f t="shared" si="26"/>
        <v>0</v>
      </c>
      <c r="N92" s="54">
        <f t="shared" si="27"/>
        <v>0</v>
      </c>
      <c r="O92" s="101"/>
      <c r="P92" s="73"/>
      <c r="Q92" s="69">
        <f t="shared" si="5"/>
        <v>0</v>
      </c>
    </row>
    <row r="93" spans="1:17" ht="21" customHeight="1" x14ac:dyDescent="0.25">
      <c r="A93" s="154" t="s">
        <v>263</v>
      </c>
      <c r="B93" s="154"/>
      <c r="C93" s="154" t="s">
        <v>264</v>
      </c>
      <c r="D93" s="155"/>
      <c r="E93" s="73"/>
      <c r="F93" s="73"/>
      <c r="G93" s="54">
        <f t="shared" si="23"/>
        <v>0</v>
      </c>
      <c r="H93" s="161"/>
      <c r="I93" s="162"/>
      <c r="J93" s="76"/>
      <c r="K93" s="55">
        <f t="shared" si="24"/>
        <v>0</v>
      </c>
      <c r="L93" s="56">
        <f t="shared" si="25"/>
        <v>0</v>
      </c>
      <c r="M93" s="54">
        <f t="shared" si="26"/>
        <v>0</v>
      </c>
      <c r="N93" s="54">
        <f t="shared" si="27"/>
        <v>0</v>
      </c>
      <c r="O93" s="101"/>
      <c r="P93" s="73"/>
      <c r="Q93" s="69">
        <f t="shared" si="5"/>
        <v>0</v>
      </c>
    </row>
    <row r="94" spans="1:17" ht="21" customHeight="1" x14ac:dyDescent="0.25">
      <c r="A94" s="154" t="s">
        <v>265</v>
      </c>
      <c r="B94" s="154"/>
      <c r="C94" s="154" t="s">
        <v>266</v>
      </c>
      <c r="D94" s="155"/>
      <c r="E94" s="73"/>
      <c r="F94" s="73"/>
      <c r="G94" s="54">
        <f t="shared" si="23"/>
        <v>0</v>
      </c>
      <c r="H94" s="161"/>
      <c r="I94" s="162"/>
      <c r="J94" s="76"/>
      <c r="K94" s="55">
        <f t="shared" si="24"/>
        <v>0</v>
      </c>
      <c r="L94" s="56">
        <f t="shared" si="25"/>
        <v>0</v>
      </c>
      <c r="M94" s="54">
        <f t="shared" si="26"/>
        <v>0</v>
      </c>
      <c r="N94" s="54">
        <f t="shared" si="27"/>
        <v>0</v>
      </c>
      <c r="O94" s="101"/>
      <c r="P94" s="73"/>
      <c r="Q94" s="69">
        <f t="shared" si="5"/>
        <v>0</v>
      </c>
    </row>
    <row r="95" spans="1:17" ht="21" customHeight="1" x14ac:dyDescent="0.25">
      <c r="A95" s="154" t="s">
        <v>83</v>
      </c>
      <c r="B95" s="154"/>
      <c r="C95" s="154" t="s">
        <v>267</v>
      </c>
      <c r="D95" s="155"/>
      <c r="E95" s="73"/>
      <c r="F95" s="73"/>
      <c r="G95" s="54">
        <f t="shared" si="23"/>
        <v>0</v>
      </c>
      <c r="H95" s="161"/>
      <c r="I95" s="162"/>
      <c r="J95" s="76"/>
      <c r="K95" s="55">
        <f t="shared" si="24"/>
        <v>0</v>
      </c>
      <c r="L95" s="56">
        <f t="shared" si="25"/>
        <v>0</v>
      </c>
      <c r="M95" s="54">
        <f t="shared" si="26"/>
        <v>0</v>
      </c>
      <c r="N95" s="54">
        <f t="shared" si="27"/>
        <v>0</v>
      </c>
      <c r="O95" s="101"/>
      <c r="P95" s="73"/>
      <c r="Q95" s="69">
        <f t="shared" si="5"/>
        <v>0</v>
      </c>
    </row>
    <row r="96" spans="1:17" ht="21" customHeight="1" x14ac:dyDescent="0.25">
      <c r="A96" s="154" t="s">
        <v>84</v>
      </c>
      <c r="B96" s="154"/>
      <c r="C96" s="154" t="s">
        <v>268</v>
      </c>
      <c r="D96" s="155"/>
      <c r="E96" s="74"/>
      <c r="F96" s="74"/>
      <c r="G96" s="54">
        <f t="shared" si="23"/>
        <v>0</v>
      </c>
      <c r="H96" s="161"/>
      <c r="I96" s="162"/>
      <c r="J96" s="76"/>
      <c r="K96" s="55">
        <f t="shared" si="24"/>
        <v>0</v>
      </c>
      <c r="L96" s="56">
        <f t="shared" si="25"/>
        <v>0</v>
      </c>
      <c r="M96" s="54">
        <f t="shared" si="26"/>
        <v>0</v>
      </c>
      <c r="N96" s="54">
        <f t="shared" si="27"/>
        <v>0</v>
      </c>
      <c r="O96" s="101"/>
      <c r="P96" s="73"/>
      <c r="Q96" s="69">
        <f t="shared" si="5"/>
        <v>0</v>
      </c>
    </row>
    <row r="97" spans="1:17" ht="21" customHeight="1" x14ac:dyDescent="0.25">
      <c r="A97" s="154" t="s">
        <v>270</v>
      </c>
      <c r="B97" s="154"/>
      <c r="C97" s="154" t="s">
        <v>271</v>
      </c>
      <c r="D97" s="155"/>
      <c r="E97" s="74"/>
      <c r="F97" s="74"/>
      <c r="G97" s="54">
        <f t="shared" si="23"/>
        <v>0</v>
      </c>
      <c r="H97" s="161"/>
      <c r="I97" s="162"/>
      <c r="J97" s="76"/>
      <c r="K97" s="55">
        <f t="shared" si="24"/>
        <v>0</v>
      </c>
      <c r="L97" s="56">
        <f t="shared" si="25"/>
        <v>0</v>
      </c>
      <c r="M97" s="54">
        <f t="shared" si="26"/>
        <v>0</v>
      </c>
      <c r="N97" s="54">
        <f t="shared" si="27"/>
        <v>0</v>
      </c>
      <c r="O97" s="101"/>
      <c r="P97" s="73"/>
      <c r="Q97" s="69">
        <f t="shared" si="5"/>
        <v>0</v>
      </c>
    </row>
    <row r="98" spans="1:17" ht="21" customHeight="1" x14ac:dyDescent="0.25">
      <c r="A98" s="154" t="s">
        <v>272</v>
      </c>
      <c r="B98" s="154"/>
      <c r="C98" s="154" t="s">
        <v>273</v>
      </c>
      <c r="D98" s="155"/>
      <c r="E98" s="74"/>
      <c r="F98" s="74"/>
      <c r="G98" s="54">
        <f t="shared" si="23"/>
        <v>0</v>
      </c>
      <c r="H98" s="161"/>
      <c r="I98" s="162"/>
      <c r="J98" s="76"/>
      <c r="K98" s="55">
        <f t="shared" si="24"/>
        <v>0</v>
      </c>
      <c r="L98" s="56">
        <f t="shared" si="25"/>
        <v>0</v>
      </c>
      <c r="M98" s="54">
        <f t="shared" si="26"/>
        <v>0</v>
      </c>
      <c r="N98" s="54">
        <f t="shared" si="27"/>
        <v>0</v>
      </c>
      <c r="O98" s="101"/>
      <c r="P98" s="73"/>
      <c r="Q98" s="69">
        <f t="shared" si="5"/>
        <v>0</v>
      </c>
    </row>
    <row r="99" spans="1:17" ht="21" customHeight="1" x14ac:dyDescent="0.25">
      <c r="A99" s="154" t="s">
        <v>274</v>
      </c>
      <c r="B99" s="154"/>
      <c r="C99" s="154" t="s">
        <v>275</v>
      </c>
      <c r="D99" s="155"/>
      <c r="E99" s="74"/>
      <c r="F99" s="74"/>
      <c r="G99" s="54">
        <f t="shared" si="23"/>
        <v>0</v>
      </c>
      <c r="H99" s="161"/>
      <c r="I99" s="162"/>
      <c r="J99" s="76"/>
      <c r="K99" s="55">
        <f t="shared" si="24"/>
        <v>0</v>
      </c>
      <c r="L99" s="56">
        <f t="shared" si="25"/>
        <v>0</v>
      </c>
      <c r="M99" s="54">
        <f t="shared" si="26"/>
        <v>0</v>
      </c>
      <c r="N99" s="54">
        <f t="shared" si="27"/>
        <v>0</v>
      </c>
      <c r="O99" s="101"/>
      <c r="P99" s="73"/>
      <c r="Q99" s="69">
        <f t="shared" si="5"/>
        <v>0</v>
      </c>
    </row>
    <row r="100" spans="1:17" ht="21" customHeight="1" x14ac:dyDescent="0.25">
      <c r="A100" s="154" t="s">
        <v>276</v>
      </c>
      <c r="B100" s="154"/>
      <c r="C100" s="154" t="s">
        <v>277</v>
      </c>
      <c r="D100" s="155"/>
      <c r="E100" s="74"/>
      <c r="F100" s="74"/>
      <c r="G100" s="54">
        <f t="shared" si="23"/>
        <v>0</v>
      </c>
      <c r="H100" s="161"/>
      <c r="I100" s="162"/>
      <c r="J100" s="76"/>
      <c r="K100" s="55">
        <f t="shared" si="24"/>
        <v>0</v>
      </c>
      <c r="L100" s="56">
        <f t="shared" si="25"/>
        <v>0</v>
      </c>
      <c r="M100" s="54">
        <f t="shared" si="26"/>
        <v>0</v>
      </c>
      <c r="N100" s="54">
        <f t="shared" si="27"/>
        <v>0</v>
      </c>
      <c r="O100" s="101"/>
      <c r="P100" s="73"/>
      <c r="Q100" s="69">
        <f t="shared" si="5"/>
        <v>0</v>
      </c>
    </row>
    <row r="101" spans="1:17" ht="21" customHeight="1" x14ac:dyDescent="0.25">
      <c r="A101" s="154" t="s">
        <v>278</v>
      </c>
      <c r="B101" s="154"/>
      <c r="C101" s="154" t="s">
        <v>279</v>
      </c>
      <c r="D101" s="155"/>
      <c r="E101" s="74"/>
      <c r="F101" s="74"/>
      <c r="G101" s="54">
        <f t="shared" si="23"/>
        <v>0</v>
      </c>
      <c r="H101" s="161"/>
      <c r="I101" s="162"/>
      <c r="J101" s="76"/>
      <c r="K101" s="55">
        <f t="shared" si="24"/>
        <v>0</v>
      </c>
      <c r="L101" s="56">
        <f t="shared" si="25"/>
        <v>0</v>
      </c>
      <c r="M101" s="54">
        <f t="shared" si="26"/>
        <v>0</v>
      </c>
      <c r="N101" s="54">
        <f t="shared" si="27"/>
        <v>0</v>
      </c>
      <c r="O101" s="101"/>
      <c r="P101" s="73"/>
      <c r="Q101" s="69">
        <f t="shared" si="5"/>
        <v>0</v>
      </c>
    </row>
    <row r="102" spans="1:17" ht="21" customHeight="1" x14ac:dyDescent="0.25">
      <c r="A102" s="154" t="s">
        <v>281</v>
      </c>
      <c r="B102" s="154"/>
      <c r="C102" s="154" t="s">
        <v>280</v>
      </c>
      <c r="D102" s="155"/>
      <c r="E102" s="74"/>
      <c r="F102" s="74"/>
      <c r="G102" s="54">
        <f t="shared" si="23"/>
        <v>0</v>
      </c>
      <c r="H102" s="161"/>
      <c r="I102" s="162"/>
      <c r="J102" s="76"/>
      <c r="K102" s="55">
        <f t="shared" si="24"/>
        <v>0</v>
      </c>
      <c r="L102" s="56">
        <f t="shared" si="25"/>
        <v>0</v>
      </c>
      <c r="M102" s="54">
        <f t="shared" si="26"/>
        <v>0</v>
      </c>
      <c r="N102" s="54">
        <f t="shared" si="27"/>
        <v>0</v>
      </c>
      <c r="O102" s="101"/>
      <c r="P102" s="73"/>
      <c r="Q102" s="69">
        <f t="shared" si="5"/>
        <v>0</v>
      </c>
    </row>
    <row r="103" spans="1:17" ht="21" customHeight="1" x14ac:dyDescent="0.25">
      <c r="A103" s="154" t="s">
        <v>282</v>
      </c>
      <c r="B103" s="154"/>
      <c r="C103" s="154" t="s">
        <v>283</v>
      </c>
      <c r="D103" s="155"/>
      <c r="E103" s="74"/>
      <c r="F103" s="74"/>
      <c r="G103" s="54">
        <f t="shared" si="23"/>
        <v>0</v>
      </c>
      <c r="H103" s="161"/>
      <c r="I103" s="162"/>
      <c r="J103" s="76"/>
      <c r="K103" s="55">
        <f t="shared" si="24"/>
        <v>0</v>
      </c>
      <c r="L103" s="56">
        <f t="shared" si="25"/>
        <v>0</v>
      </c>
      <c r="M103" s="54">
        <f t="shared" si="26"/>
        <v>0</v>
      </c>
      <c r="N103" s="54">
        <f t="shared" si="27"/>
        <v>0</v>
      </c>
      <c r="O103" s="101"/>
      <c r="P103" s="73"/>
      <c r="Q103" s="69">
        <f t="shared" si="5"/>
        <v>0</v>
      </c>
    </row>
    <row r="104" spans="1:17" ht="21" customHeight="1" x14ac:dyDescent="0.25">
      <c r="A104" s="154" t="s">
        <v>284</v>
      </c>
      <c r="B104" s="154"/>
      <c r="C104" s="154" t="s">
        <v>285</v>
      </c>
      <c r="D104" s="155"/>
      <c r="E104" s="74"/>
      <c r="F104" s="74"/>
      <c r="G104" s="54">
        <f t="shared" si="23"/>
        <v>0</v>
      </c>
      <c r="H104" s="161"/>
      <c r="I104" s="162"/>
      <c r="J104" s="76"/>
      <c r="K104" s="55">
        <f t="shared" si="24"/>
        <v>0</v>
      </c>
      <c r="L104" s="56">
        <f t="shared" si="25"/>
        <v>0</v>
      </c>
      <c r="M104" s="54">
        <f t="shared" si="26"/>
        <v>0</v>
      </c>
      <c r="N104" s="54">
        <f t="shared" si="27"/>
        <v>0</v>
      </c>
      <c r="O104" s="101"/>
      <c r="P104" s="73"/>
      <c r="Q104" s="69">
        <f t="shared" si="5"/>
        <v>0</v>
      </c>
    </row>
    <row r="105" spans="1:17" ht="21" customHeight="1" x14ac:dyDescent="0.25">
      <c r="A105" s="154" t="s">
        <v>292</v>
      </c>
      <c r="B105" s="154"/>
      <c r="C105" s="154" t="s">
        <v>286</v>
      </c>
      <c r="D105" s="155"/>
      <c r="E105" s="74"/>
      <c r="F105" s="74"/>
      <c r="G105" s="54">
        <f t="shared" si="23"/>
        <v>0</v>
      </c>
      <c r="H105" s="161"/>
      <c r="I105" s="162"/>
      <c r="J105" s="76"/>
      <c r="K105" s="55">
        <f t="shared" si="24"/>
        <v>0</v>
      </c>
      <c r="L105" s="56">
        <f t="shared" si="25"/>
        <v>0</v>
      </c>
      <c r="M105" s="54">
        <f t="shared" si="26"/>
        <v>0</v>
      </c>
      <c r="N105" s="54">
        <f t="shared" si="27"/>
        <v>0</v>
      </c>
      <c r="O105" s="101"/>
      <c r="P105" s="73"/>
      <c r="Q105" s="69">
        <f t="shared" si="5"/>
        <v>0</v>
      </c>
    </row>
    <row r="106" spans="1:17" ht="21" customHeight="1" x14ac:dyDescent="0.25">
      <c r="A106" s="154" t="s">
        <v>413</v>
      </c>
      <c r="B106" s="154"/>
      <c r="C106" s="154" t="s">
        <v>414</v>
      </c>
      <c r="D106" s="155"/>
      <c r="E106" s="74"/>
      <c r="F106" s="74"/>
      <c r="G106" s="54">
        <f t="shared" ref="G106" si="28">SUM(E106:F106)</f>
        <v>0</v>
      </c>
      <c r="H106" s="161"/>
      <c r="I106" s="162"/>
      <c r="J106" s="76"/>
      <c r="K106" s="55">
        <f t="shared" ref="K106" si="29">+H106+J106</f>
        <v>0</v>
      </c>
      <c r="L106" s="56">
        <f t="shared" ref="L106" si="30">IF(ISERROR(K106/G106),0,K106/G106)</f>
        <v>0</v>
      </c>
      <c r="M106" s="54">
        <f t="shared" ref="M106" si="31">+G106-K106</f>
        <v>0</v>
      </c>
      <c r="N106" s="54">
        <f t="shared" ref="N106" si="32">SUM(+J106*0.05)</f>
        <v>0</v>
      </c>
      <c r="O106" s="101"/>
      <c r="P106" s="73"/>
      <c r="Q106" s="69">
        <f t="shared" si="5"/>
        <v>0</v>
      </c>
    </row>
    <row r="107" spans="1:17" ht="21" customHeight="1" x14ac:dyDescent="0.25">
      <c r="A107" s="154" t="s">
        <v>293</v>
      </c>
      <c r="B107" s="154"/>
      <c r="C107" s="154" t="s">
        <v>287</v>
      </c>
      <c r="D107" s="155"/>
      <c r="E107" s="74"/>
      <c r="F107" s="74"/>
      <c r="G107" s="54">
        <f t="shared" si="23"/>
        <v>0</v>
      </c>
      <c r="H107" s="161"/>
      <c r="I107" s="162"/>
      <c r="J107" s="76"/>
      <c r="K107" s="55">
        <f t="shared" si="24"/>
        <v>0</v>
      </c>
      <c r="L107" s="56">
        <f t="shared" si="25"/>
        <v>0</v>
      </c>
      <c r="M107" s="54">
        <f t="shared" si="26"/>
        <v>0</v>
      </c>
      <c r="N107" s="54">
        <f t="shared" si="27"/>
        <v>0</v>
      </c>
      <c r="O107" s="101"/>
      <c r="P107" s="73"/>
      <c r="Q107" s="69">
        <f t="shared" si="5"/>
        <v>0</v>
      </c>
    </row>
    <row r="108" spans="1:17" ht="21" customHeight="1" x14ac:dyDescent="0.25">
      <c r="A108" s="154" t="s">
        <v>294</v>
      </c>
      <c r="B108" s="154"/>
      <c r="C108" s="154" t="s">
        <v>288</v>
      </c>
      <c r="D108" s="155"/>
      <c r="E108" s="74"/>
      <c r="F108" s="74"/>
      <c r="G108" s="54">
        <f t="shared" si="23"/>
        <v>0</v>
      </c>
      <c r="H108" s="161"/>
      <c r="I108" s="162"/>
      <c r="J108" s="76"/>
      <c r="K108" s="55">
        <f t="shared" si="24"/>
        <v>0</v>
      </c>
      <c r="L108" s="56">
        <f t="shared" si="25"/>
        <v>0</v>
      </c>
      <c r="M108" s="54">
        <f t="shared" si="26"/>
        <v>0</v>
      </c>
      <c r="N108" s="54">
        <f t="shared" si="27"/>
        <v>0</v>
      </c>
      <c r="O108" s="101"/>
      <c r="P108" s="73"/>
      <c r="Q108" s="69">
        <f t="shared" si="5"/>
        <v>0</v>
      </c>
    </row>
    <row r="109" spans="1:17" ht="21" customHeight="1" x14ac:dyDescent="0.25">
      <c r="A109" s="154" t="s">
        <v>295</v>
      </c>
      <c r="B109" s="154"/>
      <c r="C109" s="154" t="s">
        <v>289</v>
      </c>
      <c r="D109" s="155"/>
      <c r="E109" s="74"/>
      <c r="F109" s="74"/>
      <c r="G109" s="54">
        <f t="shared" si="23"/>
        <v>0</v>
      </c>
      <c r="H109" s="161"/>
      <c r="I109" s="162"/>
      <c r="J109" s="76"/>
      <c r="K109" s="55">
        <f t="shared" si="24"/>
        <v>0</v>
      </c>
      <c r="L109" s="56">
        <f t="shared" si="25"/>
        <v>0</v>
      </c>
      <c r="M109" s="54">
        <f t="shared" si="26"/>
        <v>0</v>
      </c>
      <c r="N109" s="54">
        <f t="shared" si="27"/>
        <v>0</v>
      </c>
      <c r="O109" s="101"/>
      <c r="P109" s="73"/>
      <c r="Q109" s="69">
        <f t="shared" si="5"/>
        <v>0</v>
      </c>
    </row>
    <row r="110" spans="1:17" ht="21" customHeight="1" x14ac:dyDescent="0.25">
      <c r="A110" s="154" t="s">
        <v>296</v>
      </c>
      <c r="B110" s="154"/>
      <c r="C110" s="154" t="s">
        <v>290</v>
      </c>
      <c r="D110" s="155"/>
      <c r="E110" s="74"/>
      <c r="F110" s="74"/>
      <c r="G110" s="54">
        <f t="shared" si="23"/>
        <v>0</v>
      </c>
      <c r="H110" s="161"/>
      <c r="I110" s="162"/>
      <c r="J110" s="76"/>
      <c r="K110" s="55">
        <f t="shared" si="24"/>
        <v>0</v>
      </c>
      <c r="L110" s="56">
        <f t="shared" si="25"/>
        <v>0</v>
      </c>
      <c r="M110" s="54">
        <f t="shared" si="26"/>
        <v>0</v>
      </c>
      <c r="N110" s="54">
        <f t="shared" si="27"/>
        <v>0</v>
      </c>
      <c r="O110" s="101"/>
      <c r="P110" s="73"/>
      <c r="Q110" s="69">
        <f t="shared" si="5"/>
        <v>0</v>
      </c>
    </row>
    <row r="111" spans="1:17" ht="21" customHeight="1" x14ac:dyDescent="0.25">
      <c r="A111" s="154" t="s">
        <v>297</v>
      </c>
      <c r="B111" s="154"/>
      <c r="C111" s="154" t="s">
        <v>291</v>
      </c>
      <c r="D111" s="155"/>
      <c r="E111" s="74"/>
      <c r="F111" s="74"/>
      <c r="G111" s="54">
        <f t="shared" si="23"/>
        <v>0</v>
      </c>
      <c r="H111" s="161"/>
      <c r="I111" s="162"/>
      <c r="J111" s="76"/>
      <c r="K111" s="55">
        <f t="shared" si="24"/>
        <v>0</v>
      </c>
      <c r="L111" s="56">
        <f t="shared" si="25"/>
        <v>0</v>
      </c>
      <c r="M111" s="54">
        <f t="shared" si="26"/>
        <v>0</v>
      </c>
      <c r="N111" s="54">
        <f t="shared" si="27"/>
        <v>0</v>
      </c>
      <c r="O111" s="101"/>
      <c r="P111" s="73"/>
      <c r="Q111" s="69">
        <f t="shared" si="5"/>
        <v>0</v>
      </c>
    </row>
    <row r="112" spans="1:17" ht="21" customHeight="1" x14ac:dyDescent="0.25">
      <c r="A112" s="159" t="s">
        <v>226</v>
      </c>
      <c r="B112" s="159"/>
      <c r="C112" s="159" t="s">
        <v>227</v>
      </c>
      <c r="D112" s="160"/>
      <c r="E112" s="73"/>
      <c r="F112" s="73"/>
      <c r="G112" s="54">
        <f t="shared" si="23"/>
        <v>0</v>
      </c>
      <c r="H112" s="161"/>
      <c r="I112" s="162"/>
      <c r="J112" s="76"/>
      <c r="K112" s="55">
        <f t="shared" si="24"/>
        <v>0</v>
      </c>
      <c r="L112" s="56">
        <f t="shared" si="25"/>
        <v>0</v>
      </c>
      <c r="M112" s="54">
        <f t="shared" si="26"/>
        <v>0</v>
      </c>
      <c r="N112" s="54">
        <f t="shared" si="27"/>
        <v>0</v>
      </c>
      <c r="O112" s="101"/>
      <c r="P112" s="73"/>
      <c r="Q112" s="69">
        <f t="shared" si="5"/>
        <v>0</v>
      </c>
    </row>
    <row r="113" spans="1:17" ht="21" customHeight="1" x14ac:dyDescent="0.25">
      <c r="A113" s="154" t="s">
        <v>85</v>
      </c>
      <c r="B113" s="154"/>
      <c r="C113" s="154" t="s">
        <v>86</v>
      </c>
      <c r="D113" s="155"/>
      <c r="E113" s="73"/>
      <c r="F113" s="73"/>
      <c r="G113" s="54">
        <f t="shared" si="23"/>
        <v>0</v>
      </c>
      <c r="H113" s="161"/>
      <c r="I113" s="162"/>
      <c r="J113" s="76"/>
      <c r="K113" s="55">
        <f t="shared" si="24"/>
        <v>0</v>
      </c>
      <c r="L113" s="56">
        <f t="shared" si="25"/>
        <v>0</v>
      </c>
      <c r="M113" s="54">
        <f t="shared" si="26"/>
        <v>0</v>
      </c>
      <c r="N113" s="54">
        <f t="shared" si="27"/>
        <v>0</v>
      </c>
      <c r="O113" s="101"/>
      <c r="P113" s="73"/>
      <c r="Q113" s="69">
        <f t="shared" si="5"/>
        <v>0</v>
      </c>
    </row>
    <row r="114" spans="1:17" ht="21" customHeight="1" x14ac:dyDescent="0.25">
      <c r="A114" s="154" t="s">
        <v>87</v>
      </c>
      <c r="B114" s="154"/>
      <c r="C114" s="154" t="s">
        <v>88</v>
      </c>
      <c r="D114" s="155"/>
      <c r="E114" s="73"/>
      <c r="F114" s="73"/>
      <c r="G114" s="54">
        <f t="shared" si="23"/>
        <v>0</v>
      </c>
      <c r="H114" s="161"/>
      <c r="I114" s="162"/>
      <c r="J114" s="76"/>
      <c r="K114" s="55">
        <f t="shared" si="24"/>
        <v>0</v>
      </c>
      <c r="L114" s="56">
        <f t="shared" si="25"/>
        <v>0</v>
      </c>
      <c r="M114" s="54">
        <f t="shared" si="26"/>
        <v>0</v>
      </c>
      <c r="N114" s="54">
        <f t="shared" si="27"/>
        <v>0</v>
      </c>
      <c r="O114" s="101"/>
      <c r="P114" s="73"/>
      <c r="Q114" s="69">
        <f t="shared" si="5"/>
        <v>0</v>
      </c>
    </row>
    <row r="115" spans="1:17" ht="21" customHeight="1" x14ac:dyDescent="0.25">
      <c r="A115" s="154" t="s">
        <v>298</v>
      </c>
      <c r="B115" s="154"/>
      <c r="C115" s="154" t="s">
        <v>299</v>
      </c>
      <c r="D115" s="155"/>
      <c r="E115" s="74"/>
      <c r="F115" s="74"/>
      <c r="G115" s="54">
        <f t="shared" si="23"/>
        <v>0</v>
      </c>
      <c r="H115" s="161"/>
      <c r="I115" s="162"/>
      <c r="J115" s="76"/>
      <c r="K115" s="55">
        <f t="shared" si="24"/>
        <v>0</v>
      </c>
      <c r="L115" s="56">
        <f t="shared" si="25"/>
        <v>0</v>
      </c>
      <c r="M115" s="54">
        <f t="shared" si="26"/>
        <v>0</v>
      </c>
      <c r="N115" s="54">
        <f t="shared" si="27"/>
        <v>0</v>
      </c>
      <c r="O115" s="101"/>
      <c r="P115" s="73"/>
      <c r="Q115" s="69">
        <f t="shared" si="5"/>
        <v>0</v>
      </c>
    </row>
    <row r="116" spans="1:17" ht="21" customHeight="1" x14ac:dyDescent="0.25">
      <c r="A116" s="159" t="s">
        <v>224</v>
      </c>
      <c r="B116" s="159"/>
      <c r="C116" s="157" t="s">
        <v>225</v>
      </c>
      <c r="D116" s="185"/>
      <c r="E116" s="73"/>
      <c r="F116" s="73"/>
      <c r="G116" s="54">
        <f t="shared" si="23"/>
        <v>0</v>
      </c>
      <c r="H116" s="161"/>
      <c r="I116" s="162"/>
      <c r="J116" s="76"/>
      <c r="K116" s="55">
        <f t="shared" si="24"/>
        <v>0</v>
      </c>
      <c r="L116" s="56">
        <f t="shared" si="25"/>
        <v>0</v>
      </c>
      <c r="M116" s="54">
        <f t="shared" si="26"/>
        <v>0</v>
      </c>
      <c r="N116" s="54">
        <f t="shared" si="27"/>
        <v>0</v>
      </c>
      <c r="O116" s="101"/>
      <c r="P116" s="73"/>
      <c r="Q116" s="69">
        <f t="shared" si="5"/>
        <v>0</v>
      </c>
    </row>
    <row r="117" spans="1:17" ht="21" customHeight="1" x14ac:dyDescent="0.25">
      <c r="A117" s="154" t="s">
        <v>300</v>
      </c>
      <c r="B117" s="154"/>
      <c r="C117" s="154" t="s">
        <v>301</v>
      </c>
      <c r="D117" s="155"/>
      <c r="E117" s="73"/>
      <c r="F117" s="73"/>
      <c r="G117" s="54">
        <f t="shared" si="23"/>
        <v>0</v>
      </c>
      <c r="H117" s="161"/>
      <c r="I117" s="162"/>
      <c r="J117" s="76"/>
      <c r="K117" s="55">
        <f t="shared" si="24"/>
        <v>0</v>
      </c>
      <c r="L117" s="56">
        <f t="shared" si="25"/>
        <v>0</v>
      </c>
      <c r="M117" s="54">
        <f t="shared" si="26"/>
        <v>0</v>
      </c>
      <c r="N117" s="54">
        <f t="shared" si="27"/>
        <v>0</v>
      </c>
      <c r="O117" s="101"/>
      <c r="P117" s="73"/>
      <c r="Q117" s="69">
        <f t="shared" si="5"/>
        <v>0</v>
      </c>
    </row>
    <row r="118" spans="1:17" ht="21" customHeight="1" x14ac:dyDescent="0.25">
      <c r="A118" s="154" t="s">
        <v>89</v>
      </c>
      <c r="B118" s="154"/>
      <c r="C118" s="86" t="s">
        <v>90</v>
      </c>
      <c r="D118" s="58"/>
      <c r="E118" s="73"/>
      <c r="F118" s="73"/>
      <c r="G118" s="54">
        <f t="shared" si="23"/>
        <v>0</v>
      </c>
      <c r="H118" s="161"/>
      <c r="I118" s="162"/>
      <c r="J118" s="76"/>
      <c r="K118" s="55">
        <f t="shared" si="24"/>
        <v>0</v>
      </c>
      <c r="L118" s="56">
        <f t="shared" si="25"/>
        <v>0</v>
      </c>
      <c r="M118" s="54">
        <f t="shared" si="26"/>
        <v>0</v>
      </c>
      <c r="N118" s="54">
        <f t="shared" si="27"/>
        <v>0</v>
      </c>
      <c r="O118" s="101"/>
      <c r="P118" s="73"/>
      <c r="Q118" s="69">
        <f t="shared" si="5"/>
        <v>0</v>
      </c>
    </row>
    <row r="119" spans="1:17" ht="21" customHeight="1" x14ac:dyDescent="0.25">
      <c r="A119" s="154" t="s">
        <v>91</v>
      </c>
      <c r="B119" s="154"/>
      <c r="C119" s="155" t="s">
        <v>92</v>
      </c>
      <c r="D119" s="172"/>
      <c r="E119" s="73"/>
      <c r="F119" s="73"/>
      <c r="G119" s="54">
        <f t="shared" si="23"/>
        <v>0</v>
      </c>
      <c r="H119" s="161"/>
      <c r="I119" s="162"/>
      <c r="J119" s="76"/>
      <c r="K119" s="55">
        <f t="shared" si="24"/>
        <v>0</v>
      </c>
      <c r="L119" s="56">
        <f t="shared" si="25"/>
        <v>0</v>
      </c>
      <c r="M119" s="54">
        <f t="shared" si="26"/>
        <v>0</v>
      </c>
      <c r="N119" s="54">
        <f t="shared" si="27"/>
        <v>0</v>
      </c>
      <c r="O119" s="101"/>
      <c r="P119" s="73"/>
      <c r="Q119" s="69">
        <f t="shared" si="5"/>
        <v>0</v>
      </c>
    </row>
    <row r="120" spans="1:17" ht="21" customHeight="1" x14ac:dyDescent="0.25">
      <c r="A120" s="154" t="s">
        <v>302</v>
      </c>
      <c r="B120" s="154"/>
      <c r="C120" s="154" t="s">
        <v>303</v>
      </c>
      <c r="D120" s="155"/>
      <c r="E120" s="73"/>
      <c r="F120" s="73"/>
      <c r="G120" s="54">
        <f t="shared" si="23"/>
        <v>0</v>
      </c>
      <c r="H120" s="161"/>
      <c r="I120" s="162"/>
      <c r="J120" s="76"/>
      <c r="K120" s="55">
        <f t="shared" si="24"/>
        <v>0</v>
      </c>
      <c r="L120" s="56">
        <f t="shared" si="25"/>
        <v>0</v>
      </c>
      <c r="M120" s="54">
        <f t="shared" si="26"/>
        <v>0</v>
      </c>
      <c r="N120" s="54">
        <f t="shared" si="27"/>
        <v>0</v>
      </c>
      <c r="O120" s="101"/>
      <c r="P120" s="73"/>
      <c r="Q120" s="69">
        <f t="shared" si="5"/>
        <v>0</v>
      </c>
    </row>
    <row r="121" spans="1:17" ht="21" customHeight="1" x14ac:dyDescent="0.25">
      <c r="A121" s="154" t="s">
        <v>304</v>
      </c>
      <c r="B121" s="154"/>
      <c r="C121" s="154" t="s">
        <v>305</v>
      </c>
      <c r="D121" s="155"/>
      <c r="E121" s="73"/>
      <c r="F121" s="73"/>
      <c r="G121" s="54">
        <f t="shared" si="23"/>
        <v>0</v>
      </c>
      <c r="H121" s="161"/>
      <c r="I121" s="162"/>
      <c r="J121" s="76"/>
      <c r="K121" s="55">
        <f t="shared" si="24"/>
        <v>0</v>
      </c>
      <c r="L121" s="56">
        <f t="shared" si="25"/>
        <v>0</v>
      </c>
      <c r="M121" s="54">
        <f t="shared" si="26"/>
        <v>0</v>
      </c>
      <c r="N121" s="54">
        <f t="shared" si="27"/>
        <v>0</v>
      </c>
      <c r="O121" s="101"/>
      <c r="P121" s="73"/>
      <c r="Q121" s="69">
        <f t="shared" si="5"/>
        <v>0</v>
      </c>
    </row>
    <row r="122" spans="1:17" ht="21" customHeight="1" x14ac:dyDescent="0.25">
      <c r="A122" s="159" t="s">
        <v>93</v>
      </c>
      <c r="B122" s="159"/>
      <c r="C122" s="160" t="s">
        <v>221</v>
      </c>
      <c r="D122" s="163"/>
      <c r="E122" s="73"/>
      <c r="F122" s="73"/>
      <c r="G122" s="54">
        <f t="shared" si="23"/>
        <v>0</v>
      </c>
      <c r="H122" s="161"/>
      <c r="I122" s="162"/>
      <c r="J122" s="76"/>
      <c r="K122" s="55">
        <f t="shared" si="24"/>
        <v>0</v>
      </c>
      <c r="L122" s="56">
        <f t="shared" si="25"/>
        <v>0</v>
      </c>
      <c r="M122" s="54">
        <f t="shared" si="26"/>
        <v>0</v>
      </c>
      <c r="N122" s="54">
        <f t="shared" si="27"/>
        <v>0</v>
      </c>
      <c r="O122" s="101"/>
      <c r="P122" s="73"/>
      <c r="Q122" s="69">
        <f t="shared" si="5"/>
        <v>0</v>
      </c>
    </row>
    <row r="123" spans="1:17" ht="21" customHeight="1" x14ac:dyDescent="0.25">
      <c r="A123" s="154" t="s">
        <v>306</v>
      </c>
      <c r="B123" s="154"/>
      <c r="C123" s="154" t="s">
        <v>307</v>
      </c>
      <c r="D123" s="155"/>
      <c r="E123" s="74"/>
      <c r="F123" s="74"/>
      <c r="G123" s="54">
        <f t="shared" si="23"/>
        <v>0</v>
      </c>
      <c r="H123" s="161"/>
      <c r="I123" s="162"/>
      <c r="J123" s="76"/>
      <c r="K123" s="55">
        <f t="shared" si="24"/>
        <v>0</v>
      </c>
      <c r="L123" s="56">
        <f t="shared" si="25"/>
        <v>0</v>
      </c>
      <c r="M123" s="54">
        <f t="shared" si="26"/>
        <v>0</v>
      </c>
      <c r="N123" s="54">
        <f t="shared" si="27"/>
        <v>0</v>
      </c>
      <c r="O123" s="101"/>
      <c r="P123" s="73"/>
      <c r="Q123" s="69">
        <f t="shared" si="5"/>
        <v>0</v>
      </c>
    </row>
    <row r="124" spans="1:17" ht="21" customHeight="1" x14ac:dyDescent="0.25">
      <c r="A124" s="154" t="s">
        <v>306</v>
      </c>
      <c r="B124" s="154"/>
      <c r="C124" s="154" t="s">
        <v>308</v>
      </c>
      <c r="D124" s="155"/>
      <c r="E124" s="74"/>
      <c r="F124" s="74"/>
      <c r="G124" s="54">
        <f t="shared" si="23"/>
        <v>0</v>
      </c>
      <c r="H124" s="161"/>
      <c r="I124" s="162"/>
      <c r="J124" s="76"/>
      <c r="K124" s="55">
        <f t="shared" si="24"/>
        <v>0</v>
      </c>
      <c r="L124" s="56">
        <f t="shared" si="25"/>
        <v>0</v>
      </c>
      <c r="M124" s="54">
        <f t="shared" si="26"/>
        <v>0</v>
      </c>
      <c r="N124" s="54">
        <f t="shared" si="27"/>
        <v>0</v>
      </c>
      <c r="O124" s="101"/>
      <c r="P124" s="73"/>
      <c r="Q124" s="69">
        <f t="shared" si="5"/>
        <v>0</v>
      </c>
    </row>
    <row r="125" spans="1:17" ht="21" customHeight="1" x14ac:dyDescent="0.25">
      <c r="A125" s="154" t="s">
        <v>306</v>
      </c>
      <c r="B125" s="154"/>
      <c r="C125" s="154" t="s">
        <v>309</v>
      </c>
      <c r="D125" s="155"/>
      <c r="E125" s="74"/>
      <c r="F125" s="74"/>
      <c r="G125" s="54">
        <f t="shared" si="23"/>
        <v>0</v>
      </c>
      <c r="H125" s="161"/>
      <c r="I125" s="162"/>
      <c r="J125" s="76"/>
      <c r="K125" s="55">
        <f t="shared" si="24"/>
        <v>0</v>
      </c>
      <c r="L125" s="56">
        <f t="shared" si="25"/>
        <v>0</v>
      </c>
      <c r="M125" s="54">
        <f t="shared" si="26"/>
        <v>0</v>
      </c>
      <c r="N125" s="54">
        <f t="shared" si="27"/>
        <v>0</v>
      </c>
      <c r="O125" s="101"/>
      <c r="P125" s="73"/>
      <c r="Q125" s="69">
        <f t="shared" si="5"/>
        <v>0</v>
      </c>
    </row>
    <row r="126" spans="1:17" ht="21" customHeight="1" x14ac:dyDescent="0.25">
      <c r="A126" s="159" t="s">
        <v>222</v>
      </c>
      <c r="B126" s="159"/>
      <c r="C126" s="159" t="s">
        <v>223</v>
      </c>
      <c r="D126" s="160"/>
      <c r="E126" s="73"/>
      <c r="F126" s="73"/>
      <c r="G126" s="54">
        <f t="shared" ref="G126:G165" si="33">SUM(E126:F126)</f>
        <v>0</v>
      </c>
      <c r="H126" s="161"/>
      <c r="I126" s="162"/>
      <c r="J126" s="76"/>
      <c r="K126" s="55">
        <f t="shared" ref="K126:K165" si="34">+H126+J126</f>
        <v>0</v>
      </c>
      <c r="L126" s="56">
        <f t="shared" ref="L126:L165" si="35">IF(ISERROR(K126/G126),0,K126/G126)</f>
        <v>0</v>
      </c>
      <c r="M126" s="54">
        <f t="shared" ref="M126:M165" si="36">+G126-K126</f>
        <v>0</v>
      </c>
      <c r="N126" s="54">
        <f t="shared" ref="N126:N165" si="37">SUM(+J126*0.05)</f>
        <v>0</v>
      </c>
      <c r="O126" s="101"/>
      <c r="P126" s="73"/>
      <c r="Q126" s="69">
        <f t="shared" si="5"/>
        <v>0</v>
      </c>
    </row>
    <row r="127" spans="1:17" ht="21" customHeight="1" x14ac:dyDescent="0.25">
      <c r="A127" s="154" t="s">
        <v>94</v>
      </c>
      <c r="B127" s="154"/>
      <c r="C127" s="154" t="s">
        <v>95</v>
      </c>
      <c r="D127" s="155"/>
      <c r="E127" s="73"/>
      <c r="F127" s="73"/>
      <c r="G127" s="54">
        <f t="shared" si="33"/>
        <v>0</v>
      </c>
      <c r="H127" s="161"/>
      <c r="I127" s="162"/>
      <c r="J127" s="76"/>
      <c r="K127" s="55">
        <f t="shared" si="34"/>
        <v>0</v>
      </c>
      <c r="L127" s="56">
        <f t="shared" si="35"/>
        <v>0</v>
      </c>
      <c r="M127" s="54">
        <f t="shared" si="36"/>
        <v>0</v>
      </c>
      <c r="N127" s="54">
        <f t="shared" si="37"/>
        <v>0</v>
      </c>
      <c r="O127" s="101"/>
      <c r="P127" s="73"/>
      <c r="Q127" s="69">
        <f t="shared" si="5"/>
        <v>0</v>
      </c>
    </row>
    <row r="128" spans="1:17" ht="21" customHeight="1" x14ac:dyDescent="0.25">
      <c r="A128" s="154" t="s">
        <v>310</v>
      </c>
      <c r="B128" s="154"/>
      <c r="C128" s="154" t="s">
        <v>311</v>
      </c>
      <c r="D128" s="155"/>
      <c r="E128" s="74"/>
      <c r="F128" s="74"/>
      <c r="G128" s="54">
        <f t="shared" si="33"/>
        <v>0</v>
      </c>
      <c r="H128" s="161"/>
      <c r="I128" s="162"/>
      <c r="J128" s="76"/>
      <c r="K128" s="55">
        <f t="shared" si="34"/>
        <v>0</v>
      </c>
      <c r="L128" s="56">
        <f t="shared" si="35"/>
        <v>0</v>
      </c>
      <c r="M128" s="54">
        <f t="shared" si="36"/>
        <v>0</v>
      </c>
      <c r="N128" s="54">
        <f t="shared" si="37"/>
        <v>0</v>
      </c>
      <c r="O128" s="101"/>
      <c r="P128" s="73"/>
      <c r="Q128" s="69">
        <f t="shared" si="5"/>
        <v>0</v>
      </c>
    </row>
    <row r="129" spans="1:17" ht="21" customHeight="1" x14ac:dyDescent="0.25">
      <c r="A129" s="154" t="s">
        <v>312</v>
      </c>
      <c r="B129" s="154"/>
      <c r="C129" s="154" t="s">
        <v>313</v>
      </c>
      <c r="D129" s="155"/>
      <c r="E129" s="74"/>
      <c r="F129" s="74"/>
      <c r="G129" s="54">
        <f t="shared" si="33"/>
        <v>0</v>
      </c>
      <c r="H129" s="161"/>
      <c r="I129" s="162"/>
      <c r="J129" s="76"/>
      <c r="K129" s="55">
        <f t="shared" si="34"/>
        <v>0</v>
      </c>
      <c r="L129" s="56">
        <f t="shared" si="35"/>
        <v>0</v>
      </c>
      <c r="M129" s="54">
        <f t="shared" si="36"/>
        <v>0</v>
      </c>
      <c r="N129" s="54">
        <f t="shared" si="37"/>
        <v>0</v>
      </c>
      <c r="O129" s="101"/>
      <c r="P129" s="73"/>
      <c r="Q129" s="69">
        <f t="shared" si="5"/>
        <v>0</v>
      </c>
    </row>
    <row r="130" spans="1:17" ht="21" customHeight="1" x14ac:dyDescent="0.25">
      <c r="A130" s="154" t="s">
        <v>96</v>
      </c>
      <c r="B130" s="154"/>
      <c r="C130" s="154" t="s">
        <v>97</v>
      </c>
      <c r="D130" s="155"/>
      <c r="E130" s="73"/>
      <c r="F130" s="73"/>
      <c r="G130" s="54">
        <f t="shared" si="33"/>
        <v>0</v>
      </c>
      <c r="H130" s="161"/>
      <c r="I130" s="162"/>
      <c r="J130" s="76"/>
      <c r="K130" s="55">
        <f t="shared" si="34"/>
        <v>0</v>
      </c>
      <c r="L130" s="56">
        <f t="shared" si="35"/>
        <v>0</v>
      </c>
      <c r="M130" s="54">
        <f t="shared" si="36"/>
        <v>0</v>
      </c>
      <c r="N130" s="54">
        <f t="shared" si="37"/>
        <v>0</v>
      </c>
      <c r="O130" s="101"/>
      <c r="P130" s="73"/>
      <c r="Q130" s="69">
        <f t="shared" si="5"/>
        <v>0</v>
      </c>
    </row>
    <row r="131" spans="1:17" ht="21" customHeight="1" x14ac:dyDescent="0.25">
      <c r="A131" s="154" t="s">
        <v>314</v>
      </c>
      <c r="B131" s="154"/>
      <c r="C131" s="154" t="s">
        <v>315</v>
      </c>
      <c r="D131" s="155"/>
      <c r="E131" s="74"/>
      <c r="F131" s="74"/>
      <c r="G131" s="54">
        <f t="shared" si="33"/>
        <v>0</v>
      </c>
      <c r="H131" s="161"/>
      <c r="I131" s="162"/>
      <c r="J131" s="76"/>
      <c r="K131" s="55">
        <f t="shared" si="34"/>
        <v>0</v>
      </c>
      <c r="L131" s="56">
        <f t="shared" si="35"/>
        <v>0</v>
      </c>
      <c r="M131" s="54">
        <f t="shared" si="36"/>
        <v>0</v>
      </c>
      <c r="N131" s="54">
        <f t="shared" si="37"/>
        <v>0</v>
      </c>
      <c r="O131" s="101"/>
      <c r="P131" s="73"/>
      <c r="Q131" s="69">
        <f t="shared" si="5"/>
        <v>0</v>
      </c>
    </row>
    <row r="132" spans="1:17" ht="21" customHeight="1" x14ac:dyDescent="0.25">
      <c r="A132" s="154" t="s">
        <v>316</v>
      </c>
      <c r="B132" s="154"/>
      <c r="C132" s="154" t="s">
        <v>317</v>
      </c>
      <c r="D132" s="155"/>
      <c r="E132" s="74"/>
      <c r="F132" s="74"/>
      <c r="G132" s="54">
        <f t="shared" si="33"/>
        <v>0</v>
      </c>
      <c r="H132" s="161"/>
      <c r="I132" s="162"/>
      <c r="J132" s="76"/>
      <c r="K132" s="55">
        <f t="shared" si="34"/>
        <v>0</v>
      </c>
      <c r="L132" s="56">
        <f t="shared" si="35"/>
        <v>0</v>
      </c>
      <c r="M132" s="54">
        <f t="shared" si="36"/>
        <v>0</v>
      </c>
      <c r="N132" s="54">
        <f t="shared" si="37"/>
        <v>0</v>
      </c>
      <c r="O132" s="101"/>
      <c r="P132" s="73"/>
      <c r="Q132" s="69">
        <f t="shared" si="5"/>
        <v>0</v>
      </c>
    </row>
    <row r="133" spans="1:17" ht="21" customHeight="1" x14ac:dyDescent="0.25">
      <c r="A133" s="159" t="s">
        <v>219</v>
      </c>
      <c r="B133" s="159"/>
      <c r="C133" s="159" t="s">
        <v>220</v>
      </c>
      <c r="D133" s="160"/>
      <c r="E133" s="73"/>
      <c r="F133" s="73"/>
      <c r="G133" s="54">
        <f t="shared" si="33"/>
        <v>0</v>
      </c>
      <c r="H133" s="161"/>
      <c r="I133" s="162"/>
      <c r="J133" s="76"/>
      <c r="K133" s="55">
        <f t="shared" si="34"/>
        <v>0</v>
      </c>
      <c r="L133" s="56">
        <f t="shared" si="35"/>
        <v>0</v>
      </c>
      <c r="M133" s="54">
        <f t="shared" si="36"/>
        <v>0</v>
      </c>
      <c r="N133" s="54">
        <f t="shared" si="37"/>
        <v>0</v>
      </c>
      <c r="O133" s="101"/>
      <c r="P133" s="73"/>
      <c r="Q133" s="69">
        <f t="shared" si="5"/>
        <v>0</v>
      </c>
    </row>
    <row r="134" spans="1:17" ht="21" customHeight="1" x14ac:dyDescent="0.25">
      <c r="A134" s="154" t="s">
        <v>98</v>
      </c>
      <c r="B134" s="154"/>
      <c r="C134" s="154" t="s">
        <v>99</v>
      </c>
      <c r="D134" s="155"/>
      <c r="E134" s="73"/>
      <c r="F134" s="73"/>
      <c r="G134" s="54">
        <f t="shared" si="33"/>
        <v>0</v>
      </c>
      <c r="H134" s="161"/>
      <c r="I134" s="162"/>
      <c r="J134" s="76"/>
      <c r="K134" s="55">
        <f t="shared" si="34"/>
        <v>0</v>
      </c>
      <c r="L134" s="56">
        <f t="shared" si="35"/>
        <v>0</v>
      </c>
      <c r="M134" s="54">
        <f t="shared" si="36"/>
        <v>0</v>
      </c>
      <c r="N134" s="54">
        <f t="shared" si="37"/>
        <v>0</v>
      </c>
      <c r="O134" s="101"/>
      <c r="P134" s="73"/>
      <c r="Q134" s="69">
        <f t="shared" si="5"/>
        <v>0</v>
      </c>
    </row>
    <row r="135" spans="1:17" ht="21" customHeight="1" x14ac:dyDescent="0.25">
      <c r="A135" s="154" t="s">
        <v>100</v>
      </c>
      <c r="B135" s="154"/>
      <c r="C135" s="154" t="s">
        <v>101</v>
      </c>
      <c r="D135" s="155"/>
      <c r="E135" s="73"/>
      <c r="F135" s="73"/>
      <c r="G135" s="54">
        <f t="shared" si="33"/>
        <v>0</v>
      </c>
      <c r="H135" s="161"/>
      <c r="I135" s="162"/>
      <c r="J135" s="76"/>
      <c r="K135" s="55">
        <f t="shared" si="34"/>
        <v>0</v>
      </c>
      <c r="L135" s="56">
        <f t="shared" si="35"/>
        <v>0</v>
      </c>
      <c r="M135" s="54">
        <f t="shared" si="36"/>
        <v>0</v>
      </c>
      <c r="N135" s="54">
        <f t="shared" si="37"/>
        <v>0</v>
      </c>
      <c r="O135" s="101"/>
      <c r="P135" s="73"/>
      <c r="Q135" s="69">
        <f t="shared" si="5"/>
        <v>0</v>
      </c>
    </row>
    <row r="136" spans="1:17" ht="21" customHeight="1" x14ac:dyDescent="0.25">
      <c r="A136" s="154" t="s">
        <v>102</v>
      </c>
      <c r="B136" s="154"/>
      <c r="C136" s="154" t="s">
        <v>103</v>
      </c>
      <c r="D136" s="155"/>
      <c r="E136" s="73"/>
      <c r="F136" s="73"/>
      <c r="G136" s="54">
        <f t="shared" si="33"/>
        <v>0</v>
      </c>
      <c r="H136" s="161"/>
      <c r="I136" s="162"/>
      <c r="J136" s="76"/>
      <c r="K136" s="55">
        <f t="shared" si="34"/>
        <v>0</v>
      </c>
      <c r="L136" s="56">
        <f t="shared" si="35"/>
        <v>0</v>
      </c>
      <c r="M136" s="54">
        <f t="shared" si="36"/>
        <v>0</v>
      </c>
      <c r="N136" s="54">
        <f t="shared" si="37"/>
        <v>0</v>
      </c>
      <c r="O136" s="101"/>
      <c r="P136" s="73"/>
      <c r="Q136" s="69">
        <f t="shared" si="5"/>
        <v>0</v>
      </c>
    </row>
    <row r="137" spans="1:17" ht="21" customHeight="1" x14ac:dyDescent="0.25">
      <c r="A137" s="159" t="s">
        <v>217</v>
      </c>
      <c r="B137" s="159"/>
      <c r="C137" s="159" t="s">
        <v>218</v>
      </c>
      <c r="D137" s="160"/>
      <c r="E137" s="73"/>
      <c r="F137" s="73"/>
      <c r="G137" s="54">
        <f t="shared" si="33"/>
        <v>0</v>
      </c>
      <c r="H137" s="161"/>
      <c r="I137" s="162"/>
      <c r="J137" s="76"/>
      <c r="K137" s="55">
        <f t="shared" si="34"/>
        <v>0</v>
      </c>
      <c r="L137" s="56">
        <f t="shared" si="35"/>
        <v>0</v>
      </c>
      <c r="M137" s="54">
        <f t="shared" si="36"/>
        <v>0</v>
      </c>
      <c r="N137" s="54">
        <f t="shared" si="37"/>
        <v>0</v>
      </c>
      <c r="O137" s="101"/>
      <c r="P137" s="73"/>
      <c r="Q137" s="69">
        <f t="shared" si="5"/>
        <v>0</v>
      </c>
    </row>
    <row r="138" spans="1:17" ht="21" customHeight="1" x14ac:dyDescent="0.25">
      <c r="A138" s="154" t="s">
        <v>104</v>
      </c>
      <c r="B138" s="154"/>
      <c r="C138" s="154" t="s">
        <v>105</v>
      </c>
      <c r="D138" s="155"/>
      <c r="E138" s="73"/>
      <c r="F138" s="73"/>
      <c r="G138" s="54">
        <f t="shared" si="33"/>
        <v>0</v>
      </c>
      <c r="H138" s="161"/>
      <c r="I138" s="162"/>
      <c r="J138" s="76"/>
      <c r="K138" s="55">
        <f t="shared" si="34"/>
        <v>0</v>
      </c>
      <c r="L138" s="56">
        <f t="shared" si="35"/>
        <v>0</v>
      </c>
      <c r="M138" s="54">
        <f t="shared" si="36"/>
        <v>0</v>
      </c>
      <c r="N138" s="54">
        <f t="shared" si="37"/>
        <v>0</v>
      </c>
      <c r="O138" s="101"/>
      <c r="P138" s="73"/>
      <c r="Q138" s="69">
        <f t="shared" si="5"/>
        <v>0</v>
      </c>
    </row>
    <row r="139" spans="1:17" ht="21" customHeight="1" x14ac:dyDescent="0.25">
      <c r="A139" s="154" t="s">
        <v>318</v>
      </c>
      <c r="B139" s="154"/>
      <c r="C139" s="154" t="s">
        <v>319</v>
      </c>
      <c r="D139" s="155"/>
      <c r="E139" s="74"/>
      <c r="F139" s="74"/>
      <c r="G139" s="54">
        <f t="shared" si="33"/>
        <v>0</v>
      </c>
      <c r="H139" s="161"/>
      <c r="I139" s="162"/>
      <c r="J139" s="76"/>
      <c r="K139" s="55">
        <f t="shared" si="34"/>
        <v>0</v>
      </c>
      <c r="L139" s="56">
        <f t="shared" si="35"/>
        <v>0</v>
      </c>
      <c r="M139" s="54">
        <f t="shared" si="36"/>
        <v>0</v>
      </c>
      <c r="N139" s="54">
        <f t="shared" si="37"/>
        <v>0</v>
      </c>
      <c r="O139" s="101"/>
      <c r="P139" s="73"/>
      <c r="Q139" s="69">
        <f t="shared" si="5"/>
        <v>0</v>
      </c>
    </row>
    <row r="140" spans="1:17" ht="21" customHeight="1" x14ac:dyDescent="0.25">
      <c r="A140" s="154" t="s">
        <v>106</v>
      </c>
      <c r="B140" s="154"/>
      <c r="C140" s="154" t="s">
        <v>107</v>
      </c>
      <c r="D140" s="155"/>
      <c r="E140" s="73"/>
      <c r="F140" s="73"/>
      <c r="G140" s="54">
        <f t="shared" si="33"/>
        <v>0</v>
      </c>
      <c r="H140" s="161"/>
      <c r="I140" s="162"/>
      <c r="J140" s="76"/>
      <c r="K140" s="55">
        <f t="shared" si="34"/>
        <v>0</v>
      </c>
      <c r="L140" s="56">
        <f t="shared" si="35"/>
        <v>0</v>
      </c>
      <c r="M140" s="54">
        <f t="shared" si="36"/>
        <v>0</v>
      </c>
      <c r="N140" s="54">
        <f t="shared" si="37"/>
        <v>0</v>
      </c>
      <c r="O140" s="101"/>
      <c r="P140" s="73"/>
      <c r="Q140" s="69">
        <f t="shared" si="5"/>
        <v>0</v>
      </c>
    </row>
    <row r="141" spans="1:17" ht="21" customHeight="1" x14ac:dyDescent="0.25">
      <c r="A141" s="154" t="s">
        <v>320</v>
      </c>
      <c r="B141" s="154"/>
      <c r="C141" s="154" t="s">
        <v>321</v>
      </c>
      <c r="D141" s="155"/>
      <c r="E141" s="74"/>
      <c r="F141" s="74"/>
      <c r="G141" s="54">
        <f t="shared" si="33"/>
        <v>0</v>
      </c>
      <c r="H141" s="161"/>
      <c r="I141" s="162"/>
      <c r="J141" s="76"/>
      <c r="K141" s="55">
        <f t="shared" si="34"/>
        <v>0</v>
      </c>
      <c r="L141" s="56">
        <f t="shared" si="35"/>
        <v>0</v>
      </c>
      <c r="M141" s="54">
        <f t="shared" si="36"/>
        <v>0</v>
      </c>
      <c r="N141" s="54">
        <f t="shared" si="37"/>
        <v>0</v>
      </c>
      <c r="O141" s="101"/>
      <c r="P141" s="73"/>
      <c r="Q141" s="69">
        <f t="shared" si="5"/>
        <v>0</v>
      </c>
    </row>
    <row r="142" spans="1:17" ht="21" customHeight="1" x14ac:dyDescent="0.25">
      <c r="A142" s="154" t="s">
        <v>108</v>
      </c>
      <c r="B142" s="154"/>
      <c r="C142" s="154" t="s">
        <v>109</v>
      </c>
      <c r="D142" s="155"/>
      <c r="E142" s="73"/>
      <c r="F142" s="73"/>
      <c r="G142" s="54">
        <f t="shared" si="33"/>
        <v>0</v>
      </c>
      <c r="H142" s="161"/>
      <c r="I142" s="162"/>
      <c r="J142" s="76"/>
      <c r="K142" s="55">
        <f t="shared" si="34"/>
        <v>0</v>
      </c>
      <c r="L142" s="56">
        <f t="shared" si="35"/>
        <v>0</v>
      </c>
      <c r="M142" s="54">
        <f t="shared" si="36"/>
        <v>0</v>
      </c>
      <c r="N142" s="54">
        <f t="shared" si="37"/>
        <v>0</v>
      </c>
      <c r="O142" s="101"/>
      <c r="P142" s="73"/>
      <c r="Q142" s="69">
        <f t="shared" si="5"/>
        <v>0</v>
      </c>
    </row>
    <row r="143" spans="1:17" ht="21" customHeight="1" x14ac:dyDescent="0.25">
      <c r="A143" s="154" t="s">
        <v>110</v>
      </c>
      <c r="B143" s="154"/>
      <c r="C143" s="154" t="s">
        <v>111</v>
      </c>
      <c r="D143" s="155"/>
      <c r="E143" s="73"/>
      <c r="F143" s="73"/>
      <c r="G143" s="54">
        <f t="shared" si="33"/>
        <v>0</v>
      </c>
      <c r="H143" s="161"/>
      <c r="I143" s="162"/>
      <c r="J143" s="76"/>
      <c r="K143" s="55">
        <f t="shared" si="34"/>
        <v>0</v>
      </c>
      <c r="L143" s="56">
        <f t="shared" si="35"/>
        <v>0</v>
      </c>
      <c r="M143" s="54">
        <f t="shared" si="36"/>
        <v>0</v>
      </c>
      <c r="N143" s="54">
        <f t="shared" si="37"/>
        <v>0</v>
      </c>
      <c r="O143" s="101"/>
      <c r="P143" s="73"/>
      <c r="Q143" s="69">
        <f t="shared" si="5"/>
        <v>0</v>
      </c>
    </row>
    <row r="144" spans="1:17" ht="21" customHeight="1" x14ac:dyDescent="0.25">
      <c r="A144" s="154" t="s">
        <v>322</v>
      </c>
      <c r="B144" s="154"/>
      <c r="C144" s="154" t="s">
        <v>323</v>
      </c>
      <c r="D144" s="155"/>
      <c r="E144" s="74"/>
      <c r="F144" s="74"/>
      <c r="G144" s="54">
        <f t="shared" si="33"/>
        <v>0</v>
      </c>
      <c r="H144" s="161"/>
      <c r="I144" s="162"/>
      <c r="J144" s="76"/>
      <c r="K144" s="55">
        <f t="shared" si="34"/>
        <v>0</v>
      </c>
      <c r="L144" s="56">
        <f t="shared" si="35"/>
        <v>0</v>
      </c>
      <c r="M144" s="54">
        <f t="shared" si="36"/>
        <v>0</v>
      </c>
      <c r="N144" s="54">
        <f t="shared" si="37"/>
        <v>0</v>
      </c>
      <c r="O144" s="101"/>
      <c r="P144" s="73"/>
      <c r="Q144" s="69">
        <f t="shared" si="5"/>
        <v>0</v>
      </c>
    </row>
    <row r="145" spans="1:17" ht="21" customHeight="1" x14ac:dyDescent="0.25">
      <c r="A145" s="154" t="s">
        <v>327</v>
      </c>
      <c r="B145" s="154"/>
      <c r="C145" s="154" t="s">
        <v>324</v>
      </c>
      <c r="D145" s="155"/>
      <c r="E145" s="74"/>
      <c r="F145" s="74"/>
      <c r="G145" s="54">
        <f t="shared" si="33"/>
        <v>0</v>
      </c>
      <c r="H145" s="161"/>
      <c r="I145" s="162"/>
      <c r="J145" s="76"/>
      <c r="K145" s="55">
        <f t="shared" si="34"/>
        <v>0</v>
      </c>
      <c r="L145" s="56">
        <f t="shared" si="35"/>
        <v>0</v>
      </c>
      <c r="M145" s="54">
        <f t="shared" si="36"/>
        <v>0</v>
      </c>
      <c r="N145" s="54">
        <f t="shared" si="37"/>
        <v>0</v>
      </c>
      <c r="O145" s="101"/>
      <c r="P145" s="73"/>
      <c r="Q145" s="69">
        <f t="shared" si="5"/>
        <v>0</v>
      </c>
    </row>
    <row r="146" spans="1:17" ht="21" customHeight="1" x14ac:dyDescent="0.25">
      <c r="A146" s="154" t="s">
        <v>325</v>
      </c>
      <c r="B146" s="154"/>
      <c r="C146" s="154" t="s">
        <v>326</v>
      </c>
      <c r="D146" s="155"/>
      <c r="E146" s="74"/>
      <c r="F146" s="74"/>
      <c r="G146" s="54">
        <f t="shared" si="33"/>
        <v>0</v>
      </c>
      <c r="H146" s="161"/>
      <c r="I146" s="162"/>
      <c r="J146" s="76"/>
      <c r="K146" s="55">
        <f t="shared" si="34"/>
        <v>0</v>
      </c>
      <c r="L146" s="56">
        <f t="shared" si="35"/>
        <v>0</v>
      </c>
      <c r="M146" s="54">
        <f t="shared" si="36"/>
        <v>0</v>
      </c>
      <c r="N146" s="54">
        <f t="shared" si="37"/>
        <v>0</v>
      </c>
      <c r="O146" s="101"/>
      <c r="P146" s="73"/>
      <c r="Q146" s="69">
        <f t="shared" si="5"/>
        <v>0</v>
      </c>
    </row>
    <row r="147" spans="1:17" ht="21" customHeight="1" x14ac:dyDescent="0.25">
      <c r="A147" s="159" t="s">
        <v>215</v>
      </c>
      <c r="B147" s="159"/>
      <c r="C147" s="159" t="s">
        <v>216</v>
      </c>
      <c r="D147" s="160"/>
      <c r="E147" s="73"/>
      <c r="F147" s="73"/>
      <c r="G147" s="54">
        <f t="shared" si="33"/>
        <v>0</v>
      </c>
      <c r="H147" s="161"/>
      <c r="I147" s="162"/>
      <c r="J147" s="76"/>
      <c r="K147" s="55">
        <f t="shared" si="34"/>
        <v>0</v>
      </c>
      <c r="L147" s="56">
        <f t="shared" si="35"/>
        <v>0</v>
      </c>
      <c r="M147" s="54">
        <f t="shared" si="36"/>
        <v>0</v>
      </c>
      <c r="N147" s="54">
        <f t="shared" si="37"/>
        <v>0</v>
      </c>
      <c r="O147" s="101"/>
      <c r="P147" s="73"/>
      <c r="Q147" s="69">
        <f t="shared" ref="Q147:Q210" si="38">+N147+O147+P147</f>
        <v>0</v>
      </c>
    </row>
    <row r="148" spans="1:17" ht="21" customHeight="1" x14ac:dyDescent="0.25">
      <c r="A148" s="154" t="s">
        <v>112</v>
      </c>
      <c r="B148" s="154"/>
      <c r="C148" s="154" t="s">
        <v>113</v>
      </c>
      <c r="D148" s="155"/>
      <c r="E148" s="73"/>
      <c r="F148" s="73"/>
      <c r="G148" s="54">
        <f t="shared" si="33"/>
        <v>0</v>
      </c>
      <c r="H148" s="161"/>
      <c r="I148" s="162"/>
      <c r="J148" s="76"/>
      <c r="K148" s="55">
        <f t="shared" si="34"/>
        <v>0</v>
      </c>
      <c r="L148" s="56">
        <f t="shared" si="35"/>
        <v>0</v>
      </c>
      <c r="M148" s="54">
        <f t="shared" si="36"/>
        <v>0</v>
      </c>
      <c r="N148" s="54">
        <f t="shared" si="37"/>
        <v>0</v>
      </c>
      <c r="O148" s="101"/>
      <c r="P148" s="73"/>
      <c r="Q148" s="69">
        <f t="shared" si="38"/>
        <v>0</v>
      </c>
    </row>
    <row r="149" spans="1:17" ht="21" customHeight="1" x14ac:dyDescent="0.25">
      <c r="A149" s="154" t="s">
        <v>328</v>
      </c>
      <c r="B149" s="154"/>
      <c r="C149" s="154" t="s">
        <v>329</v>
      </c>
      <c r="D149" s="155"/>
      <c r="E149" s="74"/>
      <c r="F149" s="74"/>
      <c r="G149" s="54">
        <f t="shared" si="33"/>
        <v>0</v>
      </c>
      <c r="H149" s="161"/>
      <c r="I149" s="162"/>
      <c r="J149" s="76"/>
      <c r="K149" s="55">
        <f t="shared" si="34"/>
        <v>0</v>
      </c>
      <c r="L149" s="56">
        <f t="shared" si="35"/>
        <v>0</v>
      </c>
      <c r="M149" s="54">
        <f t="shared" si="36"/>
        <v>0</v>
      </c>
      <c r="N149" s="54">
        <f t="shared" si="37"/>
        <v>0</v>
      </c>
      <c r="O149" s="101"/>
      <c r="P149" s="73"/>
      <c r="Q149" s="69">
        <f t="shared" si="38"/>
        <v>0</v>
      </c>
    </row>
    <row r="150" spans="1:17" ht="21" customHeight="1" x14ac:dyDescent="0.25">
      <c r="A150" s="154" t="s">
        <v>114</v>
      </c>
      <c r="B150" s="154"/>
      <c r="C150" s="154" t="s">
        <v>115</v>
      </c>
      <c r="D150" s="155"/>
      <c r="E150" s="73"/>
      <c r="F150" s="73"/>
      <c r="G150" s="54">
        <f t="shared" si="33"/>
        <v>0</v>
      </c>
      <c r="H150" s="161"/>
      <c r="I150" s="162"/>
      <c r="J150" s="76"/>
      <c r="K150" s="55">
        <f t="shared" si="34"/>
        <v>0</v>
      </c>
      <c r="L150" s="56">
        <f t="shared" si="35"/>
        <v>0</v>
      </c>
      <c r="M150" s="54">
        <f t="shared" si="36"/>
        <v>0</v>
      </c>
      <c r="N150" s="54">
        <f t="shared" si="37"/>
        <v>0</v>
      </c>
      <c r="O150" s="101"/>
      <c r="P150" s="73"/>
      <c r="Q150" s="69">
        <f t="shared" si="38"/>
        <v>0</v>
      </c>
    </row>
    <row r="151" spans="1:17" ht="21" customHeight="1" x14ac:dyDescent="0.25">
      <c r="A151" s="154" t="s">
        <v>116</v>
      </c>
      <c r="B151" s="154"/>
      <c r="C151" s="154" t="s">
        <v>117</v>
      </c>
      <c r="D151" s="155"/>
      <c r="E151" s="73"/>
      <c r="F151" s="73"/>
      <c r="G151" s="54">
        <f t="shared" si="33"/>
        <v>0</v>
      </c>
      <c r="H151" s="161"/>
      <c r="I151" s="162"/>
      <c r="J151" s="76"/>
      <c r="K151" s="55">
        <f t="shared" si="34"/>
        <v>0</v>
      </c>
      <c r="L151" s="56">
        <f t="shared" si="35"/>
        <v>0</v>
      </c>
      <c r="M151" s="54">
        <f t="shared" si="36"/>
        <v>0</v>
      </c>
      <c r="N151" s="54">
        <f t="shared" si="37"/>
        <v>0</v>
      </c>
      <c r="O151" s="101"/>
      <c r="P151" s="73"/>
      <c r="Q151" s="69">
        <f t="shared" si="38"/>
        <v>0</v>
      </c>
    </row>
    <row r="152" spans="1:17" ht="21" customHeight="1" x14ac:dyDescent="0.25">
      <c r="A152" s="154" t="s">
        <v>330</v>
      </c>
      <c r="B152" s="154"/>
      <c r="C152" s="154" t="s">
        <v>331</v>
      </c>
      <c r="D152" s="155"/>
      <c r="E152" s="74"/>
      <c r="F152" s="74"/>
      <c r="G152" s="54">
        <f t="shared" si="33"/>
        <v>0</v>
      </c>
      <c r="H152" s="161"/>
      <c r="I152" s="162"/>
      <c r="J152" s="76"/>
      <c r="K152" s="55">
        <f t="shared" si="34"/>
        <v>0</v>
      </c>
      <c r="L152" s="56">
        <f t="shared" si="35"/>
        <v>0</v>
      </c>
      <c r="M152" s="54">
        <f t="shared" si="36"/>
        <v>0</v>
      </c>
      <c r="N152" s="54">
        <f t="shared" si="37"/>
        <v>0</v>
      </c>
      <c r="O152" s="101"/>
      <c r="P152" s="73"/>
      <c r="Q152" s="69">
        <f t="shared" si="38"/>
        <v>0</v>
      </c>
    </row>
    <row r="153" spans="1:17" ht="21" customHeight="1" x14ac:dyDescent="0.25">
      <c r="A153" s="154" t="s">
        <v>118</v>
      </c>
      <c r="B153" s="154"/>
      <c r="C153" s="154" t="s">
        <v>119</v>
      </c>
      <c r="D153" s="155"/>
      <c r="E153" s="73"/>
      <c r="F153" s="73"/>
      <c r="G153" s="54">
        <f t="shared" si="33"/>
        <v>0</v>
      </c>
      <c r="H153" s="161"/>
      <c r="I153" s="162"/>
      <c r="J153" s="76"/>
      <c r="K153" s="55">
        <f t="shared" si="34"/>
        <v>0</v>
      </c>
      <c r="L153" s="56">
        <f t="shared" si="35"/>
        <v>0</v>
      </c>
      <c r="M153" s="54">
        <f t="shared" si="36"/>
        <v>0</v>
      </c>
      <c r="N153" s="54">
        <f t="shared" si="37"/>
        <v>0</v>
      </c>
      <c r="O153" s="101"/>
      <c r="P153" s="73"/>
      <c r="Q153" s="69">
        <f t="shared" si="38"/>
        <v>0</v>
      </c>
    </row>
    <row r="154" spans="1:17" ht="21" customHeight="1" x14ac:dyDescent="0.25">
      <c r="A154" s="154" t="s">
        <v>332</v>
      </c>
      <c r="B154" s="154"/>
      <c r="C154" s="154" t="s">
        <v>333</v>
      </c>
      <c r="D154" s="155"/>
      <c r="E154" s="74"/>
      <c r="F154" s="74"/>
      <c r="G154" s="54">
        <f t="shared" si="33"/>
        <v>0</v>
      </c>
      <c r="H154" s="161"/>
      <c r="I154" s="162"/>
      <c r="J154" s="76"/>
      <c r="K154" s="55">
        <f t="shared" si="34"/>
        <v>0</v>
      </c>
      <c r="L154" s="56">
        <f t="shared" si="35"/>
        <v>0</v>
      </c>
      <c r="M154" s="54">
        <f t="shared" si="36"/>
        <v>0</v>
      </c>
      <c r="N154" s="54">
        <f t="shared" si="37"/>
        <v>0</v>
      </c>
      <c r="O154" s="101"/>
      <c r="P154" s="73"/>
      <c r="Q154" s="69">
        <f t="shared" si="38"/>
        <v>0</v>
      </c>
    </row>
    <row r="155" spans="1:17" ht="21" customHeight="1" x14ac:dyDescent="0.25">
      <c r="A155" s="154" t="s">
        <v>335</v>
      </c>
      <c r="B155" s="154"/>
      <c r="C155" s="154" t="s">
        <v>334</v>
      </c>
      <c r="D155" s="155"/>
      <c r="E155" s="74"/>
      <c r="F155" s="74"/>
      <c r="G155" s="54">
        <f t="shared" si="33"/>
        <v>0</v>
      </c>
      <c r="H155" s="161"/>
      <c r="I155" s="162"/>
      <c r="J155" s="76"/>
      <c r="K155" s="55">
        <f t="shared" si="34"/>
        <v>0</v>
      </c>
      <c r="L155" s="56">
        <f t="shared" si="35"/>
        <v>0</v>
      </c>
      <c r="M155" s="54">
        <f t="shared" si="36"/>
        <v>0</v>
      </c>
      <c r="N155" s="54">
        <f t="shared" si="37"/>
        <v>0</v>
      </c>
      <c r="O155" s="101"/>
      <c r="P155" s="73"/>
      <c r="Q155" s="69">
        <f t="shared" si="38"/>
        <v>0</v>
      </c>
    </row>
    <row r="156" spans="1:17" ht="21" customHeight="1" x14ac:dyDescent="0.25">
      <c r="A156" s="159" t="s">
        <v>213</v>
      </c>
      <c r="B156" s="159"/>
      <c r="C156" s="159" t="s">
        <v>214</v>
      </c>
      <c r="D156" s="160"/>
      <c r="E156" s="73"/>
      <c r="F156" s="73"/>
      <c r="G156" s="54">
        <f t="shared" si="33"/>
        <v>0</v>
      </c>
      <c r="H156" s="161"/>
      <c r="I156" s="162"/>
      <c r="J156" s="76"/>
      <c r="K156" s="55">
        <f t="shared" si="34"/>
        <v>0</v>
      </c>
      <c r="L156" s="56">
        <f t="shared" si="35"/>
        <v>0</v>
      </c>
      <c r="M156" s="54">
        <f t="shared" si="36"/>
        <v>0</v>
      </c>
      <c r="N156" s="54">
        <f t="shared" si="37"/>
        <v>0</v>
      </c>
      <c r="O156" s="101"/>
      <c r="P156" s="73"/>
      <c r="Q156" s="69">
        <f t="shared" si="38"/>
        <v>0</v>
      </c>
    </row>
    <row r="157" spans="1:17" ht="21" customHeight="1" x14ac:dyDescent="0.25">
      <c r="A157" s="154" t="s">
        <v>120</v>
      </c>
      <c r="B157" s="154"/>
      <c r="C157" s="154" t="s">
        <v>121</v>
      </c>
      <c r="D157" s="155"/>
      <c r="E157" s="73"/>
      <c r="F157" s="73"/>
      <c r="G157" s="54">
        <f t="shared" si="33"/>
        <v>0</v>
      </c>
      <c r="H157" s="161"/>
      <c r="I157" s="162"/>
      <c r="J157" s="76"/>
      <c r="K157" s="55">
        <f t="shared" si="34"/>
        <v>0</v>
      </c>
      <c r="L157" s="56">
        <f t="shared" si="35"/>
        <v>0</v>
      </c>
      <c r="M157" s="54">
        <f t="shared" si="36"/>
        <v>0</v>
      </c>
      <c r="N157" s="54">
        <f t="shared" si="37"/>
        <v>0</v>
      </c>
      <c r="O157" s="101"/>
      <c r="P157" s="73"/>
      <c r="Q157" s="69">
        <f t="shared" si="38"/>
        <v>0</v>
      </c>
    </row>
    <row r="158" spans="1:17" ht="21" customHeight="1" x14ac:dyDescent="0.25">
      <c r="A158" s="154" t="s">
        <v>336</v>
      </c>
      <c r="B158" s="154"/>
      <c r="C158" s="154" t="s">
        <v>337</v>
      </c>
      <c r="D158" s="155"/>
      <c r="E158" s="74"/>
      <c r="F158" s="74"/>
      <c r="G158" s="54">
        <f t="shared" si="33"/>
        <v>0</v>
      </c>
      <c r="H158" s="161"/>
      <c r="I158" s="162"/>
      <c r="J158" s="76"/>
      <c r="K158" s="55">
        <f t="shared" si="34"/>
        <v>0</v>
      </c>
      <c r="L158" s="56">
        <f t="shared" si="35"/>
        <v>0</v>
      </c>
      <c r="M158" s="54">
        <f t="shared" si="36"/>
        <v>0</v>
      </c>
      <c r="N158" s="54">
        <f t="shared" si="37"/>
        <v>0</v>
      </c>
      <c r="O158" s="101"/>
      <c r="P158" s="73"/>
      <c r="Q158" s="69">
        <f t="shared" si="38"/>
        <v>0</v>
      </c>
    </row>
    <row r="159" spans="1:17" ht="21" customHeight="1" x14ac:dyDescent="0.25">
      <c r="A159" s="154" t="s">
        <v>122</v>
      </c>
      <c r="B159" s="154"/>
      <c r="C159" s="154" t="s">
        <v>123</v>
      </c>
      <c r="D159" s="155"/>
      <c r="E159" s="73"/>
      <c r="F159" s="73"/>
      <c r="G159" s="54">
        <f t="shared" si="33"/>
        <v>0</v>
      </c>
      <c r="H159" s="161"/>
      <c r="I159" s="162"/>
      <c r="J159" s="76"/>
      <c r="K159" s="55">
        <f t="shared" si="34"/>
        <v>0</v>
      </c>
      <c r="L159" s="56">
        <f t="shared" si="35"/>
        <v>0</v>
      </c>
      <c r="M159" s="54">
        <f t="shared" si="36"/>
        <v>0</v>
      </c>
      <c r="N159" s="54">
        <f t="shared" si="37"/>
        <v>0</v>
      </c>
      <c r="O159" s="101"/>
      <c r="P159" s="73"/>
      <c r="Q159" s="69">
        <f t="shared" si="38"/>
        <v>0</v>
      </c>
    </row>
    <row r="160" spans="1:17" ht="21" customHeight="1" x14ac:dyDescent="0.25">
      <c r="A160" s="154" t="s">
        <v>124</v>
      </c>
      <c r="B160" s="154"/>
      <c r="C160" s="154" t="s">
        <v>125</v>
      </c>
      <c r="D160" s="155"/>
      <c r="E160" s="73"/>
      <c r="F160" s="73"/>
      <c r="G160" s="54">
        <f t="shared" si="33"/>
        <v>0</v>
      </c>
      <c r="H160" s="161"/>
      <c r="I160" s="162"/>
      <c r="J160" s="76"/>
      <c r="K160" s="55">
        <f t="shared" si="34"/>
        <v>0</v>
      </c>
      <c r="L160" s="56">
        <f t="shared" si="35"/>
        <v>0</v>
      </c>
      <c r="M160" s="54">
        <f t="shared" si="36"/>
        <v>0</v>
      </c>
      <c r="N160" s="54">
        <f t="shared" si="37"/>
        <v>0</v>
      </c>
      <c r="O160" s="101"/>
      <c r="P160" s="73"/>
      <c r="Q160" s="69">
        <f t="shared" si="38"/>
        <v>0</v>
      </c>
    </row>
    <row r="161" spans="1:17" ht="21" customHeight="1" x14ac:dyDescent="0.25">
      <c r="A161" s="154" t="s">
        <v>126</v>
      </c>
      <c r="B161" s="154"/>
      <c r="C161" s="154" t="s">
        <v>127</v>
      </c>
      <c r="D161" s="155"/>
      <c r="E161" s="73"/>
      <c r="F161" s="73"/>
      <c r="G161" s="54">
        <f t="shared" si="33"/>
        <v>0</v>
      </c>
      <c r="H161" s="161"/>
      <c r="I161" s="162"/>
      <c r="J161" s="76"/>
      <c r="K161" s="55">
        <f t="shared" si="34"/>
        <v>0</v>
      </c>
      <c r="L161" s="56">
        <f t="shared" si="35"/>
        <v>0</v>
      </c>
      <c r="M161" s="54">
        <f t="shared" si="36"/>
        <v>0</v>
      </c>
      <c r="N161" s="54">
        <f t="shared" si="37"/>
        <v>0</v>
      </c>
      <c r="O161" s="101"/>
      <c r="P161" s="73"/>
      <c r="Q161" s="69">
        <f t="shared" si="38"/>
        <v>0</v>
      </c>
    </row>
    <row r="162" spans="1:17" ht="21" customHeight="1" x14ac:dyDescent="0.25">
      <c r="A162" s="154" t="s">
        <v>339</v>
      </c>
      <c r="B162" s="154"/>
      <c r="C162" s="154" t="s">
        <v>338</v>
      </c>
      <c r="D162" s="155"/>
      <c r="E162" s="74"/>
      <c r="F162" s="74"/>
      <c r="G162" s="54">
        <f t="shared" si="33"/>
        <v>0</v>
      </c>
      <c r="H162" s="161"/>
      <c r="I162" s="162"/>
      <c r="J162" s="76"/>
      <c r="K162" s="55">
        <f t="shared" si="34"/>
        <v>0</v>
      </c>
      <c r="L162" s="56">
        <f t="shared" si="35"/>
        <v>0</v>
      </c>
      <c r="M162" s="54">
        <f t="shared" si="36"/>
        <v>0</v>
      </c>
      <c r="N162" s="54">
        <f t="shared" si="37"/>
        <v>0</v>
      </c>
      <c r="O162" s="101"/>
      <c r="P162" s="73"/>
      <c r="Q162" s="69">
        <f t="shared" si="38"/>
        <v>0</v>
      </c>
    </row>
    <row r="163" spans="1:17" ht="21" customHeight="1" x14ac:dyDescent="0.25">
      <c r="A163" s="154" t="s">
        <v>128</v>
      </c>
      <c r="B163" s="154"/>
      <c r="C163" s="154" t="s">
        <v>129</v>
      </c>
      <c r="D163" s="155"/>
      <c r="E163" s="91"/>
      <c r="F163" s="91"/>
      <c r="G163" s="54">
        <f t="shared" si="33"/>
        <v>0</v>
      </c>
      <c r="H163" s="161"/>
      <c r="I163" s="162"/>
      <c r="J163" s="76"/>
      <c r="K163" s="55">
        <f t="shared" si="34"/>
        <v>0</v>
      </c>
      <c r="L163" s="56">
        <f t="shared" si="35"/>
        <v>0</v>
      </c>
      <c r="M163" s="54">
        <f t="shared" si="36"/>
        <v>0</v>
      </c>
      <c r="N163" s="54">
        <f t="shared" si="37"/>
        <v>0</v>
      </c>
      <c r="O163" s="101"/>
      <c r="P163" s="73"/>
      <c r="Q163" s="69">
        <f t="shared" si="38"/>
        <v>0</v>
      </c>
    </row>
    <row r="164" spans="1:17" ht="21" customHeight="1" x14ac:dyDescent="0.25">
      <c r="A164" s="159" t="s">
        <v>209</v>
      </c>
      <c r="B164" s="159"/>
      <c r="C164" s="159" t="s">
        <v>210</v>
      </c>
      <c r="D164" s="160"/>
      <c r="E164" s="74"/>
      <c r="F164" s="74"/>
      <c r="G164" s="90">
        <f t="shared" si="33"/>
        <v>0</v>
      </c>
      <c r="H164" s="161"/>
      <c r="I164" s="162"/>
      <c r="J164" s="76"/>
      <c r="K164" s="55">
        <f t="shared" si="34"/>
        <v>0</v>
      </c>
      <c r="L164" s="56">
        <f t="shared" si="35"/>
        <v>0</v>
      </c>
      <c r="M164" s="54">
        <f t="shared" si="36"/>
        <v>0</v>
      </c>
      <c r="N164" s="54">
        <f t="shared" si="37"/>
        <v>0</v>
      </c>
      <c r="O164" s="101"/>
      <c r="P164" s="73"/>
      <c r="Q164" s="69">
        <f t="shared" si="38"/>
        <v>0</v>
      </c>
    </row>
    <row r="165" spans="1:17" ht="21" customHeight="1" x14ac:dyDescent="0.25">
      <c r="A165" s="159" t="s">
        <v>211</v>
      </c>
      <c r="B165" s="159"/>
      <c r="C165" s="159" t="s">
        <v>212</v>
      </c>
      <c r="D165" s="160"/>
      <c r="E165" s="73"/>
      <c r="F165" s="73"/>
      <c r="G165" s="90">
        <f t="shared" si="33"/>
        <v>0</v>
      </c>
      <c r="H165" s="161"/>
      <c r="I165" s="162"/>
      <c r="J165" s="76"/>
      <c r="K165" s="55">
        <f t="shared" si="34"/>
        <v>0</v>
      </c>
      <c r="L165" s="56">
        <f t="shared" si="35"/>
        <v>0</v>
      </c>
      <c r="M165" s="54">
        <f t="shared" si="36"/>
        <v>0</v>
      </c>
      <c r="N165" s="54">
        <f t="shared" si="37"/>
        <v>0</v>
      </c>
      <c r="O165" s="101"/>
      <c r="P165" s="73"/>
      <c r="Q165" s="69">
        <f t="shared" si="38"/>
        <v>0</v>
      </c>
    </row>
    <row r="166" spans="1:17" ht="21" customHeight="1" x14ac:dyDescent="0.25">
      <c r="A166" s="154" t="s">
        <v>340</v>
      </c>
      <c r="B166" s="154"/>
      <c r="C166" s="154" t="s">
        <v>341</v>
      </c>
      <c r="D166" s="155"/>
      <c r="E166" s="74"/>
      <c r="F166" s="74"/>
      <c r="G166" s="90">
        <f t="shared" ref="G166:G212" si="39">SUM(E166:F166)</f>
        <v>0</v>
      </c>
      <c r="H166" s="161"/>
      <c r="I166" s="162"/>
      <c r="J166" s="76"/>
      <c r="K166" s="55">
        <f t="shared" ref="K166:K212" si="40">+H166+J166</f>
        <v>0</v>
      </c>
      <c r="L166" s="56">
        <f t="shared" ref="L166:L212" si="41">IF(ISERROR(K166/G166),0,K166/G166)</f>
        <v>0</v>
      </c>
      <c r="M166" s="54">
        <f t="shared" ref="M166:M212" si="42">+G166-K166</f>
        <v>0</v>
      </c>
      <c r="N166" s="54">
        <f t="shared" ref="N166:N212" si="43">SUM(+J166*0.05)</f>
        <v>0</v>
      </c>
      <c r="O166" s="101"/>
      <c r="P166" s="73"/>
      <c r="Q166" s="69">
        <f t="shared" si="38"/>
        <v>0</v>
      </c>
    </row>
    <row r="167" spans="1:17" ht="21" customHeight="1" x14ac:dyDescent="0.25">
      <c r="A167" s="154" t="s">
        <v>351</v>
      </c>
      <c r="B167" s="154"/>
      <c r="C167" s="154" t="s">
        <v>342</v>
      </c>
      <c r="D167" s="155"/>
      <c r="E167" s="74"/>
      <c r="F167" s="74"/>
      <c r="G167" s="90">
        <f t="shared" si="39"/>
        <v>0</v>
      </c>
      <c r="H167" s="161"/>
      <c r="I167" s="162"/>
      <c r="J167" s="76"/>
      <c r="K167" s="55">
        <f t="shared" si="40"/>
        <v>0</v>
      </c>
      <c r="L167" s="56">
        <f t="shared" si="41"/>
        <v>0</v>
      </c>
      <c r="M167" s="54">
        <f t="shared" si="42"/>
        <v>0</v>
      </c>
      <c r="N167" s="54">
        <f t="shared" si="43"/>
        <v>0</v>
      </c>
      <c r="O167" s="101"/>
      <c r="P167" s="73"/>
      <c r="Q167" s="69">
        <f t="shared" si="38"/>
        <v>0</v>
      </c>
    </row>
    <row r="168" spans="1:17" ht="21" customHeight="1" x14ac:dyDescent="0.25">
      <c r="A168" s="154" t="s">
        <v>352</v>
      </c>
      <c r="B168" s="154"/>
      <c r="C168" s="154" t="s">
        <v>343</v>
      </c>
      <c r="D168" s="155"/>
      <c r="E168" s="73"/>
      <c r="F168" s="73"/>
      <c r="G168" s="90">
        <f t="shared" si="39"/>
        <v>0</v>
      </c>
      <c r="H168" s="161"/>
      <c r="I168" s="162"/>
      <c r="J168" s="76"/>
      <c r="K168" s="55">
        <f t="shared" si="40"/>
        <v>0</v>
      </c>
      <c r="L168" s="56">
        <f t="shared" si="41"/>
        <v>0</v>
      </c>
      <c r="M168" s="54">
        <f t="shared" si="42"/>
        <v>0</v>
      </c>
      <c r="N168" s="54">
        <f t="shared" si="43"/>
        <v>0</v>
      </c>
      <c r="O168" s="101"/>
      <c r="P168" s="73"/>
      <c r="Q168" s="69">
        <f t="shared" si="38"/>
        <v>0</v>
      </c>
    </row>
    <row r="169" spans="1:17" ht="21" customHeight="1" x14ac:dyDescent="0.25">
      <c r="A169" s="154" t="s">
        <v>353</v>
      </c>
      <c r="B169" s="154"/>
      <c r="C169" s="154" t="s">
        <v>344</v>
      </c>
      <c r="D169" s="155"/>
      <c r="E169" s="73"/>
      <c r="F169" s="73"/>
      <c r="G169" s="90">
        <f t="shared" si="39"/>
        <v>0</v>
      </c>
      <c r="H169" s="161"/>
      <c r="I169" s="162"/>
      <c r="J169" s="76"/>
      <c r="K169" s="55">
        <f t="shared" si="40"/>
        <v>0</v>
      </c>
      <c r="L169" s="56">
        <f t="shared" si="41"/>
        <v>0</v>
      </c>
      <c r="M169" s="54">
        <f t="shared" si="42"/>
        <v>0</v>
      </c>
      <c r="N169" s="54">
        <f t="shared" si="43"/>
        <v>0</v>
      </c>
      <c r="O169" s="101"/>
      <c r="P169" s="73"/>
      <c r="Q169" s="69">
        <f t="shared" si="38"/>
        <v>0</v>
      </c>
    </row>
    <row r="170" spans="1:17" ht="21" customHeight="1" x14ac:dyDescent="0.25">
      <c r="A170" s="154" t="s">
        <v>354</v>
      </c>
      <c r="B170" s="154"/>
      <c r="C170" s="154" t="s">
        <v>345</v>
      </c>
      <c r="D170" s="155"/>
      <c r="E170" s="74"/>
      <c r="F170" s="74"/>
      <c r="G170" s="90">
        <f t="shared" si="39"/>
        <v>0</v>
      </c>
      <c r="H170" s="161"/>
      <c r="I170" s="162"/>
      <c r="J170" s="76"/>
      <c r="K170" s="55">
        <f t="shared" si="40"/>
        <v>0</v>
      </c>
      <c r="L170" s="56">
        <f t="shared" si="41"/>
        <v>0</v>
      </c>
      <c r="M170" s="54">
        <f t="shared" si="42"/>
        <v>0</v>
      </c>
      <c r="N170" s="54">
        <f t="shared" si="43"/>
        <v>0</v>
      </c>
      <c r="O170" s="101"/>
      <c r="P170" s="73"/>
      <c r="Q170" s="69">
        <f t="shared" si="38"/>
        <v>0</v>
      </c>
    </row>
    <row r="171" spans="1:17" ht="21" customHeight="1" x14ac:dyDescent="0.25">
      <c r="A171" s="154" t="s">
        <v>355</v>
      </c>
      <c r="B171" s="154"/>
      <c r="C171" s="154" t="s">
        <v>346</v>
      </c>
      <c r="D171" s="155"/>
      <c r="E171" s="73"/>
      <c r="F171" s="73"/>
      <c r="G171" s="90">
        <f t="shared" si="39"/>
        <v>0</v>
      </c>
      <c r="H171" s="161"/>
      <c r="I171" s="162"/>
      <c r="J171" s="76"/>
      <c r="K171" s="55">
        <f t="shared" si="40"/>
        <v>0</v>
      </c>
      <c r="L171" s="56">
        <f t="shared" si="41"/>
        <v>0</v>
      </c>
      <c r="M171" s="54">
        <f t="shared" si="42"/>
        <v>0</v>
      </c>
      <c r="N171" s="54">
        <f t="shared" si="43"/>
        <v>0</v>
      </c>
      <c r="O171" s="101"/>
      <c r="P171" s="73"/>
      <c r="Q171" s="69">
        <f t="shared" si="38"/>
        <v>0</v>
      </c>
    </row>
    <row r="172" spans="1:17" ht="21" customHeight="1" x14ac:dyDescent="0.25">
      <c r="A172" s="154" t="s">
        <v>356</v>
      </c>
      <c r="B172" s="154"/>
      <c r="C172" s="154" t="s">
        <v>347</v>
      </c>
      <c r="D172" s="155"/>
      <c r="E172" s="73"/>
      <c r="F172" s="73"/>
      <c r="G172" s="90">
        <f t="shared" si="39"/>
        <v>0</v>
      </c>
      <c r="H172" s="161"/>
      <c r="I172" s="162"/>
      <c r="J172" s="76"/>
      <c r="K172" s="55">
        <f t="shared" si="40"/>
        <v>0</v>
      </c>
      <c r="L172" s="56">
        <f t="shared" si="41"/>
        <v>0</v>
      </c>
      <c r="M172" s="54">
        <f t="shared" si="42"/>
        <v>0</v>
      </c>
      <c r="N172" s="54">
        <f t="shared" si="43"/>
        <v>0</v>
      </c>
      <c r="O172" s="101"/>
      <c r="P172" s="73"/>
      <c r="Q172" s="69">
        <f t="shared" si="38"/>
        <v>0</v>
      </c>
    </row>
    <row r="173" spans="1:17" ht="21" customHeight="1" x14ac:dyDescent="0.25">
      <c r="A173" s="154" t="s">
        <v>357</v>
      </c>
      <c r="B173" s="154"/>
      <c r="C173" s="154" t="s">
        <v>348</v>
      </c>
      <c r="D173" s="155"/>
      <c r="E173" s="73"/>
      <c r="F173" s="73"/>
      <c r="G173" s="90">
        <f t="shared" si="39"/>
        <v>0</v>
      </c>
      <c r="H173" s="161"/>
      <c r="I173" s="162"/>
      <c r="J173" s="76"/>
      <c r="K173" s="55">
        <f t="shared" si="40"/>
        <v>0</v>
      </c>
      <c r="L173" s="56">
        <f t="shared" si="41"/>
        <v>0</v>
      </c>
      <c r="M173" s="54">
        <f t="shared" si="42"/>
        <v>0</v>
      </c>
      <c r="N173" s="54">
        <f t="shared" si="43"/>
        <v>0</v>
      </c>
      <c r="O173" s="101"/>
      <c r="P173" s="73"/>
      <c r="Q173" s="69">
        <f t="shared" si="38"/>
        <v>0</v>
      </c>
    </row>
    <row r="174" spans="1:17" ht="21" customHeight="1" x14ac:dyDescent="0.25">
      <c r="A174" s="154" t="s">
        <v>358</v>
      </c>
      <c r="B174" s="154"/>
      <c r="C174" s="154" t="s">
        <v>349</v>
      </c>
      <c r="D174" s="155"/>
      <c r="E174" s="74"/>
      <c r="F174" s="74"/>
      <c r="G174" s="90">
        <f t="shared" si="39"/>
        <v>0</v>
      </c>
      <c r="H174" s="161"/>
      <c r="I174" s="162"/>
      <c r="J174" s="76"/>
      <c r="K174" s="55">
        <f t="shared" si="40"/>
        <v>0</v>
      </c>
      <c r="L174" s="56">
        <f t="shared" si="41"/>
        <v>0</v>
      </c>
      <c r="M174" s="54">
        <f t="shared" si="42"/>
        <v>0</v>
      </c>
      <c r="N174" s="54">
        <f t="shared" si="43"/>
        <v>0</v>
      </c>
      <c r="O174" s="101"/>
      <c r="P174" s="73"/>
      <c r="Q174" s="69">
        <f t="shared" si="38"/>
        <v>0</v>
      </c>
    </row>
    <row r="175" spans="1:17" ht="21" customHeight="1" x14ac:dyDescent="0.25">
      <c r="A175" s="154" t="s">
        <v>359</v>
      </c>
      <c r="B175" s="154"/>
      <c r="C175" s="154" t="s">
        <v>350</v>
      </c>
      <c r="D175" s="155"/>
      <c r="E175" s="73"/>
      <c r="F175" s="73"/>
      <c r="G175" s="90">
        <f t="shared" si="39"/>
        <v>0</v>
      </c>
      <c r="H175" s="161"/>
      <c r="I175" s="162"/>
      <c r="J175" s="76"/>
      <c r="K175" s="55">
        <f t="shared" si="40"/>
        <v>0</v>
      </c>
      <c r="L175" s="56">
        <f t="shared" si="41"/>
        <v>0</v>
      </c>
      <c r="M175" s="54">
        <f t="shared" si="42"/>
        <v>0</v>
      </c>
      <c r="N175" s="54">
        <f t="shared" si="43"/>
        <v>0</v>
      </c>
      <c r="O175" s="101"/>
      <c r="P175" s="73"/>
      <c r="Q175" s="69">
        <f t="shared" si="38"/>
        <v>0</v>
      </c>
    </row>
    <row r="176" spans="1:17" ht="21" customHeight="1" x14ac:dyDescent="0.25">
      <c r="A176" s="156" t="s">
        <v>186</v>
      </c>
      <c r="B176" s="156"/>
      <c r="C176" s="156" t="s">
        <v>187</v>
      </c>
      <c r="D176" s="157"/>
      <c r="E176" s="73"/>
      <c r="F176" s="73"/>
      <c r="G176" s="90">
        <f t="shared" si="39"/>
        <v>0</v>
      </c>
      <c r="H176" s="161"/>
      <c r="I176" s="162"/>
      <c r="J176" s="76"/>
      <c r="K176" s="55">
        <f t="shared" si="40"/>
        <v>0</v>
      </c>
      <c r="L176" s="56">
        <f t="shared" si="41"/>
        <v>0</v>
      </c>
      <c r="M176" s="54">
        <f t="shared" si="42"/>
        <v>0</v>
      </c>
      <c r="N176" s="54">
        <f t="shared" si="43"/>
        <v>0</v>
      </c>
      <c r="O176" s="101"/>
      <c r="P176" s="73"/>
      <c r="Q176" s="69">
        <f t="shared" si="38"/>
        <v>0</v>
      </c>
    </row>
    <row r="177" spans="1:17" ht="21" customHeight="1" x14ac:dyDescent="0.25">
      <c r="A177" s="154" t="s">
        <v>361</v>
      </c>
      <c r="B177" s="154"/>
      <c r="C177" s="154" t="s">
        <v>360</v>
      </c>
      <c r="D177" s="155"/>
      <c r="E177" s="74"/>
      <c r="F177" s="74"/>
      <c r="G177" s="54">
        <f t="shared" si="39"/>
        <v>0</v>
      </c>
      <c r="H177" s="161"/>
      <c r="I177" s="162"/>
      <c r="J177" s="76"/>
      <c r="K177" s="55">
        <f t="shared" si="40"/>
        <v>0</v>
      </c>
      <c r="L177" s="56">
        <f t="shared" si="41"/>
        <v>0</v>
      </c>
      <c r="M177" s="54">
        <f t="shared" si="42"/>
        <v>0</v>
      </c>
      <c r="N177" s="54">
        <f t="shared" si="43"/>
        <v>0</v>
      </c>
      <c r="O177" s="101"/>
      <c r="P177" s="73"/>
      <c r="Q177" s="69">
        <f t="shared" si="38"/>
        <v>0</v>
      </c>
    </row>
    <row r="178" spans="1:17" ht="21" customHeight="1" x14ac:dyDescent="0.25">
      <c r="A178" s="154" t="s">
        <v>130</v>
      </c>
      <c r="B178" s="154"/>
      <c r="C178" s="153" t="s">
        <v>131</v>
      </c>
      <c r="D178" s="158"/>
      <c r="E178" s="73"/>
      <c r="F178" s="73"/>
      <c r="G178" s="54">
        <f t="shared" si="39"/>
        <v>0</v>
      </c>
      <c r="H178" s="161"/>
      <c r="I178" s="162"/>
      <c r="J178" s="76"/>
      <c r="K178" s="55">
        <f t="shared" si="40"/>
        <v>0</v>
      </c>
      <c r="L178" s="56">
        <f t="shared" si="41"/>
        <v>0</v>
      </c>
      <c r="M178" s="54">
        <f t="shared" si="42"/>
        <v>0</v>
      </c>
      <c r="N178" s="54">
        <f t="shared" si="43"/>
        <v>0</v>
      </c>
      <c r="O178" s="101"/>
      <c r="P178" s="73"/>
      <c r="Q178" s="69">
        <f t="shared" si="38"/>
        <v>0</v>
      </c>
    </row>
    <row r="179" spans="1:17" ht="21" customHeight="1" x14ac:dyDescent="0.25">
      <c r="A179" s="154" t="s">
        <v>362</v>
      </c>
      <c r="B179" s="154"/>
      <c r="C179" s="154" t="s">
        <v>366</v>
      </c>
      <c r="D179" s="155"/>
      <c r="E179" s="74"/>
      <c r="F179" s="74"/>
      <c r="G179" s="54">
        <f t="shared" si="39"/>
        <v>0</v>
      </c>
      <c r="H179" s="161"/>
      <c r="I179" s="162"/>
      <c r="J179" s="76"/>
      <c r="K179" s="55">
        <f t="shared" si="40"/>
        <v>0</v>
      </c>
      <c r="L179" s="56">
        <f t="shared" si="41"/>
        <v>0</v>
      </c>
      <c r="M179" s="54">
        <f t="shared" si="42"/>
        <v>0</v>
      </c>
      <c r="N179" s="54">
        <f t="shared" si="43"/>
        <v>0</v>
      </c>
      <c r="O179" s="101"/>
      <c r="P179" s="73"/>
      <c r="Q179" s="69">
        <f t="shared" si="38"/>
        <v>0</v>
      </c>
    </row>
    <row r="180" spans="1:17" ht="21" customHeight="1" x14ac:dyDescent="0.25">
      <c r="A180" s="154" t="s">
        <v>363</v>
      </c>
      <c r="B180" s="154"/>
      <c r="C180" s="154" t="s">
        <v>367</v>
      </c>
      <c r="D180" s="155"/>
      <c r="E180" s="74"/>
      <c r="F180" s="74"/>
      <c r="G180" s="54">
        <f t="shared" si="39"/>
        <v>0</v>
      </c>
      <c r="H180" s="161"/>
      <c r="I180" s="162"/>
      <c r="J180" s="76"/>
      <c r="K180" s="55">
        <f t="shared" si="40"/>
        <v>0</v>
      </c>
      <c r="L180" s="56">
        <f t="shared" si="41"/>
        <v>0</v>
      </c>
      <c r="M180" s="54">
        <f t="shared" si="42"/>
        <v>0</v>
      </c>
      <c r="N180" s="54">
        <f t="shared" si="43"/>
        <v>0</v>
      </c>
      <c r="O180" s="101"/>
      <c r="P180" s="73"/>
      <c r="Q180" s="69">
        <f t="shared" si="38"/>
        <v>0</v>
      </c>
    </row>
    <row r="181" spans="1:17" ht="21" customHeight="1" x14ac:dyDescent="0.25">
      <c r="A181" s="154" t="s">
        <v>364</v>
      </c>
      <c r="B181" s="154"/>
      <c r="C181" s="154" t="s">
        <v>368</v>
      </c>
      <c r="D181" s="155"/>
      <c r="E181" s="74"/>
      <c r="F181" s="74"/>
      <c r="G181" s="54">
        <f t="shared" si="39"/>
        <v>0</v>
      </c>
      <c r="H181" s="161"/>
      <c r="I181" s="162"/>
      <c r="J181" s="76"/>
      <c r="K181" s="55">
        <f t="shared" si="40"/>
        <v>0</v>
      </c>
      <c r="L181" s="56">
        <f t="shared" si="41"/>
        <v>0</v>
      </c>
      <c r="M181" s="54">
        <f t="shared" si="42"/>
        <v>0</v>
      </c>
      <c r="N181" s="54">
        <f t="shared" si="43"/>
        <v>0</v>
      </c>
      <c r="O181" s="101"/>
      <c r="P181" s="73"/>
      <c r="Q181" s="69">
        <f t="shared" si="38"/>
        <v>0</v>
      </c>
    </row>
    <row r="182" spans="1:17" ht="21" customHeight="1" x14ac:dyDescent="0.25">
      <c r="A182" s="154" t="s">
        <v>365</v>
      </c>
      <c r="B182" s="154"/>
      <c r="C182" s="154" t="s">
        <v>369</v>
      </c>
      <c r="D182" s="155"/>
      <c r="E182" s="74"/>
      <c r="F182" s="74"/>
      <c r="G182" s="54">
        <f t="shared" si="39"/>
        <v>0</v>
      </c>
      <c r="H182" s="161"/>
      <c r="I182" s="162"/>
      <c r="J182" s="76"/>
      <c r="K182" s="55">
        <f t="shared" si="40"/>
        <v>0</v>
      </c>
      <c r="L182" s="56">
        <f t="shared" si="41"/>
        <v>0</v>
      </c>
      <c r="M182" s="54">
        <f t="shared" si="42"/>
        <v>0</v>
      </c>
      <c r="N182" s="54">
        <f t="shared" si="43"/>
        <v>0</v>
      </c>
      <c r="O182" s="101"/>
      <c r="P182" s="73"/>
      <c r="Q182" s="69">
        <f t="shared" si="38"/>
        <v>0</v>
      </c>
    </row>
    <row r="183" spans="1:17" ht="21" customHeight="1" x14ac:dyDescent="0.25">
      <c r="A183" s="156" t="s">
        <v>188</v>
      </c>
      <c r="B183" s="156"/>
      <c r="C183" s="156" t="s">
        <v>189</v>
      </c>
      <c r="D183" s="157"/>
      <c r="E183" s="73"/>
      <c r="F183" s="73"/>
      <c r="G183" s="54">
        <f t="shared" si="39"/>
        <v>0</v>
      </c>
      <c r="H183" s="161"/>
      <c r="I183" s="162"/>
      <c r="J183" s="76"/>
      <c r="K183" s="55">
        <f t="shared" si="40"/>
        <v>0</v>
      </c>
      <c r="L183" s="56">
        <f t="shared" si="41"/>
        <v>0</v>
      </c>
      <c r="M183" s="54">
        <f t="shared" si="42"/>
        <v>0</v>
      </c>
      <c r="N183" s="54">
        <f t="shared" si="43"/>
        <v>0</v>
      </c>
      <c r="O183" s="101"/>
      <c r="P183" s="73"/>
      <c r="Q183" s="69">
        <f t="shared" si="38"/>
        <v>0</v>
      </c>
    </row>
    <row r="184" spans="1:17" ht="21" customHeight="1" x14ac:dyDescent="0.25">
      <c r="A184" s="156" t="s">
        <v>190</v>
      </c>
      <c r="B184" s="156"/>
      <c r="C184" s="156" t="s">
        <v>191</v>
      </c>
      <c r="D184" s="157"/>
      <c r="E184" s="73"/>
      <c r="F184" s="73"/>
      <c r="G184" s="54">
        <f t="shared" si="39"/>
        <v>0</v>
      </c>
      <c r="H184" s="161"/>
      <c r="I184" s="162"/>
      <c r="J184" s="76"/>
      <c r="K184" s="55">
        <f t="shared" si="40"/>
        <v>0</v>
      </c>
      <c r="L184" s="56">
        <f t="shared" si="41"/>
        <v>0</v>
      </c>
      <c r="M184" s="54">
        <f t="shared" si="42"/>
        <v>0</v>
      </c>
      <c r="N184" s="54">
        <f t="shared" si="43"/>
        <v>0</v>
      </c>
      <c r="O184" s="101"/>
      <c r="P184" s="73"/>
      <c r="Q184" s="69">
        <f t="shared" si="38"/>
        <v>0</v>
      </c>
    </row>
    <row r="185" spans="1:17" ht="21" customHeight="1" x14ac:dyDescent="0.25">
      <c r="A185" s="154" t="s">
        <v>371</v>
      </c>
      <c r="B185" s="154"/>
      <c r="C185" s="154" t="s">
        <v>370</v>
      </c>
      <c r="D185" s="155"/>
      <c r="E185" s="74"/>
      <c r="F185" s="74"/>
      <c r="G185" s="54">
        <f t="shared" si="39"/>
        <v>0</v>
      </c>
      <c r="H185" s="161"/>
      <c r="I185" s="162"/>
      <c r="J185" s="76"/>
      <c r="K185" s="55">
        <f t="shared" si="40"/>
        <v>0</v>
      </c>
      <c r="L185" s="56">
        <f t="shared" si="41"/>
        <v>0</v>
      </c>
      <c r="M185" s="54">
        <f t="shared" si="42"/>
        <v>0</v>
      </c>
      <c r="N185" s="54">
        <f t="shared" si="43"/>
        <v>0</v>
      </c>
      <c r="O185" s="101"/>
      <c r="P185" s="73"/>
      <c r="Q185" s="69">
        <f t="shared" si="38"/>
        <v>0</v>
      </c>
    </row>
    <row r="186" spans="1:17" ht="21" customHeight="1" x14ac:dyDescent="0.25">
      <c r="A186" s="154" t="s">
        <v>372</v>
      </c>
      <c r="B186" s="154"/>
      <c r="C186" s="154" t="s">
        <v>373</v>
      </c>
      <c r="D186" s="155"/>
      <c r="E186" s="74"/>
      <c r="F186" s="74"/>
      <c r="G186" s="54">
        <f t="shared" si="39"/>
        <v>0</v>
      </c>
      <c r="H186" s="161"/>
      <c r="I186" s="162"/>
      <c r="J186" s="76"/>
      <c r="K186" s="55">
        <f t="shared" si="40"/>
        <v>0</v>
      </c>
      <c r="L186" s="56">
        <f t="shared" si="41"/>
        <v>0</v>
      </c>
      <c r="M186" s="54">
        <f t="shared" si="42"/>
        <v>0</v>
      </c>
      <c r="N186" s="54">
        <f t="shared" si="43"/>
        <v>0</v>
      </c>
      <c r="O186" s="101"/>
      <c r="P186" s="73"/>
      <c r="Q186" s="69">
        <f t="shared" si="38"/>
        <v>0</v>
      </c>
    </row>
    <row r="187" spans="1:17" ht="21" customHeight="1" x14ac:dyDescent="0.25">
      <c r="A187" s="154" t="s">
        <v>374</v>
      </c>
      <c r="B187" s="154"/>
      <c r="C187" s="154" t="s">
        <v>375</v>
      </c>
      <c r="D187" s="155"/>
      <c r="E187" s="74"/>
      <c r="F187" s="74"/>
      <c r="G187" s="54">
        <f t="shared" si="39"/>
        <v>0</v>
      </c>
      <c r="H187" s="161"/>
      <c r="I187" s="162"/>
      <c r="J187" s="76"/>
      <c r="K187" s="55">
        <f t="shared" si="40"/>
        <v>0</v>
      </c>
      <c r="L187" s="56">
        <f t="shared" si="41"/>
        <v>0</v>
      </c>
      <c r="M187" s="54">
        <f t="shared" si="42"/>
        <v>0</v>
      </c>
      <c r="N187" s="54">
        <f t="shared" si="43"/>
        <v>0</v>
      </c>
      <c r="O187" s="101"/>
      <c r="P187" s="73"/>
      <c r="Q187" s="69">
        <f t="shared" si="38"/>
        <v>0</v>
      </c>
    </row>
    <row r="188" spans="1:17" ht="21" customHeight="1" x14ac:dyDescent="0.25">
      <c r="A188" s="156" t="s">
        <v>192</v>
      </c>
      <c r="B188" s="156"/>
      <c r="C188" s="156" t="s">
        <v>193</v>
      </c>
      <c r="D188" s="157"/>
      <c r="E188" s="73"/>
      <c r="F188" s="73"/>
      <c r="G188" s="54">
        <f t="shared" si="39"/>
        <v>0</v>
      </c>
      <c r="H188" s="161"/>
      <c r="I188" s="162"/>
      <c r="J188" s="76"/>
      <c r="K188" s="55">
        <f t="shared" si="40"/>
        <v>0</v>
      </c>
      <c r="L188" s="56">
        <f t="shared" si="41"/>
        <v>0</v>
      </c>
      <c r="M188" s="54">
        <f t="shared" si="42"/>
        <v>0</v>
      </c>
      <c r="N188" s="54">
        <f t="shared" si="43"/>
        <v>0</v>
      </c>
      <c r="O188" s="101"/>
      <c r="P188" s="73"/>
      <c r="Q188" s="69">
        <f t="shared" si="38"/>
        <v>0</v>
      </c>
    </row>
    <row r="189" spans="1:17" ht="21" customHeight="1" x14ac:dyDescent="0.25">
      <c r="A189" s="153" t="s">
        <v>132</v>
      </c>
      <c r="B189" s="153"/>
      <c r="C189" s="153" t="s">
        <v>133</v>
      </c>
      <c r="D189" s="158"/>
      <c r="E189" s="73"/>
      <c r="F189" s="73"/>
      <c r="G189" s="54">
        <f t="shared" si="39"/>
        <v>0</v>
      </c>
      <c r="H189" s="161"/>
      <c r="I189" s="162"/>
      <c r="J189" s="76"/>
      <c r="K189" s="55">
        <f t="shared" si="40"/>
        <v>0</v>
      </c>
      <c r="L189" s="56">
        <f t="shared" si="41"/>
        <v>0</v>
      </c>
      <c r="M189" s="54">
        <f t="shared" si="42"/>
        <v>0</v>
      </c>
      <c r="N189" s="54">
        <f t="shared" si="43"/>
        <v>0</v>
      </c>
      <c r="O189" s="101"/>
      <c r="P189" s="73"/>
      <c r="Q189" s="69">
        <f t="shared" si="38"/>
        <v>0</v>
      </c>
    </row>
    <row r="190" spans="1:17" ht="21" customHeight="1" x14ac:dyDescent="0.25">
      <c r="A190" s="153" t="s">
        <v>376</v>
      </c>
      <c r="B190" s="153"/>
      <c r="C190" s="154" t="s">
        <v>377</v>
      </c>
      <c r="D190" s="155"/>
      <c r="E190" s="74"/>
      <c r="F190" s="74"/>
      <c r="G190" s="54">
        <f t="shared" si="39"/>
        <v>0</v>
      </c>
      <c r="H190" s="161"/>
      <c r="I190" s="162"/>
      <c r="J190" s="76"/>
      <c r="K190" s="55">
        <f t="shared" si="40"/>
        <v>0</v>
      </c>
      <c r="L190" s="56">
        <f t="shared" si="41"/>
        <v>0</v>
      </c>
      <c r="M190" s="54">
        <f t="shared" si="42"/>
        <v>0</v>
      </c>
      <c r="N190" s="54">
        <f t="shared" si="43"/>
        <v>0</v>
      </c>
      <c r="O190" s="101"/>
      <c r="P190" s="73"/>
      <c r="Q190" s="69">
        <f t="shared" si="38"/>
        <v>0</v>
      </c>
    </row>
    <row r="191" spans="1:17" ht="21" customHeight="1" x14ac:dyDescent="0.25">
      <c r="A191" s="156" t="s">
        <v>194</v>
      </c>
      <c r="B191" s="156"/>
      <c r="C191" s="156" t="s">
        <v>195</v>
      </c>
      <c r="D191" s="157"/>
      <c r="E191" s="73"/>
      <c r="F191" s="73"/>
      <c r="G191" s="54">
        <f t="shared" si="39"/>
        <v>0</v>
      </c>
      <c r="H191" s="161"/>
      <c r="I191" s="162"/>
      <c r="J191" s="76"/>
      <c r="K191" s="55">
        <f t="shared" si="40"/>
        <v>0</v>
      </c>
      <c r="L191" s="56">
        <f t="shared" si="41"/>
        <v>0</v>
      </c>
      <c r="M191" s="54">
        <f t="shared" si="42"/>
        <v>0</v>
      </c>
      <c r="N191" s="54">
        <f t="shared" si="43"/>
        <v>0</v>
      </c>
      <c r="O191" s="101"/>
      <c r="P191" s="73"/>
      <c r="Q191" s="69">
        <f t="shared" si="38"/>
        <v>0</v>
      </c>
    </row>
    <row r="192" spans="1:17" ht="21" customHeight="1" x14ac:dyDescent="0.25">
      <c r="A192" s="153" t="s">
        <v>134</v>
      </c>
      <c r="B192" s="153"/>
      <c r="C192" s="153" t="s">
        <v>135</v>
      </c>
      <c r="D192" s="158"/>
      <c r="E192" s="73"/>
      <c r="F192" s="73"/>
      <c r="G192" s="54">
        <f t="shared" si="39"/>
        <v>0</v>
      </c>
      <c r="H192" s="161"/>
      <c r="I192" s="162"/>
      <c r="J192" s="76"/>
      <c r="K192" s="55">
        <f t="shared" si="40"/>
        <v>0</v>
      </c>
      <c r="L192" s="56">
        <f t="shared" si="41"/>
        <v>0</v>
      </c>
      <c r="M192" s="54">
        <f t="shared" si="42"/>
        <v>0</v>
      </c>
      <c r="N192" s="54">
        <f t="shared" si="43"/>
        <v>0</v>
      </c>
      <c r="O192" s="101"/>
      <c r="P192" s="73"/>
      <c r="Q192" s="69">
        <f t="shared" si="38"/>
        <v>0</v>
      </c>
    </row>
    <row r="193" spans="1:17" ht="21" customHeight="1" x14ac:dyDescent="0.25">
      <c r="A193" s="153" t="s">
        <v>376</v>
      </c>
      <c r="B193" s="153"/>
      <c r="C193" s="154" t="s">
        <v>378</v>
      </c>
      <c r="D193" s="155"/>
      <c r="E193" s="74"/>
      <c r="F193" s="74"/>
      <c r="G193" s="54">
        <f t="shared" si="39"/>
        <v>0</v>
      </c>
      <c r="H193" s="161"/>
      <c r="I193" s="162"/>
      <c r="J193" s="76"/>
      <c r="K193" s="55">
        <f t="shared" si="40"/>
        <v>0</v>
      </c>
      <c r="L193" s="56">
        <f t="shared" si="41"/>
        <v>0</v>
      </c>
      <c r="M193" s="54">
        <f t="shared" si="42"/>
        <v>0</v>
      </c>
      <c r="N193" s="54">
        <f t="shared" si="43"/>
        <v>0</v>
      </c>
      <c r="O193" s="101"/>
      <c r="P193" s="73"/>
      <c r="Q193" s="69">
        <f t="shared" si="38"/>
        <v>0</v>
      </c>
    </row>
    <row r="194" spans="1:17" ht="21" customHeight="1" x14ac:dyDescent="0.25">
      <c r="A194" s="153" t="s">
        <v>136</v>
      </c>
      <c r="B194" s="153"/>
      <c r="C194" s="153" t="s">
        <v>137</v>
      </c>
      <c r="D194" s="158"/>
      <c r="E194" s="73"/>
      <c r="F194" s="73"/>
      <c r="G194" s="54">
        <f t="shared" si="39"/>
        <v>0</v>
      </c>
      <c r="H194" s="161"/>
      <c r="I194" s="162"/>
      <c r="J194" s="76"/>
      <c r="K194" s="55">
        <f t="shared" si="40"/>
        <v>0</v>
      </c>
      <c r="L194" s="56">
        <f t="shared" si="41"/>
        <v>0</v>
      </c>
      <c r="M194" s="54">
        <f t="shared" si="42"/>
        <v>0</v>
      </c>
      <c r="N194" s="54">
        <f t="shared" si="43"/>
        <v>0</v>
      </c>
      <c r="O194" s="101"/>
      <c r="P194" s="73"/>
      <c r="Q194" s="69">
        <f t="shared" si="38"/>
        <v>0</v>
      </c>
    </row>
    <row r="195" spans="1:17" ht="21" customHeight="1" x14ac:dyDescent="0.25">
      <c r="A195" s="153" t="s">
        <v>138</v>
      </c>
      <c r="B195" s="153"/>
      <c r="C195" s="153" t="s">
        <v>139</v>
      </c>
      <c r="D195" s="158"/>
      <c r="E195" s="73"/>
      <c r="F195" s="73"/>
      <c r="G195" s="54">
        <f t="shared" si="39"/>
        <v>0</v>
      </c>
      <c r="H195" s="161"/>
      <c r="I195" s="162"/>
      <c r="J195" s="76"/>
      <c r="K195" s="55">
        <f t="shared" si="40"/>
        <v>0</v>
      </c>
      <c r="L195" s="56">
        <f t="shared" si="41"/>
        <v>0</v>
      </c>
      <c r="M195" s="54">
        <f t="shared" si="42"/>
        <v>0</v>
      </c>
      <c r="N195" s="54">
        <f t="shared" si="43"/>
        <v>0</v>
      </c>
      <c r="O195" s="101"/>
      <c r="P195" s="73"/>
      <c r="Q195" s="69">
        <f t="shared" si="38"/>
        <v>0</v>
      </c>
    </row>
    <row r="196" spans="1:17" ht="21" customHeight="1" x14ac:dyDescent="0.25">
      <c r="A196" s="153" t="s">
        <v>379</v>
      </c>
      <c r="B196" s="153"/>
      <c r="C196" s="154" t="s">
        <v>348</v>
      </c>
      <c r="D196" s="155"/>
      <c r="E196" s="74"/>
      <c r="F196" s="74"/>
      <c r="G196" s="54">
        <f t="shared" ref="G196" si="44">SUM(E196:F196)</f>
        <v>0</v>
      </c>
      <c r="H196" s="161"/>
      <c r="I196" s="162"/>
      <c r="J196" s="76"/>
      <c r="K196" s="55">
        <f t="shared" ref="K196" si="45">+H196+J196</f>
        <v>0</v>
      </c>
      <c r="L196" s="56">
        <f t="shared" ref="L196" si="46">IF(ISERROR(K196/G196),0,K196/G196)</f>
        <v>0</v>
      </c>
      <c r="M196" s="54">
        <f t="shared" ref="M196" si="47">+G196-K196</f>
        <v>0</v>
      </c>
      <c r="N196" s="54">
        <f t="shared" ref="N196" si="48">SUM(+J196*0.05)</f>
        <v>0</v>
      </c>
      <c r="O196" s="101"/>
      <c r="P196" s="73"/>
      <c r="Q196" s="69">
        <f t="shared" si="38"/>
        <v>0</v>
      </c>
    </row>
    <row r="197" spans="1:17" ht="21" customHeight="1" x14ac:dyDescent="0.25">
      <c r="A197" s="156" t="s">
        <v>196</v>
      </c>
      <c r="B197" s="156"/>
      <c r="C197" s="156" t="s">
        <v>197</v>
      </c>
      <c r="D197" s="157"/>
      <c r="E197" s="73"/>
      <c r="F197" s="73"/>
      <c r="G197" s="54">
        <f t="shared" si="39"/>
        <v>0</v>
      </c>
      <c r="H197" s="161"/>
      <c r="I197" s="162"/>
      <c r="J197" s="76"/>
      <c r="K197" s="55">
        <f t="shared" si="40"/>
        <v>0</v>
      </c>
      <c r="L197" s="56">
        <f t="shared" si="41"/>
        <v>0</v>
      </c>
      <c r="M197" s="54">
        <f t="shared" si="42"/>
        <v>0</v>
      </c>
      <c r="N197" s="54">
        <f t="shared" si="43"/>
        <v>0</v>
      </c>
      <c r="O197" s="101"/>
      <c r="P197" s="73"/>
      <c r="Q197" s="69">
        <f t="shared" si="38"/>
        <v>0</v>
      </c>
    </row>
    <row r="198" spans="1:17" ht="21" customHeight="1" x14ac:dyDescent="0.25">
      <c r="A198" s="153" t="s">
        <v>140</v>
      </c>
      <c r="B198" s="153"/>
      <c r="C198" s="153" t="s">
        <v>141</v>
      </c>
      <c r="D198" s="158"/>
      <c r="E198" s="73"/>
      <c r="F198" s="73"/>
      <c r="G198" s="54">
        <f t="shared" si="39"/>
        <v>0</v>
      </c>
      <c r="H198" s="161"/>
      <c r="I198" s="162"/>
      <c r="J198" s="76"/>
      <c r="K198" s="55">
        <f t="shared" si="40"/>
        <v>0</v>
      </c>
      <c r="L198" s="56">
        <f t="shared" si="41"/>
        <v>0</v>
      </c>
      <c r="M198" s="54">
        <f t="shared" si="42"/>
        <v>0</v>
      </c>
      <c r="N198" s="54">
        <f t="shared" si="43"/>
        <v>0</v>
      </c>
      <c r="O198" s="101"/>
      <c r="P198" s="73"/>
      <c r="Q198" s="69">
        <f t="shared" si="38"/>
        <v>0</v>
      </c>
    </row>
    <row r="199" spans="1:17" ht="21" customHeight="1" x14ac:dyDescent="0.25">
      <c r="A199" s="153" t="s">
        <v>142</v>
      </c>
      <c r="B199" s="153"/>
      <c r="C199" s="153" t="s">
        <v>143</v>
      </c>
      <c r="D199" s="158"/>
      <c r="E199" s="73"/>
      <c r="F199" s="73"/>
      <c r="G199" s="54">
        <f t="shared" si="39"/>
        <v>0</v>
      </c>
      <c r="H199" s="161"/>
      <c r="I199" s="162"/>
      <c r="J199" s="76"/>
      <c r="K199" s="55">
        <f t="shared" si="40"/>
        <v>0</v>
      </c>
      <c r="L199" s="56">
        <f t="shared" si="41"/>
        <v>0</v>
      </c>
      <c r="M199" s="54">
        <f t="shared" si="42"/>
        <v>0</v>
      </c>
      <c r="N199" s="54">
        <f t="shared" si="43"/>
        <v>0</v>
      </c>
      <c r="O199" s="101"/>
      <c r="P199" s="73"/>
      <c r="Q199" s="69">
        <f t="shared" si="38"/>
        <v>0</v>
      </c>
    </row>
    <row r="200" spans="1:17" ht="21" customHeight="1" x14ac:dyDescent="0.25">
      <c r="A200" s="153" t="s">
        <v>380</v>
      </c>
      <c r="B200" s="153"/>
      <c r="C200" s="154" t="s">
        <v>381</v>
      </c>
      <c r="D200" s="155"/>
      <c r="E200" s="74"/>
      <c r="F200" s="74"/>
      <c r="G200" s="54">
        <f t="shared" ref="G200" si="49">SUM(E200:F200)</f>
        <v>0</v>
      </c>
      <c r="H200" s="161"/>
      <c r="I200" s="162"/>
      <c r="J200" s="76"/>
      <c r="K200" s="55">
        <f t="shared" ref="K200" si="50">+H200+J200</f>
        <v>0</v>
      </c>
      <c r="L200" s="56">
        <f t="shared" ref="L200" si="51">IF(ISERROR(K200/G200),0,K200/G200)</f>
        <v>0</v>
      </c>
      <c r="M200" s="54">
        <f t="shared" ref="M200" si="52">+G200-K200</f>
        <v>0</v>
      </c>
      <c r="N200" s="54">
        <f t="shared" ref="N200" si="53">SUM(+J200*0.05)</f>
        <v>0</v>
      </c>
      <c r="O200" s="101"/>
      <c r="P200" s="73"/>
      <c r="Q200" s="69">
        <f t="shared" si="38"/>
        <v>0</v>
      </c>
    </row>
    <row r="201" spans="1:17" ht="21" customHeight="1" x14ac:dyDescent="0.25">
      <c r="A201" s="153" t="s">
        <v>382</v>
      </c>
      <c r="B201" s="153"/>
      <c r="C201" s="154" t="s">
        <v>383</v>
      </c>
      <c r="D201" s="155"/>
      <c r="E201" s="74"/>
      <c r="F201" s="74"/>
      <c r="G201" s="54">
        <f t="shared" si="39"/>
        <v>0</v>
      </c>
      <c r="H201" s="161"/>
      <c r="I201" s="162"/>
      <c r="J201" s="76"/>
      <c r="K201" s="55">
        <f t="shared" si="40"/>
        <v>0</v>
      </c>
      <c r="L201" s="56">
        <f t="shared" si="41"/>
        <v>0</v>
      </c>
      <c r="M201" s="54">
        <f t="shared" si="42"/>
        <v>0</v>
      </c>
      <c r="N201" s="54">
        <f t="shared" si="43"/>
        <v>0</v>
      </c>
      <c r="O201" s="101"/>
      <c r="P201" s="73"/>
      <c r="Q201" s="69">
        <f t="shared" si="38"/>
        <v>0</v>
      </c>
    </row>
    <row r="202" spans="1:17" ht="21" customHeight="1" x14ac:dyDescent="0.25">
      <c r="A202" s="153" t="s">
        <v>144</v>
      </c>
      <c r="B202" s="153"/>
      <c r="C202" s="153" t="s">
        <v>145</v>
      </c>
      <c r="D202" s="158"/>
      <c r="E202" s="73"/>
      <c r="F202" s="73"/>
      <c r="G202" s="54">
        <f t="shared" si="39"/>
        <v>0</v>
      </c>
      <c r="H202" s="161"/>
      <c r="I202" s="162"/>
      <c r="J202" s="76"/>
      <c r="K202" s="55">
        <f t="shared" si="40"/>
        <v>0</v>
      </c>
      <c r="L202" s="56">
        <f t="shared" si="41"/>
        <v>0</v>
      </c>
      <c r="M202" s="54">
        <f t="shared" si="42"/>
        <v>0</v>
      </c>
      <c r="N202" s="54">
        <f t="shared" si="43"/>
        <v>0</v>
      </c>
      <c r="O202" s="101"/>
      <c r="P202" s="73"/>
      <c r="Q202" s="69">
        <f t="shared" si="38"/>
        <v>0</v>
      </c>
    </row>
    <row r="203" spans="1:17" ht="21" customHeight="1" x14ac:dyDescent="0.25">
      <c r="A203" s="153" t="s">
        <v>384</v>
      </c>
      <c r="B203" s="153"/>
      <c r="C203" s="154" t="s">
        <v>385</v>
      </c>
      <c r="D203" s="155"/>
      <c r="E203" s="74"/>
      <c r="F203" s="74"/>
      <c r="G203" s="54">
        <f t="shared" ref="G203" si="54">SUM(E203:F203)</f>
        <v>0</v>
      </c>
      <c r="H203" s="161"/>
      <c r="I203" s="162"/>
      <c r="J203" s="76"/>
      <c r="K203" s="55">
        <f t="shared" ref="K203" si="55">+H203+J203</f>
        <v>0</v>
      </c>
      <c r="L203" s="56">
        <f t="shared" ref="L203" si="56">IF(ISERROR(K203/G203),0,K203/G203)</f>
        <v>0</v>
      </c>
      <c r="M203" s="54">
        <f t="shared" ref="M203" si="57">+G203-K203</f>
        <v>0</v>
      </c>
      <c r="N203" s="54">
        <f t="shared" ref="N203" si="58">SUM(+J203*0.05)</f>
        <v>0</v>
      </c>
      <c r="O203" s="101"/>
      <c r="P203" s="73"/>
      <c r="Q203" s="69">
        <f t="shared" si="38"/>
        <v>0</v>
      </c>
    </row>
    <row r="204" spans="1:17" ht="21" customHeight="1" x14ac:dyDescent="0.25">
      <c r="A204" s="156" t="s">
        <v>198</v>
      </c>
      <c r="B204" s="156"/>
      <c r="C204" s="156" t="s">
        <v>199</v>
      </c>
      <c r="D204" s="157"/>
      <c r="E204" s="73"/>
      <c r="F204" s="73"/>
      <c r="G204" s="54">
        <f t="shared" si="39"/>
        <v>0</v>
      </c>
      <c r="H204" s="161"/>
      <c r="I204" s="162"/>
      <c r="J204" s="76"/>
      <c r="K204" s="55">
        <f t="shared" si="40"/>
        <v>0</v>
      </c>
      <c r="L204" s="56">
        <f t="shared" si="41"/>
        <v>0</v>
      </c>
      <c r="M204" s="54">
        <f t="shared" si="42"/>
        <v>0</v>
      </c>
      <c r="N204" s="54">
        <f t="shared" si="43"/>
        <v>0</v>
      </c>
      <c r="O204" s="101"/>
      <c r="P204" s="73"/>
      <c r="Q204" s="69">
        <f t="shared" si="38"/>
        <v>0</v>
      </c>
    </row>
    <row r="205" spans="1:17" ht="21" customHeight="1" x14ac:dyDescent="0.25">
      <c r="A205" s="153" t="s">
        <v>146</v>
      </c>
      <c r="B205" s="153"/>
      <c r="C205" s="153" t="s">
        <v>147</v>
      </c>
      <c r="D205" s="158"/>
      <c r="E205" s="73"/>
      <c r="F205" s="73"/>
      <c r="G205" s="54">
        <f t="shared" si="39"/>
        <v>0</v>
      </c>
      <c r="H205" s="161"/>
      <c r="I205" s="162"/>
      <c r="J205" s="76"/>
      <c r="K205" s="55">
        <f t="shared" si="40"/>
        <v>0</v>
      </c>
      <c r="L205" s="56">
        <f t="shared" si="41"/>
        <v>0</v>
      </c>
      <c r="M205" s="54">
        <f t="shared" si="42"/>
        <v>0</v>
      </c>
      <c r="N205" s="54">
        <f t="shared" si="43"/>
        <v>0</v>
      </c>
      <c r="O205" s="101"/>
      <c r="P205" s="73"/>
      <c r="Q205" s="69">
        <f t="shared" si="38"/>
        <v>0</v>
      </c>
    </row>
    <row r="206" spans="1:17" ht="21" customHeight="1" x14ac:dyDescent="0.25">
      <c r="A206" s="156" t="s">
        <v>200</v>
      </c>
      <c r="B206" s="156"/>
      <c r="C206" s="156" t="s">
        <v>201</v>
      </c>
      <c r="D206" s="157"/>
      <c r="E206" s="73"/>
      <c r="F206" s="73"/>
      <c r="G206" s="54">
        <f t="shared" si="39"/>
        <v>0</v>
      </c>
      <c r="H206" s="161"/>
      <c r="I206" s="162"/>
      <c r="J206" s="76"/>
      <c r="K206" s="55">
        <f t="shared" si="40"/>
        <v>0</v>
      </c>
      <c r="L206" s="56">
        <f t="shared" si="41"/>
        <v>0</v>
      </c>
      <c r="M206" s="54">
        <f t="shared" si="42"/>
        <v>0</v>
      </c>
      <c r="N206" s="54">
        <f t="shared" si="43"/>
        <v>0</v>
      </c>
      <c r="O206" s="101"/>
      <c r="P206" s="73"/>
      <c r="Q206" s="69">
        <f t="shared" si="38"/>
        <v>0</v>
      </c>
    </row>
    <row r="207" spans="1:17" ht="21" customHeight="1" x14ac:dyDescent="0.25">
      <c r="A207" s="153" t="s">
        <v>148</v>
      </c>
      <c r="B207" s="153"/>
      <c r="C207" s="153" t="s">
        <v>149</v>
      </c>
      <c r="D207" s="158"/>
      <c r="E207" s="73"/>
      <c r="F207" s="73"/>
      <c r="G207" s="54">
        <f t="shared" si="39"/>
        <v>0</v>
      </c>
      <c r="H207" s="161"/>
      <c r="I207" s="162"/>
      <c r="J207" s="76"/>
      <c r="K207" s="55">
        <f t="shared" si="40"/>
        <v>0</v>
      </c>
      <c r="L207" s="56">
        <f t="shared" si="41"/>
        <v>0</v>
      </c>
      <c r="M207" s="54">
        <f t="shared" si="42"/>
        <v>0</v>
      </c>
      <c r="N207" s="54">
        <f t="shared" si="43"/>
        <v>0</v>
      </c>
      <c r="O207" s="101"/>
      <c r="P207" s="73"/>
      <c r="Q207" s="69">
        <f t="shared" si="38"/>
        <v>0</v>
      </c>
    </row>
    <row r="208" spans="1:17" ht="21" customHeight="1" x14ac:dyDescent="0.25">
      <c r="A208" s="153" t="s">
        <v>386</v>
      </c>
      <c r="B208" s="153"/>
      <c r="C208" s="154" t="s">
        <v>387</v>
      </c>
      <c r="D208" s="155"/>
      <c r="E208" s="74"/>
      <c r="F208" s="74"/>
      <c r="G208" s="54">
        <f t="shared" si="39"/>
        <v>0</v>
      </c>
      <c r="H208" s="161"/>
      <c r="I208" s="162"/>
      <c r="J208" s="76"/>
      <c r="K208" s="55">
        <f t="shared" si="40"/>
        <v>0</v>
      </c>
      <c r="L208" s="56">
        <f t="shared" si="41"/>
        <v>0</v>
      </c>
      <c r="M208" s="54">
        <f t="shared" si="42"/>
        <v>0</v>
      </c>
      <c r="N208" s="54">
        <f t="shared" si="43"/>
        <v>0</v>
      </c>
      <c r="O208" s="101"/>
      <c r="P208" s="73"/>
      <c r="Q208" s="69">
        <f t="shared" si="38"/>
        <v>0</v>
      </c>
    </row>
    <row r="209" spans="1:17" ht="21" customHeight="1" x14ac:dyDescent="0.25">
      <c r="A209" s="153" t="s">
        <v>150</v>
      </c>
      <c r="B209" s="153"/>
      <c r="C209" s="153" t="s">
        <v>151</v>
      </c>
      <c r="D209" s="158"/>
      <c r="E209" s="73"/>
      <c r="F209" s="73"/>
      <c r="G209" s="54">
        <f t="shared" si="39"/>
        <v>0</v>
      </c>
      <c r="H209" s="161"/>
      <c r="I209" s="162"/>
      <c r="J209" s="76"/>
      <c r="K209" s="55">
        <f t="shared" si="40"/>
        <v>0</v>
      </c>
      <c r="L209" s="56">
        <f t="shared" si="41"/>
        <v>0</v>
      </c>
      <c r="M209" s="54">
        <f t="shared" si="42"/>
        <v>0</v>
      </c>
      <c r="N209" s="54">
        <f t="shared" si="43"/>
        <v>0</v>
      </c>
      <c r="O209" s="101"/>
      <c r="P209" s="73"/>
      <c r="Q209" s="69">
        <f t="shared" si="38"/>
        <v>0</v>
      </c>
    </row>
    <row r="210" spans="1:17" ht="21" customHeight="1" x14ac:dyDescent="0.25">
      <c r="A210" s="153" t="s">
        <v>388</v>
      </c>
      <c r="B210" s="153"/>
      <c r="C210" s="154" t="s">
        <v>389</v>
      </c>
      <c r="D210" s="155"/>
      <c r="E210" s="74"/>
      <c r="F210" s="74"/>
      <c r="G210" s="54">
        <f t="shared" ref="G210" si="59">SUM(E210:F210)</f>
        <v>0</v>
      </c>
      <c r="H210" s="161"/>
      <c r="I210" s="162"/>
      <c r="J210" s="76"/>
      <c r="K210" s="55">
        <f t="shared" ref="K210" si="60">+H210+J210</f>
        <v>0</v>
      </c>
      <c r="L210" s="56">
        <f t="shared" ref="L210" si="61">IF(ISERROR(K210/G210),0,K210/G210)</f>
        <v>0</v>
      </c>
      <c r="M210" s="54">
        <f t="shared" ref="M210" si="62">+G210-K210</f>
        <v>0</v>
      </c>
      <c r="N210" s="54">
        <f t="shared" ref="N210" si="63">SUM(+J210*0.05)</f>
        <v>0</v>
      </c>
      <c r="O210" s="101"/>
      <c r="P210" s="73"/>
      <c r="Q210" s="69">
        <f t="shared" si="38"/>
        <v>0</v>
      </c>
    </row>
    <row r="211" spans="1:17" ht="21" customHeight="1" x14ac:dyDescent="0.25">
      <c r="A211" s="156" t="s">
        <v>202</v>
      </c>
      <c r="B211" s="156"/>
      <c r="C211" s="156" t="s">
        <v>203</v>
      </c>
      <c r="D211" s="157"/>
      <c r="E211" s="73"/>
      <c r="F211" s="73"/>
      <c r="G211" s="54">
        <f t="shared" si="39"/>
        <v>0</v>
      </c>
      <c r="H211" s="161"/>
      <c r="I211" s="162"/>
      <c r="J211" s="76"/>
      <c r="K211" s="55">
        <f t="shared" si="40"/>
        <v>0</v>
      </c>
      <c r="L211" s="56">
        <f t="shared" si="41"/>
        <v>0</v>
      </c>
      <c r="M211" s="54">
        <f t="shared" si="42"/>
        <v>0</v>
      </c>
      <c r="N211" s="54">
        <f t="shared" si="43"/>
        <v>0</v>
      </c>
      <c r="O211" s="101"/>
      <c r="P211" s="73"/>
      <c r="Q211" s="69">
        <f t="shared" ref="Q211:Q237" si="64">+N211+O211+P211</f>
        <v>0</v>
      </c>
    </row>
    <row r="212" spans="1:17" ht="21" customHeight="1" x14ac:dyDescent="0.25">
      <c r="A212" s="153" t="s">
        <v>390</v>
      </c>
      <c r="B212" s="153"/>
      <c r="C212" s="154" t="s">
        <v>391</v>
      </c>
      <c r="D212" s="155"/>
      <c r="E212" s="74"/>
      <c r="F212" s="74"/>
      <c r="G212" s="54">
        <f t="shared" si="39"/>
        <v>0</v>
      </c>
      <c r="H212" s="161"/>
      <c r="I212" s="162"/>
      <c r="J212" s="76"/>
      <c r="K212" s="55">
        <f t="shared" si="40"/>
        <v>0</v>
      </c>
      <c r="L212" s="56">
        <f t="shared" si="41"/>
        <v>0</v>
      </c>
      <c r="M212" s="54">
        <f t="shared" si="42"/>
        <v>0</v>
      </c>
      <c r="N212" s="54">
        <f t="shared" si="43"/>
        <v>0</v>
      </c>
      <c r="O212" s="101"/>
      <c r="P212" s="73"/>
      <c r="Q212" s="69">
        <f t="shared" si="64"/>
        <v>0</v>
      </c>
    </row>
    <row r="213" spans="1:17" ht="21" customHeight="1" x14ac:dyDescent="0.25">
      <c r="A213" s="153" t="s">
        <v>152</v>
      </c>
      <c r="B213" s="153"/>
      <c r="C213" s="153" t="s">
        <v>153</v>
      </c>
      <c r="D213" s="158"/>
      <c r="E213" s="73"/>
      <c r="F213" s="73"/>
      <c r="G213" s="54">
        <f t="shared" ref="G213:G238" si="65">SUM(E213:F213)</f>
        <v>0</v>
      </c>
      <c r="H213" s="178"/>
      <c r="I213" s="179"/>
      <c r="J213" s="76"/>
      <c r="K213" s="55">
        <f t="shared" ref="K213:K236" si="66">+H213+J213</f>
        <v>0</v>
      </c>
      <c r="L213" s="56">
        <f t="shared" ref="L213:L239" si="67">IF(ISERROR(K213/G213),0,K213/G213)</f>
        <v>0</v>
      </c>
      <c r="M213" s="54">
        <f t="shared" ref="M213:M238" si="68">+G213-K213</f>
        <v>0</v>
      </c>
      <c r="N213" s="54">
        <f t="shared" ref="N213:N236" si="69">SUM(+J213*0.05)</f>
        <v>0</v>
      </c>
      <c r="O213" s="101"/>
      <c r="P213" s="73"/>
      <c r="Q213" s="69">
        <f t="shared" si="64"/>
        <v>0</v>
      </c>
    </row>
    <row r="214" spans="1:17" ht="21" customHeight="1" x14ac:dyDescent="0.25">
      <c r="A214" s="153" t="s">
        <v>154</v>
      </c>
      <c r="B214" s="153"/>
      <c r="C214" s="153" t="s">
        <v>155</v>
      </c>
      <c r="D214" s="158"/>
      <c r="E214" s="73"/>
      <c r="F214" s="73"/>
      <c r="G214" s="54">
        <f t="shared" si="65"/>
        <v>0</v>
      </c>
      <c r="H214" s="178"/>
      <c r="I214" s="179"/>
      <c r="J214" s="76"/>
      <c r="K214" s="55">
        <f t="shared" si="66"/>
        <v>0</v>
      </c>
      <c r="L214" s="56">
        <f t="shared" si="67"/>
        <v>0</v>
      </c>
      <c r="M214" s="54">
        <f t="shared" si="68"/>
        <v>0</v>
      </c>
      <c r="N214" s="54">
        <f t="shared" si="69"/>
        <v>0</v>
      </c>
      <c r="O214" s="101"/>
      <c r="P214" s="73"/>
      <c r="Q214" s="69">
        <f t="shared" si="64"/>
        <v>0</v>
      </c>
    </row>
    <row r="215" spans="1:17" ht="21" customHeight="1" x14ac:dyDescent="0.25">
      <c r="A215" s="153" t="s">
        <v>156</v>
      </c>
      <c r="B215" s="153"/>
      <c r="C215" s="153" t="s">
        <v>157</v>
      </c>
      <c r="D215" s="158"/>
      <c r="E215" s="73"/>
      <c r="F215" s="73"/>
      <c r="G215" s="54">
        <f t="shared" si="65"/>
        <v>0</v>
      </c>
      <c r="H215" s="178"/>
      <c r="I215" s="179"/>
      <c r="J215" s="76"/>
      <c r="K215" s="55">
        <f t="shared" si="66"/>
        <v>0</v>
      </c>
      <c r="L215" s="56">
        <f t="shared" si="67"/>
        <v>0</v>
      </c>
      <c r="M215" s="54">
        <f t="shared" si="68"/>
        <v>0</v>
      </c>
      <c r="N215" s="54">
        <f t="shared" si="69"/>
        <v>0</v>
      </c>
      <c r="O215" s="101"/>
      <c r="P215" s="73"/>
      <c r="Q215" s="69">
        <f t="shared" si="64"/>
        <v>0</v>
      </c>
    </row>
    <row r="216" spans="1:17" ht="21" customHeight="1" x14ac:dyDescent="0.25">
      <c r="A216" s="153" t="s">
        <v>393</v>
      </c>
      <c r="B216" s="153"/>
      <c r="C216" s="154" t="s">
        <v>392</v>
      </c>
      <c r="D216" s="155"/>
      <c r="E216" s="74"/>
      <c r="F216" s="74"/>
      <c r="G216" s="54">
        <f t="shared" si="65"/>
        <v>0</v>
      </c>
      <c r="H216" s="161"/>
      <c r="I216" s="162"/>
      <c r="J216" s="76"/>
      <c r="K216" s="55">
        <f t="shared" si="66"/>
        <v>0</v>
      </c>
      <c r="L216" s="56">
        <f t="shared" si="67"/>
        <v>0</v>
      </c>
      <c r="M216" s="54">
        <f t="shared" si="68"/>
        <v>0</v>
      </c>
      <c r="N216" s="54">
        <f t="shared" si="69"/>
        <v>0</v>
      </c>
      <c r="O216" s="101"/>
      <c r="P216" s="73"/>
      <c r="Q216" s="69">
        <f t="shared" si="64"/>
        <v>0</v>
      </c>
    </row>
    <row r="217" spans="1:17" ht="21" customHeight="1" x14ac:dyDescent="0.25">
      <c r="A217" s="156" t="s">
        <v>204</v>
      </c>
      <c r="B217" s="156"/>
      <c r="C217" s="156" t="s">
        <v>205</v>
      </c>
      <c r="D217" s="157"/>
      <c r="E217" s="73"/>
      <c r="F217" s="73"/>
      <c r="G217" s="54">
        <f t="shared" si="65"/>
        <v>0</v>
      </c>
      <c r="H217" s="178"/>
      <c r="I217" s="179"/>
      <c r="J217" s="76"/>
      <c r="K217" s="55">
        <f t="shared" si="66"/>
        <v>0</v>
      </c>
      <c r="L217" s="56">
        <f t="shared" si="67"/>
        <v>0</v>
      </c>
      <c r="M217" s="54">
        <f t="shared" si="68"/>
        <v>0</v>
      </c>
      <c r="N217" s="54">
        <f t="shared" si="69"/>
        <v>0</v>
      </c>
      <c r="O217" s="101"/>
      <c r="P217" s="73"/>
      <c r="Q217" s="69">
        <f t="shared" si="64"/>
        <v>0</v>
      </c>
    </row>
    <row r="218" spans="1:17" ht="21" customHeight="1" x14ac:dyDescent="0.25">
      <c r="A218" s="153" t="s">
        <v>158</v>
      </c>
      <c r="B218" s="153"/>
      <c r="C218" s="153" t="s">
        <v>159</v>
      </c>
      <c r="D218" s="158"/>
      <c r="E218" s="73"/>
      <c r="F218" s="73"/>
      <c r="G218" s="54">
        <f t="shared" si="65"/>
        <v>0</v>
      </c>
      <c r="H218" s="178"/>
      <c r="I218" s="179"/>
      <c r="J218" s="76"/>
      <c r="K218" s="55">
        <f t="shared" si="66"/>
        <v>0</v>
      </c>
      <c r="L218" s="56">
        <f t="shared" si="67"/>
        <v>0</v>
      </c>
      <c r="M218" s="54">
        <f t="shared" si="68"/>
        <v>0</v>
      </c>
      <c r="N218" s="54">
        <f t="shared" si="69"/>
        <v>0</v>
      </c>
      <c r="O218" s="101"/>
      <c r="P218" s="73"/>
      <c r="Q218" s="69">
        <f t="shared" si="64"/>
        <v>0</v>
      </c>
    </row>
    <row r="219" spans="1:17" ht="21" customHeight="1" x14ac:dyDescent="0.25">
      <c r="A219" s="156" t="s">
        <v>206</v>
      </c>
      <c r="B219" s="156"/>
      <c r="C219" s="156" t="s">
        <v>207</v>
      </c>
      <c r="D219" s="157"/>
      <c r="E219" s="73"/>
      <c r="F219" s="73"/>
      <c r="G219" s="54">
        <f t="shared" si="65"/>
        <v>0</v>
      </c>
      <c r="H219" s="178"/>
      <c r="I219" s="179"/>
      <c r="J219" s="76"/>
      <c r="K219" s="55">
        <f t="shared" si="66"/>
        <v>0</v>
      </c>
      <c r="L219" s="56">
        <f t="shared" si="67"/>
        <v>0</v>
      </c>
      <c r="M219" s="54">
        <f t="shared" si="68"/>
        <v>0</v>
      </c>
      <c r="N219" s="54">
        <f t="shared" si="69"/>
        <v>0</v>
      </c>
      <c r="O219" s="101"/>
      <c r="P219" s="73"/>
      <c r="Q219" s="69">
        <f t="shared" si="64"/>
        <v>0</v>
      </c>
    </row>
    <row r="220" spans="1:17" ht="21" customHeight="1" x14ac:dyDescent="0.25">
      <c r="A220" s="153" t="s">
        <v>160</v>
      </c>
      <c r="B220" s="153"/>
      <c r="C220" s="153" t="s">
        <v>161</v>
      </c>
      <c r="D220" s="158"/>
      <c r="E220" s="73"/>
      <c r="F220" s="73"/>
      <c r="G220" s="54">
        <f t="shared" si="65"/>
        <v>0</v>
      </c>
      <c r="H220" s="178"/>
      <c r="I220" s="179"/>
      <c r="J220" s="76"/>
      <c r="K220" s="55">
        <f t="shared" si="66"/>
        <v>0</v>
      </c>
      <c r="L220" s="56">
        <f t="shared" si="67"/>
        <v>0</v>
      </c>
      <c r="M220" s="54">
        <f t="shared" si="68"/>
        <v>0</v>
      </c>
      <c r="N220" s="54">
        <f t="shared" si="69"/>
        <v>0</v>
      </c>
      <c r="O220" s="101"/>
      <c r="P220" s="73"/>
      <c r="Q220" s="69">
        <f t="shared" si="64"/>
        <v>0</v>
      </c>
    </row>
    <row r="221" spans="1:17" ht="21" customHeight="1" x14ac:dyDescent="0.25">
      <c r="A221" s="153" t="s">
        <v>162</v>
      </c>
      <c r="B221" s="153"/>
      <c r="C221" s="153" t="s">
        <v>163</v>
      </c>
      <c r="D221" s="158"/>
      <c r="E221" s="73"/>
      <c r="F221" s="73"/>
      <c r="G221" s="54">
        <f t="shared" si="65"/>
        <v>0</v>
      </c>
      <c r="H221" s="178"/>
      <c r="I221" s="179"/>
      <c r="J221" s="76"/>
      <c r="K221" s="55">
        <f t="shared" si="66"/>
        <v>0</v>
      </c>
      <c r="L221" s="56">
        <f t="shared" si="67"/>
        <v>0</v>
      </c>
      <c r="M221" s="54">
        <f t="shared" si="68"/>
        <v>0</v>
      </c>
      <c r="N221" s="54">
        <f t="shared" si="69"/>
        <v>0</v>
      </c>
      <c r="O221" s="101"/>
      <c r="P221" s="73"/>
      <c r="Q221" s="69">
        <f t="shared" si="64"/>
        <v>0</v>
      </c>
    </row>
    <row r="222" spans="1:17" ht="21" customHeight="1" x14ac:dyDescent="0.25">
      <c r="A222" s="153" t="s">
        <v>394</v>
      </c>
      <c r="B222" s="153"/>
      <c r="C222" s="153" t="s">
        <v>395</v>
      </c>
      <c r="D222" s="158"/>
      <c r="E222" s="73"/>
      <c r="F222" s="73"/>
      <c r="G222" s="54">
        <f t="shared" ref="G222" si="70">SUM(E222:F222)</f>
        <v>0</v>
      </c>
      <c r="H222" s="178"/>
      <c r="I222" s="179"/>
      <c r="J222" s="76"/>
      <c r="K222" s="55">
        <f t="shared" ref="K222" si="71">+H222+J222</f>
        <v>0</v>
      </c>
      <c r="L222" s="56">
        <f t="shared" ref="L222" si="72">IF(ISERROR(K222/G222),0,K222/G222)</f>
        <v>0</v>
      </c>
      <c r="M222" s="54">
        <f t="shared" ref="M222" si="73">+G222-K222</f>
        <v>0</v>
      </c>
      <c r="N222" s="54">
        <f t="shared" ref="N222" si="74">SUM(+J222*0.05)</f>
        <v>0</v>
      </c>
      <c r="O222" s="101"/>
      <c r="P222" s="73"/>
      <c r="Q222" s="69">
        <f t="shared" si="64"/>
        <v>0</v>
      </c>
    </row>
    <row r="223" spans="1:17" ht="21" customHeight="1" x14ac:dyDescent="0.25">
      <c r="A223" s="153" t="s">
        <v>396</v>
      </c>
      <c r="B223" s="153"/>
      <c r="C223" s="153" t="s">
        <v>397</v>
      </c>
      <c r="D223" s="158"/>
      <c r="E223" s="73"/>
      <c r="F223" s="73"/>
      <c r="G223" s="54">
        <f t="shared" ref="G223:G224" si="75">SUM(E223:F223)</f>
        <v>0</v>
      </c>
      <c r="H223" s="178"/>
      <c r="I223" s="179"/>
      <c r="J223" s="76"/>
      <c r="K223" s="55">
        <f t="shared" ref="K223:K224" si="76">+H223+J223</f>
        <v>0</v>
      </c>
      <c r="L223" s="56">
        <f t="shared" ref="L223:L224" si="77">IF(ISERROR(K223/G223),0,K223/G223)</f>
        <v>0</v>
      </c>
      <c r="M223" s="54">
        <f t="shared" ref="M223:M224" si="78">+G223-K223</f>
        <v>0</v>
      </c>
      <c r="N223" s="54">
        <f t="shared" ref="N223:N224" si="79">SUM(+J223*0.05)</f>
        <v>0</v>
      </c>
      <c r="O223" s="101"/>
      <c r="P223" s="73"/>
      <c r="Q223" s="69">
        <f t="shared" si="64"/>
        <v>0</v>
      </c>
    </row>
    <row r="224" spans="1:17" ht="21" customHeight="1" x14ac:dyDescent="0.25">
      <c r="A224" s="156" t="s">
        <v>398</v>
      </c>
      <c r="B224" s="156"/>
      <c r="C224" s="156" t="s">
        <v>399</v>
      </c>
      <c r="D224" s="157"/>
      <c r="E224" s="73"/>
      <c r="F224" s="73"/>
      <c r="G224" s="54">
        <f t="shared" si="75"/>
        <v>0</v>
      </c>
      <c r="H224" s="178"/>
      <c r="I224" s="179"/>
      <c r="J224" s="76"/>
      <c r="K224" s="55">
        <f t="shared" si="76"/>
        <v>0</v>
      </c>
      <c r="L224" s="56">
        <f t="shared" si="77"/>
        <v>0</v>
      </c>
      <c r="M224" s="54">
        <f t="shared" si="78"/>
        <v>0</v>
      </c>
      <c r="N224" s="54">
        <f t="shared" si="79"/>
        <v>0</v>
      </c>
      <c r="O224" s="101"/>
      <c r="P224" s="73"/>
      <c r="Q224" s="69">
        <f t="shared" si="64"/>
        <v>0</v>
      </c>
    </row>
    <row r="225" spans="1:17" ht="21" customHeight="1" x14ac:dyDescent="0.25">
      <c r="A225" s="153" t="s">
        <v>164</v>
      </c>
      <c r="B225" s="153"/>
      <c r="C225" s="153" t="s">
        <v>165</v>
      </c>
      <c r="D225" s="158"/>
      <c r="E225" s="73"/>
      <c r="F225" s="73"/>
      <c r="G225" s="54">
        <f t="shared" si="65"/>
        <v>0</v>
      </c>
      <c r="H225" s="178"/>
      <c r="I225" s="179"/>
      <c r="J225" s="76"/>
      <c r="K225" s="55">
        <f t="shared" si="66"/>
        <v>0</v>
      </c>
      <c r="L225" s="56">
        <f t="shared" si="67"/>
        <v>0</v>
      </c>
      <c r="M225" s="54">
        <f t="shared" si="68"/>
        <v>0</v>
      </c>
      <c r="N225" s="54">
        <f t="shared" si="69"/>
        <v>0</v>
      </c>
      <c r="O225" s="101"/>
      <c r="P225" s="73"/>
      <c r="Q225" s="69">
        <f t="shared" si="64"/>
        <v>0</v>
      </c>
    </row>
    <row r="226" spans="1:17" ht="21" customHeight="1" x14ac:dyDescent="0.25">
      <c r="A226" s="153" t="s">
        <v>166</v>
      </c>
      <c r="B226" s="153"/>
      <c r="C226" s="153" t="s">
        <v>167</v>
      </c>
      <c r="D226" s="158"/>
      <c r="E226" s="73"/>
      <c r="F226" s="73"/>
      <c r="G226" s="54">
        <f t="shared" si="65"/>
        <v>0</v>
      </c>
      <c r="H226" s="178"/>
      <c r="I226" s="179"/>
      <c r="J226" s="76"/>
      <c r="K226" s="55">
        <f t="shared" si="66"/>
        <v>0</v>
      </c>
      <c r="L226" s="56">
        <f t="shared" si="67"/>
        <v>0</v>
      </c>
      <c r="M226" s="54">
        <f t="shared" si="68"/>
        <v>0</v>
      </c>
      <c r="N226" s="54">
        <f t="shared" si="69"/>
        <v>0</v>
      </c>
      <c r="O226" s="101"/>
      <c r="P226" s="73"/>
      <c r="Q226" s="69">
        <f t="shared" si="64"/>
        <v>0</v>
      </c>
    </row>
    <row r="227" spans="1:17" ht="21" customHeight="1" x14ac:dyDescent="0.25">
      <c r="A227" s="153" t="s">
        <v>400</v>
      </c>
      <c r="B227" s="153"/>
      <c r="C227" s="153" t="s">
        <v>401</v>
      </c>
      <c r="D227" s="158"/>
      <c r="E227" s="73"/>
      <c r="F227" s="73"/>
      <c r="G227" s="54">
        <f t="shared" ref="G227" si="80">SUM(E227:F227)</f>
        <v>0</v>
      </c>
      <c r="H227" s="178"/>
      <c r="I227" s="179"/>
      <c r="J227" s="76"/>
      <c r="K227" s="55">
        <f t="shared" ref="K227" si="81">+H227+J227</f>
        <v>0</v>
      </c>
      <c r="L227" s="56">
        <f t="shared" ref="L227" si="82">IF(ISERROR(K227/G227),0,K227/G227)</f>
        <v>0</v>
      </c>
      <c r="M227" s="54">
        <f t="shared" ref="M227" si="83">+G227-K227</f>
        <v>0</v>
      </c>
      <c r="N227" s="54">
        <f t="shared" ref="N227" si="84">SUM(+J227*0.05)</f>
        <v>0</v>
      </c>
      <c r="O227" s="101"/>
      <c r="P227" s="73"/>
      <c r="Q227" s="69">
        <f t="shared" si="64"/>
        <v>0</v>
      </c>
    </row>
    <row r="228" spans="1:17" ht="21" customHeight="1" x14ac:dyDescent="0.25">
      <c r="A228" s="153" t="s">
        <v>168</v>
      </c>
      <c r="B228" s="153"/>
      <c r="C228" s="153" t="s">
        <v>169</v>
      </c>
      <c r="D228" s="158"/>
      <c r="E228" s="73"/>
      <c r="F228" s="73"/>
      <c r="G228" s="54">
        <f t="shared" si="65"/>
        <v>0</v>
      </c>
      <c r="H228" s="178"/>
      <c r="I228" s="179"/>
      <c r="J228" s="76"/>
      <c r="K228" s="55">
        <f t="shared" si="66"/>
        <v>0</v>
      </c>
      <c r="L228" s="56">
        <f t="shared" si="67"/>
        <v>0</v>
      </c>
      <c r="M228" s="54">
        <f t="shared" si="68"/>
        <v>0</v>
      </c>
      <c r="N228" s="54">
        <f t="shared" si="69"/>
        <v>0</v>
      </c>
      <c r="O228" s="101"/>
      <c r="P228" s="73"/>
      <c r="Q228" s="69">
        <f t="shared" si="64"/>
        <v>0</v>
      </c>
    </row>
    <row r="229" spans="1:17" ht="21" customHeight="1" x14ac:dyDescent="0.25">
      <c r="A229" s="153" t="s">
        <v>170</v>
      </c>
      <c r="B229" s="153"/>
      <c r="C229" s="153" t="s">
        <v>171</v>
      </c>
      <c r="D229" s="158"/>
      <c r="E229" s="73"/>
      <c r="F229" s="73"/>
      <c r="G229" s="54">
        <f t="shared" si="65"/>
        <v>0</v>
      </c>
      <c r="H229" s="178"/>
      <c r="I229" s="179"/>
      <c r="J229" s="76"/>
      <c r="K229" s="55">
        <f t="shared" si="66"/>
        <v>0</v>
      </c>
      <c r="L229" s="56">
        <f t="shared" si="67"/>
        <v>0</v>
      </c>
      <c r="M229" s="54">
        <f t="shared" si="68"/>
        <v>0</v>
      </c>
      <c r="N229" s="54">
        <f t="shared" si="69"/>
        <v>0</v>
      </c>
      <c r="O229" s="101"/>
      <c r="P229" s="73"/>
      <c r="Q229" s="69">
        <f t="shared" si="64"/>
        <v>0</v>
      </c>
    </row>
    <row r="230" spans="1:17" ht="21" customHeight="1" x14ac:dyDescent="0.25">
      <c r="A230" s="156" t="s">
        <v>208</v>
      </c>
      <c r="B230" s="156"/>
      <c r="C230" s="156" t="s">
        <v>172</v>
      </c>
      <c r="D230" s="157"/>
      <c r="E230" s="73"/>
      <c r="F230" s="73"/>
      <c r="G230" s="54">
        <f t="shared" si="65"/>
        <v>0</v>
      </c>
      <c r="H230" s="178"/>
      <c r="I230" s="179"/>
      <c r="J230" s="76"/>
      <c r="K230" s="55">
        <f t="shared" si="66"/>
        <v>0</v>
      </c>
      <c r="L230" s="56">
        <f t="shared" si="67"/>
        <v>0</v>
      </c>
      <c r="M230" s="54">
        <f t="shared" si="68"/>
        <v>0</v>
      </c>
      <c r="N230" s="54">
        <f t="shared" si="69"/>
        <v>0</v>
      </c>
      <c r="O230" s="101"/>
      <c r="P230" s="73"/>
      <c r="Q230" s="69">
        <f t="shared" si="64"/>
        <v>0</v>
      </c>
    </row>
    <row r="231" spans="1:17" ht="21" customHeight="1" x14ac:dyDescent="0.25">
      <c r="A231" s="153" t="s">
        <v>173</v>
      </c>
      <c r="B231" s="153"/>
      <c r="C231" s="153" t="s">
        <v>174</v>
      </c>
      <c r="D231" s="158"/>
      <c r="E231" s="73"/>
      <c r="F231" s="73"/>
      <c r="G231" s="54">
        <f t="shared" si="65"/>
        <v>0</v>
      </c>
      <c r="H231" s="178"/>
      <c r="I231" s="179"/>
      <c r="J231" s="76"/>
      <c r="K231" s="55">
        <f t="shared" si="66"/>
        <v>0</v>
      </c>
      <c r="L231" s="56">
        <f t="shared" si="67"/>
        <v>0</v>
      </c>
      <c r="M231" s="54">
        <f t="shared" si="68"/>
        <v>0</v>
      </c>
      <c r="N231" s="54">
        <f t="shared" si="69"/>
        <v>0</v>
      </c>
      <c r="O231" s="101"/>
      <c r="P231" s="73"/>
      <c r="Q231" s="69">
        <f t="shared" si="64"/>
        <v>0</v>
      </c>
    </row>
    <row r="232" spans="1:17" ht="21" customHeight="1" x14ac:dyDescent="0.25">
      <c r="A232" s="153" t="s">
        <v>175</v>
      </c>
      <c r="B232" s="153"/>
      <c r="C232" s="153" t="s">
        <v>176</v>
      </c>
      <c r="D232" s="158"/>
      <c r="E232" s="73"/>
      <c r="F232" s="73"/>
      <c r="G232" s="54">
        <f t="shared" si="65"/>
        <v>0</v>
      </c>
      <c r="H232" s="178"/>
      <c r="I232" s="179"/>
      <c r="J232" s="76"/>
      <c r="K232" s="55">
        <f t="shared" si="66"/>
        <v>0</v>
      </c>
      <c r="L232" s="56">
        <f t="shared" si="67"/>
        <v>0</v>
      </c>
      <c r="M232" s="54">
        <f t="shared" si="68"/>
        <v>0</v>
      </c>
      <c r="N232" s="54">
        <f t="shared" si="69"/>
        <v>0</v>
      </c>
      <c r="O232" s="101"/>
      <c r="P232" s="73"/>
      <c r="Q232" s="69">
        <f t="shared" si="64"/>
        <v>0</v>
      </c>
    </row>
    <row r="233" spans="1:17" ht="21" customHeight="1" x14ac:dyDescent="0.25">
      <c r="A233" s="153" t="s">
        <v>177</v>
      </c>
      <c r="B233" s="153"/>
      <c r="C233" s="153" t="s">
        <v>178</v>
      </c>
      <c r="D233" s="158"/>
      <c r="E233" s="74"/>
      <c r="F233" s="74"/>
      <c r="G233" s="57">
        <f t="shared" si="65"/>
        <v>0</v>
      </c>
      <c r="H233" s="182"/>
      <c r="I233" s="183"/>
      <c r="J233" s="76"/>
      <c r="K233" s="55">
        <f t="shared" si="66"/>
        <v>0</v>
      </c>
      <c r="L233" s="56">
        <f t="shared" si="67"/>
        <v>0</v>
      </c>
      <c r="M233" s="54">
        <f t="shared" si="68"/>
        <v>0</v>
      </c>
      <c r="N233" s="54">
        <f t="shared" si="69"/>
        <v>0</v>
      </c>
      <c r="O233" s="101"/>
      <c r="P233" s="73"/>
      <c r="Q233" s="69">
        <f t="shared" si="64"/>
        <v>0</v>
      </c>
    </row>
    <row r="234" spans="1:17" ht="21" customHeight="1" x14ac:dyDescent="0.25">
      <c r="A234" s="153" t="s">
        <v>402</v>
      </c>
      <c r="B234" s="153"/>
      <c r="C234" s="153" t="s">
        <v>403</v>
      </c>
      <c r="D234" s="158"/>
      <c r="E234" s="74"/>
      <c r="F234" s="74"/>
      <c r="G234" s="57">
        <f t="shared" ref="G234" si="85">SUM(E234:F234)</f>
        <v>0</v>
      </c>
      <c r="H234" s="182"/>
      <c r="I234" s="183"/>
      <c r="J234" s="76"/>
      <c r="K234" s="55">
        <f t="shared" ref="K234" si="86">+H234+J234</f>
        <v>0</v>
      </c>
      <c r="L234" s="56">
        <f t="shared" ref="L234" si="87">IF(ISERROR(K234/G234),0,K234/G234)</f>
        <v>0</v>
      </c>
      <c r="M234" s="54">
        <f t="shared" ref="M234" si="88">+G234-K234</f>
        <v>0</v>
      </c>
      <c r="N234" s="54">
        <f t="shared" ref="N234" si="89">SUM(+J234*0.05)</f>
        <v>0</v>
      </c>
      <c r="O234" s="101"/>
      <c r="P234" s="73"/>
      <c r="Q234" s="69">
        <f t="shared" si="64"/>
        <v>0</v>
      </c>
    </row>
    <row r="235" spans="1:17" ht="21" customHeight="1" x14ac:dyDescent="0.25">
      <c r="A235" s="153" t="s">
        <v>179</v>
      </c>
      <c r="B235" s="153"/>
      <c r="C235" s="153" t="s">
        <v>180</v>
      </c>
      <c r="D235" s="158"/>
      <c r="E235" s="73"/>
      <c r="F235" s="73"/>
      <c r="G235" s="54">
        <f t="shared" si="65"/>
        <v>0</v>
      </c>
      <c r="H235" s="178"/>
      <c r="I235" s="179"/>
      <c r="J235" s="76"/>
      <c r="K235" s="55">
        <f t="shared" si="66"/>
        <v>0</v>
      </c>
      <c r="L235" s="56">
        <f t="shared" si="67"/>
        <v>0</v>
      </c>
      <c r="M235" s="54">
        <f t="shared" si="68"/>
        <v>0</v>
      </c>
      <c r="N235" s="54">
        <f t="shared" si="69"/>
        <v>0</v>
      </c>
      <c r="O235" s="101"/>
      <c r="P235" s="73"/>
      <c r="Q235" s="69">
        <f t="shared" si="64"/>
        <v>0</v>
      </c>
    </row>
    <row r="236" spans="1:17" ht="21" customHeight="1" x14ac:dyDescent="0.25">
      <c r="A236" s="153" t="s">
        <v>181</v>
      </c>
      <c r="B236" s="153"/>
      <c r="C236" s="153" t="s">
        <v>182</v>
      </c>
      <c r="D236" s="158"/>
      <c r="E236" s="73"/>
      <c r="F236" s="73"/>
      <c r="G236" s="54">
        <f t="shared" si="65"/>
        <v>0</v>
      </c>
      <c r="H236" s="178"/>
      <c r="I236" s="179"/>
      <c r="J236" s="76"/>
      <c r="K236" s="55">
        <f t="shared" si="66"/>
        <v>0</v>
      </c>
      <c r="L236" s="56">
        <f t="shared" si="67"/>
        <v>0</v>
      </c>
      <c r="M236" s="54">
        <f t="shared" si="68"/>
        <v>0</v>
      </c>
      <c r="N236" s="54">
        <f t="shared" si="69"/>
        <v>0</v>
      </c>
      <c r="O236" s="101"/>
      <c r="P236" s="73"/>
      <c r="Q236" s="69">
        <f t="shared" si="64"/>
        <v>0</v>
      </c>
    </row>
    <row r="237" spans="1:17" ht="21" customHeight="1" x14ac:dyDescent="0.25">
      <c r="A237" s="153" t="s">
        <v>183</v>
      </c>
      <c r="B237" s="153"/>
      <c r="C237" s="153" t="s">
        <v>184</v>
      </c>
      <c r="D237" s="158"/>
      <c r="E237" s="73"/>
      <c r="F237" s="73"/>
      <c r="G237" s="54">
        <f t="shared" ref="G237" si="90">SUM(E237:F237)</f>
        <v>0</v>
      </c>
      <c r="H237" s="178"/>
      <c r="I237" s="179"/>
      <c r="J237" s="76"/>
      <c r="K237" s="55">
        <f t="shared" ref="K237" si="91">+H237+J237</f>
        <v>0</v>
      </c>
      <c r="L237" s="56">
        <f t="shared" ref="L237" si="92">IF(ISERROR(K237/G237),0,K237/G237)</f>
        <v>0</v>
      </c>
      <c r="M237" s="54">
        <f t="shared" ref="M237" si="93">+G237-K237</f>
        <v>0</v>
      </c>
      <c r="N237" s="54">
        <f t="shared" ref="N237" si="94">SUM(+J237*0.05)</f>
        <v>0</v>
      </c>
      <c r="O237" s="101"/>
      <c r="P237" s="73"/>
      <c r="Q237" s="69">
        <f t="shared" si="64"/>
        <v>0</v>
      </c>
    </row>
    <row r="238" spans="1:17" ht="21" customHeight="1" x14ac:dyDescent="0.25">
      <c r="A238" s="156" t="s">
        <v>404</v>
      </c>
      <c r="B238" s="156"/>
      <c r="C238" s="156" t="s">
        <v>405</v>
      </c>
      <c r="D238" s="157"/>
      <c r="E238" s="73"/>
      <c r="F238" s="73"/>
      <c r="G238" s="54">
        <f t="shared" si="65"/>
        <v>0</v>
      </c>
      <c r="H238" s="178"/>
      <c r="I238" s="179"/>
      <c r="J238" s="76"/>
      <c r="K238" s="55">
        <f t="shared" ref="K238" si="95">+H238+J238</f>
        <v>0</v>
      </c>
      <c r="L238" s="120">
        <f t="shared" si="67"/>
        <v>0</v>
      </c>
      <c r="M238" s="54">
        <f t="shared" si="68"/>
        <v>0</v>
      </c>
      <c r="N238" s="54">
        <f t="shared" ref="N238" si="96">SUM(+J238*0.05)</f>
        <v>0</v>
      </c>
      <c r="O238" s="101"/>
      <c r="P238" s="73"/>
      <c r="Q238" s="54">
        <f>+N238+O238+P238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67"/>
        <v>0</v>
      </c>
      <c r="M239" s="59">
        <f>SUM(M80:M238)</f>
        <v>0</v>
      </c>
      <c r="N239" s="59">
        <f>SUM(N80:N238)</f>
        <v>0</v>
      </c>
      <c r="O239" s="111">
        <f>SUM(O80:O238)</f>
        <v>0</v>
      </c>
      <c r="P239" s="59">
        <f>SUM(P80:P238)</f>
        <v>0</v>
      </c>
      <c r="Q239" s="59">
        <f>SUM(Q80:Q238)</f>
        <v>0</v>
      </c>
    </row>
    <row r="242" spans="12:12" x14ac:dyDescent="0.25">
      <c r="L242" s="60"/>
    </row>
  </sheetData>
  <sheetProtection algorithmName="SHA-512" hashValue="7PaUdwJCDVhhhGSvsi/UW52HO39TgYUga49dvKdq/GlTesFcalyLwv8rSC/9cZsdvg/B1cNpYhkqC4ZtI8tptQ==" saltValue="o8XCqxf1MeIbL6OTyUrP2w==" spinCount="100000" sheet="1" selectLockedCells="1"/>
  <protectedRanges>
    <protectedRange sqref="A116 C116" name="Range2"/>
    <protectedRange sqref="A188 A218 C188 C218" name="Range2_1"/>
  </protectedRanges>
  <mergeCells count="516">
    <mergeCell ref="A87:B87"/>
    <mergeCell ref="H87:I87"/>
    <mergeCell ref="C87:D87"/>
    <mergeCell ref="A83:B83"/>
    <mergeCell ref="C83:D83"/>
    <mergeCell ref="H83:I83"/>
    <mergeCell ref="A84:B84"/>
    <mergeCell ref="C84:D84"/>
    <mergeCell ref="H84:I84"/>
    <mergeCell ref="A85:B85"/>
    <mergeCell ref="C85:D85"/>
    <mergeCell ref="H85:I85"/>
    <mergeCell ref="A86:B86"/>
    <mergeCell ref="C86:D86"/>
    <mergeCell ref="H86:I86"/>
    <mergeCell ref="A234:B234"/>
    <mergeCell ref="C234:D234"/>
    <mergeCell ref="H234:I234"/>
    <mergeCell ref="C224:D224"/>
    <mergeCell ref="H224:I224"/>
    <mergeCell ref="A227:B227"/>
    <mergeCell ref="C227:D227"/>
    <mergeCell ref="H227:I227"/>
    <mergeCell ref="A238:B238"/>
    <mergeCell ref="C238:D238"/>
    <mergeCell ref="H238:I238"/>
    <mergeCell ref="C236:D236"/>
    <mergeCell ref="C237:D237"/>
    <mergeCell ref="A228:B228"/>
    <mergeCell ref="A229:B229"/>
    <mergeCell ref="A230:B230"/>
    <mergeCell ref="A231:B231"/>
    <mergeCell ref="A232:B232"/>
    <mergeCell ref="A225:B225"/>
    <mergeCell ref="A226:B226"/>
    <mergeCell ref="A224:B224"/>
    <mergeCell ref="A233:B233"/>
    <mergeCell ref="A235:B235"/>
    <mergeCell ref="A236:B236"/>
    <mergeCell ref="H214:I214"/>
    <mergeCell ref="H215:I215"/>
    <mergeCell ref="H217:I217"/>
    <mergeCell ref="H218:I218"/>
    <mergeCell ref="A219:B219"/>
    <mergeCell ref="A220:B220"/>
    <mergeCell ref="A221:B221"/>
    <mergeCell ref="A213:B213"/>
    <mergeCell ref="A214:B214"/>
    <mergeCell ref="A215:B215"/>
    <mergeCell ref="A217:B217"/>
    <mergeCell ref="A218:B218"/>
    <mergeCell ref="A216:B216"/>
    <mergeCell ref="C216:D216"/>
    <mergeCell ref="H216:I216"/>
    <mergeCell ref="A222:B222"/>
    <mergeCell ref="C222:D222"/>
    <mergeCell ref="H222:I222"/>
    <mergeCell ref="A223:B223"/>
    <mergeCell ref="C223:D223"/>
    <mergeCell ref="H223:I223"/>
    <mergeCell ref="A203:B203"/>
    <mergeCell ref="C203:D203"/>
    <mergeCell ref="H203:I203"/>
    <mergeCell ref="A208:B208"/>
    <mergeCell ref="C208:D208"/>
    <mergeCell ref="H208:I208"/>
    <mergeCell ref="H205:I205"/>
    <mergeCell ref="H206:I206"/>
    <mergeCell ref="H207:I207"/>
    <mergeCell ref="C214:D214"/>
    <mergeCell ref="C210:D210"/>
    <mergeCell ref="C212:D212"/>
    <mergeCell ref="C213:D213"/>
    <mergeCell ref="H209:I209"/>
    <mergeCell ref="H211:I211"/>
    <mergeCell ref="A207:B207"/>
    <mergeCell ref="A209:B209"/>
    <mergeCell ref="A211:B211"/>
    <mergeCell ref="C196:D196"/>
    <mergeCell ref="H196:I196"/>
    <mergeCell ref="A201:B201"/>
    <mergeCell ref="C201:D201"/>
    <mergeCell ref="H201:I201"/>
    <mergeCell ref="A200:B200"/>
    <mergeCell ref="C200:D200"/>
    <mergeCell ref="H200:I200"/>
    <mergeCell ref="A199:B199"/>
    <mergeCell ref="H197:I197"/>
    <mergeCell ref="H198:I198"/>
    <mergeCell ref="H199:I199"/>
    <mergeCell ref="A197:B197"/>
    <mergeCell ref="A202:B202"/>
    <mergeCell ref="A204:B204"/>
    <mergeCell ref="A198:B198"/>
    <mergeCell ref="A205:B205"/>
    <mergeCell ref="A206:B206"/>
    <mergeCell ref="H171:I171"/>
    <mergeCell ref="H172:I172"/>
    <mergeCell ref="H173:I173"/>
    <mergeCell ref="H174:I174"/>
    <mergeCell ref="H175:I175"/>
    <mergeCell ref="H177:I177"/>
    <mergeCell ref="H179:I179"/>
    <mergeCell ref="H180:I180"/>
    <mergeCell ref="H181:I181"/>
    <mergeCell ref="C199:D199"/>
    <mergeCell ref="C202:D202"/>
    <mergeCell ref="C204:D204"/>
    <mergeCell ref="C205:D205"/>
    <mergeCell ref="C206:D206"/>
    <mergeCell ref="C192:D192"/>
    <mergeCell ref="C194:D194"/>
    <mergeCell ref="C195:D195"/>
    <mergeCell ref="C197:D197"/>
    <mergeCell ref="C198:D198"/>
    <mergeCell ref="H169:I169"/>
    <mergeCell ref="H170:I170"/>
    <mergeCell ref="H163:I163"/>
    <mergeCell ref="H164:I164"/>
    <mergeCell ref="H165:I165"/>
    <mergeCell ref="H156:I156"/>
    <mergeCell ref="H157:I157"/>
    <mergeCell ref="H159:I159"/>
    <mergeCell ref="H160:I160"/>
    <mergeCell ref="H161:I161"/>
    <mergeCell ref="H103:I103"/>
    <mergeCell ref="H104:I104"/>
    <mergeCell ref="H105:I105"/>
    <mergeCell ref="H107:I107"/>
    <mergeCell ref="H108:I108"/>
    <mergeCell ref="H109:I109"/>
    <mergeCell ref="H110:I110"/>
    <mergeCell ref="H106:I106"/>
    <mergeCell ref="H154:I154"/>
    <mergeCell ref="H147:I147"/>
    <mergeCell ref="H148:I148"/>
    <mergeCell ref="H150:I150"/>
    <mergeCell ref="H151:I151"/>
    <mergeCell ref="H153:I153"/>
    <mergeCell ref="H137:I137"/>
    <mergeCell ref="H138:I138"/>
    <mergeCell ref="H140:I140"/>
    <mergeCell ref="H142:I142"/>
    <mergeCell ref="H143:I143"/>
    <mergeCell ref="H139:I139"/>
    <mergeCell ref="H141:I141"/>
    <mergeCell ref="H144:I144"/>
    <mergeCell ref="H145:I145"/>
    <mergeCell ref="H146:I146"/>
    <mergeCell ref="H93:I93"/>
    <mergeCell ref="H94:I94"/>
    <mergeCell ref="H95:I95"/>
    <mergeCell ref="H97:I97"/>
    <mergeCell ref="H98:I98"/>
    <mergeCell ref="H99:I99"/>
    <mergeCell ref="H100:I100"/>
    <mergeCell ref="H101:I101"/>
    <mergeCell ref="H102:I102"/>
    <mergeCell ref="C92:D92"/>
    <mergeCell ref="C79:D79"/>
    <mergeCell ref="C78:D78"/>
    <mergeCell ref="C81:D81"/>
    <mergeCell ref="C80:D80"/>
    <mergeCell ref="H8:Q11"/>
    <mergeCell ref="H12:Q15"/>
    <mergeCell ref="H16:Q16"/>
    <mergeCell ref="H18:Q19"/>
    <mergeCell ref="H21:Q22"/>
    <mergeCell ref="H24:Q25"/>
    <mergeCell ref="H29:J29"/>
    <mergeCell ref="L29:N29"/>
    <mergeCell ref="H78:I78"/>
    <mergeCell ref="H79:I79"/>
    <mergeCell ref="H80:I80"/>
    <mergeCell ref="H81:I81"/>
    <mergeCell ref="H82:I82"/>
    <mergeCell ref="H36:Q41"/>
    <mergeCell ref="H62:Q65"/>
    <mergeCell ref="H90:I90"/>
    <mergeCell ref="H91:I91"/>
    <mergeCell ref="H92:I92"/>
    <mergeCell ref="H34:Q34"/>
    <mergeCell ref="C176:D176"/>
    <mergeCell ref="C178:D178"/>
    <mergeCell ref="C166:D166"/>
    <mergeCell ref="C167:D167"/>
    <mergeCell ref="C168:D168"/>
    <mergeCell ref="C169:D169"/>
    <mergeCell ref="C170:D170"/>
    <mergeCell ref="C171:D171"/>
    <mergeCell ref="C172:D172"/>
    <mergeCell ref="C173:D173"/>
    <mergeCell ref="C174:D174"/>
    <mergeCell ref="C175:D175"/>
    <mergeCell ref="C179:D179"/>
    <mergeCell ref="C180:D180"/>
    <mergeCell ref="C239:D239"/>
    <mergeCell ref="C116:D116"/>
    <mergeCell ref="C88:D88"/>
    <mergeCell ref="C230:D230"/>
    <mergeCell ref="C231:D231"/>
    <mergeCell ref="C232:D232"/>
    <mergeCell ref="C233:D233"/>
    <mergeCell ref="C235:D235"/>
    <mergeCell ref="C221:D221"/>
    <mergeCell ref="C225:D225"/>
    <mergeCell ref="C226:D226"/>
    <mergeCell ref="C228:D228"/>
    <mergeCell ref="C229:D229"/>
    <mergeCell ref="C215:D215"/>
    <mergeCell ref="C217:D217"/>
    <mergeCell ref="C218:D218"/>
    <mergeCell ref="C219:D219"/>
    <mergeCell ref="C220:D220"/>
    <mergeCell ref="C207:D207"/>
    <mergeCell ref="C209:D209"/>
    <mergeCell ref="C211:D211"/>
    <mergeCell ref="C156:D156"/>
    <mergeCell ref="C101:D101"/>
    <mergeCell ref="C102:D102"/>
    <mergeCell ref="H130:I130"/>
    <mergeCell ref="H133:I133"/>
    <mergeCell ref="H134:I134"/>
    <mergeCell ref="H135:I135"/>
    <mergeCell ref="H136:I136"/>
    <mergeCell ref="H117:I117"/>
    <mergeCell ref="H119:I119"/>
    <mergeCell ref="H122:I122"/>
    <mergeCell ref="H126:I126"/>
    <mergeCell ref="H127:I127"/>
    <mergeCell ref="H118:I118"/>
    <mergeCell ref="H123:I123"/>
    <mergeCell ref="H124:I124"/>
    <mergeCell ref="H125:I125"/>
    <mergeCell ref="H128:I128"/>
    <mergeCell ref="H129:I129"/>
    <mergeCell ref="H131:I131"/>
    <mergeCell ref="H132:I132"/>
    <mergeCell ref="H120:I120"/>
    <mergeCell ref="H121:I121"/>
    <mergeCell ref="C108:D108"/>
    <mergeCell ref="C109:D109"/>
    <mergeCell ref="H149:I149"/>
    <mergeCell ref="H152:I152"/>
    <mergeCell ref="H189:I189"/>
    <mergeCell ref="H191:I191"/>
    <mergeCell ref="H192:I192"/>
    <mergeCell ref="H194:I194"/>
    <mergeCell ref="H195:I195"/>
    <mergeCell ref="H176:I176"/>
    <mergeCell ref="H178:I178"/>
    <mergeCell ref="H183:I183"/>
    <mergeCell ref="H184:I184"/>
    <mergeCell ref="H188:I188"/>
    <mergeCell ref="H182:I182"/>
    <mergeCell ref="H185:I185"/>
    <mergeCell ref="H186:I186"/>
    <mergeCell ref="H187:I187"/>
    <mergeCell ref="H190:I190"/>
    <mergeCell ref="H193:I193"/>
    <mergeCell ref="H155:I155"/>
    <mergeCell ref="H158:I158"/>
    <mergeCell ref="H162:I162"/>
    <mergeCell ref="H166:I166"/>
    <mergeCell ref="H167:I167"/>
    <mergeCell ref="H168:I168"/>
    <mergeCell ref="H239:I239"/>
    <mergeCell ref="H228:I228"/>
    <mergeCell ref="H229:I229"/>
    <mergeCell ref="H230:I230"/>
    <mergeCell ref="H231:I231"/>
    <mergeCell ref="H232:I232"/>
    <mergeCell ref="H219:I219"/>
    <mergeCell ref="H220:I220"/>
    <mergeCell ref="H221:I221"/>
    <mergeCell ref="H225:I225"/>
    <mergeCell ref="H226:I226"/>
    <mergeCell ref="H233:I233"/>
    <mergeCell ref="H235:I235"/>
    <mergeCell ref="H236:I236"/>
    <mergeCell ref="H237:I237"/>
    <mergeCell ref="H202:I202"/>
    <mergeCell ref="H204:I204"/>
    <mergeCell ref="H210:I210"/>
    <mergeCell ref="H213:I213"/>
    <mergeCell ref="H212:I212"/>
    <mergeCell ref="A88:B88"/>
    <mergeCell ref="A89:B89"/>
    <mergeCell ref="A94:B94"/>
    <mergeCell ref="A127:B127"/>
    <mergeCell ref="A137:B137"/>
    <mergeCell ref="A138:B138"/>
    <mergeCell ref="A140:B140"/>
    <mergeCell ref="A106:B106"/>
    <mergeCell ref="A128:B128"/>
    <mergeCell ref="A129:B129"/>
    <mergeCell ref="A142:B142"/>
    <mergeCell ref="A143:B143"/>
    <mergeCell ref="A130:B130"/>
    <mergeCell ref="A133:B133"/>
    <mergeCell ref="A134:B134"/>
    <mergeCell ref="A135:B135"/>
    <mergeCell ref="A136:B136"/>
    <mergeCell ref="A131:B131"/>
    <mergeCell ref="A132:B132"/>
    <mergeCell ref="A118:B118"/>
    <mergeCell ref="A120:B120"/>
    <mergeCell ref="A121:B121"/>
    <mergeCell ref="A123:B123"/>
    <mergeCell ref="A124:B124"/>
    <mergeCell ref="A125:B125"/>
    <mergeCell ref="A122:B122"/>
    <mergeCell ref="A105:B105"/>
    <mergeCell ref="A107:B107"/>
    <mergeCell ref="A96:B96"/>
    <mergeCell ref="A112:B112"/>
    <mergeCell ref="A113:B113"/>
    <mergeCell ref="A114:B114"/>
    <mergeCell ref="A116:B116"/>
    <mergeCell ref="A90:B90"/>
    <mergeCell ref="A91:B91"/>
    <mergeCell ref="A92:B92"/>
    <mergeCell ref="A102:B102"/>
    <mergeCell ref="A103:B103"/>
    <mergeCell ref="A110:B110"/>
    <mergeCell ref="A111:B111"/>
    <mergeCell ref="A115:B115"/>
    <mergeCell ref="A176:B176"/>
    <mergeCell ref="A178:B178"/>
    <mergeCell ref="A149:B149"/>
    <mergeCell ref="A159:B159"/>
    <mergeCell ref="A156:B156"/>
    <mergeCell ref="A157:B157"/>
    <mergeCell ref="A173:B173"/>
    <mergeCell ref="A139:B139"/>
    <mergeCell ref="A126:B126"/>
    <mergeCell ref="A148:B148"/>
    <mergeCell ref="A150:B150"/>
    <mergeCell ref="A151:B151"/>
    <mergeCell ref="A153:B153"/>
    <mergeCell ref="A163:B163"/>
    <mergeCell ref="A164:B164"/>
    <mergeCell ref="A165:B165"/>
    <mergeCell ref="A160:B160"/>
    <mergeCell ref="A161:B161"/>
    <mergeCell ref="A172:B172"/>
    <mergeCell ref="A146:B146"/>
    <mergeCell ref="A179:B179"/>
    <mergeCell ref="A180:B180"/>
    <mergeCell ref="A196:B196"/>
    <mergeCell ref="A239:B239"/>
    <mergeCell ref="H76:I76"/>
    <mergeCell ref="H55:J55"/>
    <mergeCell ref="H56:J56"/>
    <mergeCell ref="A74:B74"/>
    <mergeCell ref="H88:I88"/>
    <mergeCell ref="H89:I89"/>
    <mergeCell ref="C89:D89"/>
    <mergeCell ref="C94:D94"/>
    <mergeCell ref="C96:D96"/>
    <mergeCell ref="C90:D90"/>
    <mergeCell ref="C91:D91"/>
    <mergeCell ref="A99:B99"/>
    <mergeCell ref="C99:D99"/>
    <mergeCell ref="A100:B100"/>
    <mergeCell ref="C100:D100"/>
    <mergeCell ref="A101:B101"/>
    <mergeCell ref="C103:D103"/>
    <mergeCell ref="A104:B104"/>
    <mergeCell ref="A183:B183"/>
    <mergeCell ref="A184:B184"/>
    <mergeCell ref="C104:D104"/>
    <mergeCell ref="C105:D105"/>
    <mergeCell ref="C107:D107"/>
    <mergeCell ref="A194:B194"/>
    <mergeCell ref="A195:B195"/>
    <mergeCell ref="A7:B7"/>
    <mergeCell ref="A12:B12"/>
    <mergeCell ref="A14:B14"/>
    <mergeCell ref="A22:B22"/>
    <mergeCell ref="A24:B24"/>
    <mergeCell ref="A28:B28"/>
    <mergeCell ref="A29:B29"/>
    <mergeCell ref="A31:B31"/>
    <mergeCell ref="C117:D117"/>
    <mergeCell ref="A117:B117"/>
    <mergeCell ref="A119:B119"/>
    <mergeCell ref="C114:D114"/>
    <mergeCell ref="C119:D119"/>
    <mergeCell ref="A141:B141"/>
    <mergeCell ref="C141:D141"/>
    <mergeCell ref="A144:B144"/>
    <mergeCell ref="C144:D144"/>
    <mergeCell ref="A145:B145"/>
    <mergeCell ref="C145:D145"/>
    <mergeCell ref="I7:J7"/>
    <mergeCell ref="A19:B19"/>
    <mergeCell ref="A21:B21"/>
    <mergeCell ref="A25:B25"/>
    <mergeCell ref="A27:B27"/>
    <mergeCell ref="H48:J48"/>
    <mergeCell ref="N48:P48"/>
    <mergeCell ref="N55:P55"/>
    <mergeCell ref="A237:B237"/>
    <mergeCell ref="N75:Q75"/>
    <mergeCell ref="A93:B93"/>
    <mergeCell ref="C93:D93"/>
    <mergeCell ref="A95:B95"/>
    <mergeCell ref="C95:D95"/>
    <mergeCell ref="A97:B97"/>
    <mergeCell ref="C97:D97"/>
    <mergeCell ref="A98:B98"/>
    <mergeCell ref="C98:D98"/>
    <mergeCell ref="A78:B78"/>
    <mergeCell ref="A79:B79"/>
    <mergeCell ref="A80:B80"/>
    <mergeCell ref="A81:B81"/>
    <mergeCell ref="A82:B82"/>
    <mergeCell ref="H96:I96"/>
    <mergeCell ref="A210:B210"/>
    <mergeCell ref="A212:B212"/>
    <mergeCell ref="A108:B108"/>
    <mergeCell ref="A109:B109"/>
    <mergeCell ref="C106:D106"/>
    <mergeCell ref="C110:D110"/>
    <mergeCell ref="C111:D111"/>
    <mergeCell ref="C115:D115"/>
    <mergeCell ref="H111:I111"/>
    <mergeCell ref="C138:D138"/>
    <mergeCell ref="C134:D134"/>
    <mergeCell ref="C135:D135"/>
    <mergeCell ref="C136:D136"/>
    <mergeCell ref="C122:D122"/>
    <mergeCell ref="C126:D126"/>
    <mergeCell ref="C127:D127"/>
    <mergeCell ref="C120:D120"/>
    <mergeCell ref="C121:D121"/>
    <mergeCell ref="C123:D123"/>
    <mergeCell ref="C124:D124"/>
    <mergeCell ref="C125:D125"/>
    <mergeCell ref="C128:D128"/>
    <mergeCell ref="C129:D129"/>
    <mergeCell ref="C131:D131"/>
    <mergeCell ref="C132:D132"/>
    <mergeCell ref="C137:D137"/>
    <mergeCell ref="C130:D130"/>
    <mergeCell ref="C133:D133"/>
    <mergeCell ref="C139:D139"/>
    <mergeCell ref="C149:D149"/>
    <mergeCell ref="A177:B177"/>
    <mergeCell ref="C177:D177"/>
    <mergeCell ref="H112:I112"/>
    <mergeCell ref="H113:I113"/>
    <mergeCell ref="H114:I114"/>
    <mergeCell ref="H116:I116"/>
    <mergeCell ref="C112:D112"/>
    <mergeCell ref="C113:D113"/>
    <mergeCell ref="H115:I115"/>
    <mergeCell ref="A175:B175"/>
    <mergeCell ref="A166:B166"/>
    <mergeCell ref="A167:B167"/>
    <mergeCell ref="A168:B168"/>
    <mergeCell ref="A169:B169"/>
    <mergeCell ref="A170:B170"/>
    <mergeCell ref="A171:B171"/>
    <mergeCell ref="A174:B174"/>
    <mergeCell ref="A147:B147"/>
    <mergeCell ref="C146:D146"/>
    <mergeCell ref="C140:D140"/>
    <mergeCell ref="C142:D142"/>
    <mergeCell ref="C143:D143"/>
    <mergeCell ref="C157:D157"/>
    <mergeCell ref="C159:D159"/>
    <mergeCell ref="C160:D160"/>
    <mergeCell ref="C161:D161"/>
    <mergeCell ref="C147:D147"/>
    <mergeCell ref="C148:D148"/>
    <mergeCell ref="C150:D150"/>
    <mergeCell ref="C151:D151"/>
    <mergeCell ref="C153:D153"/>
    <mergeCell ref="C163:D163"/>
    <mergeCell ref="C164:D164"/>
    <mergeCell ref="C165:D165"/>
    <mergeCell ref="A152:B152"/>
    <mergeCell ref="C152:D152"/>
    <mergeCell ref="A154:B154"/>
    <mergeCell ref="C154:D154"/>
    <mergeCell ref="A155:B155"/>
    <mergeCell ref="C155:D155"/>
    <mergeCell ref="A158:B158"/>
    <mergeCell ref="C158:D158"/>
    <mergeCell ref="A162:B162"/>
    <mergeCell ref="C162:D162"/>
    <mergeCell ref="A193:B193"/>
    <mergeCell ref="C193:D193"/>
    <mergeCell ref="A181:B181"/>
    <mergeCell ref="C181:D181"/>
    <mergeCell ref="A182:B182"/>
    <mergeCell ref="C182:D182"/>
    <mergeCell ref="C183:D183"/>
    <mergeCell ref="C184:D184"/>
    <mergeCell ref="C188:D188"/>
    <mergeCell ref="C189:D189"/>
    <mergeCell ref="C191:D191"/>
    <mergeCell ref="A189:B189"/>
    <mergeCell ref="A191:B191"/>
    <mergeCell ref="A192:B192"/>
    <mergeCell ref="C187:D187"/>
    <mergeCell ref="C190:D190"/>
    <mergeCell ref="C185:D185"/>
    <mergeCell ref="A186:B186"/>
    <mergeCell ref="C186:D186"/>
    <mergeCell ref="A190:B190"/>
    <mergeCell ref="A188:B188"/>
    <mergeCell ref="A187:B187"/>
    <mergeCell ref="A185:B185"/>
  </mergeCells>
  <dataValidations disablePrompts="1" xWindow="1250" yWindow="535" count="2">
    <dataValidation type="decimal" operator="lessThanOrEqual" allowBlank="1" showInputMessage="1" showErrorMessage="1" errorTitle="Release retention" error="In order to release retention, the number entered into this cell must be negative." sqref="O80:O238">
      <formula1>0</formula1>
    </dataValidation>
    <dataValidation allowBlank="1" showInputMessage="1" sqref="P80:P238"/>
  </dataValidations>
  <pageMargins left="0.5" right="0.25" top="0.75" bottom="0.75" header="0.3" footer="0.3"/>
  <pageSetup scale="43" fitToHeight="0" orientation="landscape" r:id="rId1"/>
  <headerFooter>
    <oddHeader xml:space="preserve">&amp;L
</oddHeader>
    <oddFooter>&amp;L&amp;8Revised 01/01/2020&amp;R&amp;8University of Utah | Planning 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19</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27"/>
      <c r="I17" s="127"/>
      <c r="J17" s="127"/>
      <c r="K17" s="127"/>
      <c r="L17" s="127"/>
      <c r="M17" s="127"/>
      <c r="N17" s="127"/>
      <c r="O17" s="127"/>
      <c r="P17" s="127"/>
      <c r="Q17" s="127"/>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26"/>
      <c r="I20" s="126"/>
      <c r="J20" s="126"/>
      <c r="K20" s="126"/>
      <c r="L20" s="126"/>
      <c r="M20" s="126"/>
      <c r="N20" s="126"/>
      <c r="O20" s="126"/>
      <c r="P20" s="126"/>
      <c r="Q20" s="126"/>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26"/>
      <c r="I23" s="126"/>
      <c r="J23" s="126"/>
      <c r="K23" s="126"/>
      <c r="L23" s="126"/>
      <c r="M23" s="126"/>
      <c r="N23" s="126"/>
      <c r="O23" s="126"/>
      <c r="P23" s="126"/>
      <c r="Q23" s="126"/>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18'!F36+'Pay App 19'!F239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26"/>
      <c r="I42" s="126"/>
      <c r="J42" s="126"/>
      <c r="K42" s="126"/>
      <c r="L42" s="126"/>
      <c r="M42" s="126"/>
      <c r="N42" s="126"/>
      <c r="O42" s="126"/>
      <c r="P42" s="126"/>
      <c r="Q42" s="126"/>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18'!F51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18'!F55+'Pay App 18'!F57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18'!B62+'Pay App 19'!N239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19.100000000000001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28">
        <f>+'Project Summary Sheet'!C17</f>
        <v>0</v>
      </c>
      <c r="O74" s="128"/>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25" t="s">
        <v>63</v>
      </c>
      <c r="F78" s="125" t="s">
        <v>64</v>
      </c>
      <c r="G78" s="125" t="s">
        <v>65</v>
      </c>
      <c r="H78" s="169" t="s">
        <v>66</v>
      </c>
      <c r="I78" s="169"/>
      <c r="J78" s="125" t="s">
        <v>67</v>
      </c>
      <c r="K78" s="125" t="s">
        <v>248</v>
      </c>
      <c r="L78" s="125" t="s">
        <v>68</v>
      </c>
      <c r="M78" s="42" t="s">
        <v>69</v>
      </c>
      <c r="N78" s="125" t="s">
        <v>70</v>
      </c>
      <c r="O78" s="112" t="s">
        <v>71</v>
      </c>
      <c r="P78" s="125" t="s">
        <v>72</v>
      </c>
      <c r="Q78" s="125" t="s">
        <v>425</v>
      </c>
    </row>
    <row r="79" spans="1:20" ht="65.25" customHeight="1" x14ac:dyDescent="0.25">
      <c r="A79" s="170" t="s">
        <v>73</v>
      </c>
      <c r="B79" s="170"/>
      <c r="C79" s="170" t="s">
        <v>74</v>
      </c>
      <c r="D79" s="170"/>
      <c r="E79" s="124" t="s">
        <v>14</v>
      </c>
      <c r="F79" s="124" t="s">
        <v>235</v>
      </c>
      <c r="G79" s="124" t="s">
        <v>234</v>
      </c>
      <c r="H79" s="170" t="s">
        <v>236</v>
      </c>
      <c r="I79" s="170"/>
      <c r="J79" s="124" t="s">
        <v>245</v>
      </c>
      <c r="K79" s="45" t="s">
        <v>246</v>
      </c>
      <c r="L79" s="124" t="s">
        <v>247</v>
      </c>
      <c r="M79" s="45" t="s">
        <v>237</v>
      </c>
      <c r="N79" s="124" t="s">
        <v>238</v>
      </c>
      <c r="O79" s="113" t="s">
        <v>424</v>
      </c>
      <c r="P79" s="124" t="s">
        <v>423</v>
      </c>
      <c r="Q79" s="124" t="s">
        <v>239</v>
      </c>
    </row>
    <row r="80" spans="1:20" ht="21" customHeight="1" x14ac:dyDescent="0.25">
      <c r="A80" s="171" t="s">
        <v>77</v>
      </c>
      <c r="B80" s="171"/>
      <c r="C80" s="186" t="s">
        <v>75</v>
      </c>
      <c r="D80" s="187"/>
      <c r="E80" s="100">
        <f>+'Pay App 18'!E80</f>
        <v>0</v>
      </c>
      <c r="F80" s="72"/>
      <c r="G80" s="52">
        <f>+'Pay App 18'!G80+F80</f>
        <v>0</v>
      </c>
      <c r="H80" s="196">
        <f>+'Pay App 18'!K80</f>
        <v>0</v>
      </c>
      <c r="I80" s="197"/>
      <c r="J80" s="103"/>
      <c r="K80" s="53">
        <f>+H80+J80</f>
        <v>0</v>
      </c>
      <c r="L80" s="70">
        <f>IF(ISERROR(K80/G80),0,K80/G80)</f>
        <v>0</v>
      </c>
      <c r="M80" s="52">
        <f>+G80-K80</f>
        <v>0</v>
      </c>
      <c r="N80" s="52">
        <f>SUM(+J80*0.05)</f>
        <v>0</v>
      </c>
      <c r="O80" s="100">
        <f>+'Pay App 18'!O80+'Pay App 18'!P80</f>
        <v>0</v>
      </c>
      <c r="P80" s="72"/>
      <c r="Q80" s="71">
        <f>+'Pay App 18'!Q80+N80+P80</f>
        <v>0</v>
      </c>
    </row>
    <row r="81" spans="1:17" ht="21" customHeight="1" x14ac:dyDescent="0.25">
      <c r="A81" s="154" t="s">
        <v>78</v>
      </c>
      <c r="B81" s="154"/>
      <c r="C81" s="154" t="s">
        <v>79</v>
      </c>
      <c r="D81" s="155"/>
      <c r="E81" s="101">
        <f>+'Pay App 18'!E81</f>
        <v>0</v>
      </c>
      <c r="F81" s="73"/>
      <c r="G81" s="102">
        <f>+'Pay App 18'!G81+'Pay App 19'!F81</f>
        <v>0</v>
      </c>
      <c r="H81" s="194">
        <f>+'Pay App 18'!K81</f>
        <v>0</v>
      </c>
      <c r="I81" s="195"/>
      <c r="J81" s="104"/>
      <c r="K81" s="55">
        <f>+H81+J81</f>
        <v>0</v>
      </c>
      <c r="L81" s="56">
        <f t="shared" ref="L81:L145" si="0">IF(ISERROR(K81/G81),0,K81/G81)</f>
        <v>0</v>
      </c>
      <c r="M81" s="54">
        <f t="shared" ref="M81:M145" si="1">+G81-K81</f>
        <v>0</v>
      </c>
      <c r="N81" s="54">
        <f>SUM(+J81*0.05)</f>
        <v>0</v>
      </c>
      <c r="O81" s="101">
        <f>+'Pay App 18'!O81+'Pay App 18'!P81</f>
        <v>0</v>
      </c>
      <c r="P81" s="73"/>
      <c r="Q81" s="69">
        <f>+'Pay App 18'!Q81+N81+P81</f>
        <v>0</v>
      </c>
    </row>
    <row r="82" spans="1:17" ht="21" customHeight="1" x14ac:dyDescent="0.25">
      <c r="A82" s="154" t="s">
        <v>80</v>
      </c>
      <c r="B82" s="154"/>
      <c r="C82" s="123" t="s">
        <v>76</v>
      </c>
      <c r="D82" s="58"/>
      <c r="E82" s="101">
        <f>+'Pay App 18'!E82</f>
        <v>0</v>
      </c>
      <c r="F82" s="73"/>
      <c r="G82" s="102">
        <f>+'Pay App 18'!G82+'Pay App 19'!F82</f>
        <v>0</v>
      </c>
      <c r="H82" s="194">
        <f>+'Pay App 18'!K82</f>
        <v>0</v>
      </c>
      <c r="I82" s="195"/>
      <c r="J82" s="104"/>
      <c r="K82" s="55">
        <f t="shared" ref="K82:K146" si="2">+H82+J82</f>
        <v>0</v>
      </c>
      <c r="L82" s="56">
        <f t="shared" si="0"/>
        <v>0</v>
      </c>
      <c r="M82" s="54">
        <f t="shared" si="1"/>
        <v>0</v>
      </c>
      <c r="N82" s="54">
        <f t="shared" ref="N82:N146" si="3">SUM(+J82*0.05)</f>
        <v>0</v>
      </c>
      <c r="O82" s="101">
        <f>+'Pay App 18'!O82+'Pay App 18'!P82</f>
        <v>0</v>
      </c>
      <c r="P82" s="73"/>
      <c r="Q82" s="69">
        <f>+'Pay App 18'!Q82+N82+P82</f>
        <v>0</v>
      </c>
    </row>
    <row r="83" spans="1:17" ht="21" customHeight="1" x14ac:dyDescent="0.25">
      <c r="A83" s="154" t="s">
        <v>408</v>
      </c>
      <c r="B83" s="154"/>
      <c r="C83" s="154" t="s">
        <v>409</v>
      </c>
      <c r="D83" s="155"/>
      <c r="E83" s="101">
        <f>+'Pay App 18'!E83</f>
        <v>0</v>
      </c>
      <c r="F83" s="73"/>
      <c r="G83" s="102">
        <f>+'Pay App 18'!G83+'Pay App 19'!F83</f>
        <v>0</v>
      </c>
      <c r="H83" s="194">
        <f>+'Pay App 18'!K83</f>
        <v>0</v>
      </c>
      <c r="I83" s="195"/>
      <c r="J83" s="104"/>
      <c r="K83" s="55">
        <f t="shared" si="2"/>
        <v>0</v>
      </c>
      <c r="L83" s="56">
        <f t="shared" si="0"/>
        <v>0</v>
      </c>
      <c r="M83" s="54">
        <f t="shared" si="1"/>
        <v>0</v>
      </c>
      <c r="N83" s="54">
        <f t="shared" si="3"/>
        <v>0</v>
      </c>
      <c r="O83" s="101">
        <f>+'Pay App 18'!O83+'Pay App 18'!P83</f>
        <v>0</v>
      </c>
      <c r="P83" s="73"/>
      <c r="Q83" s="69">
        <f>+'Pay App 18'!Q83+N83+P83</f>
        <v>0</v>
      </c>
    </row>
    <row r="84" spans="1:17" ht="21" customHeight="1" x14ac:dyDescent="0.25">
      <c r="A84" s="154" t="s">
        <v>410</v>
      </c>
      <c r="B84" s="154"/>
      <c r="C84" s="154" t="s">
        <v>81</v>
      </c>
      <c r="D84" s="155"/>
      <c r="E84" s="101">
        <f>+'Pay App 18'!E84</f>
        <v>0</v>
      </c>
      <c r="F84" s="73"/>
      <c r="G84" s="102">
        <f>+'Pay App 18'!G84+'Pay App 19'!F84</f>
        <v>0</v>
      </c>
      <c r="H84" s="194">
        <f>+'Pay App 18'!K84</f>
        <v>0</v>
      </c>
      <c r="I84" s="195"/>
      <c r="J84" s="104"/>
      <c r="K84" s="55">
        <f t="shared" si="2"/>
        <v>0</v>
      </c>
      <c r="L84" s="56">
        <f t="shared" si="0"/>
        <v>0</v>
      </c>
      <c r="M84" s="54">
        <f t="shared" si="1"/>
        <v>0</v>
      </c>
      <c r="N84" s="54">
        <f t="shared" si="3"/>
        <v>0</v>
      </c>
      <c r="O84" s="101">
        <f>+'Pay App 18'!O84+'Pay App 18'!P84</f>
        <v>0</v>
      </c>
      <c r="P84" s="73"/>
      <c r="Q84" s="69">
        <f>+'Pay App 18'!Q84+N84+P84</f>
        <v>0</v>
      </c>
    </row>
    <row r="85" spans="1:17" ht="21" customHeight="1" x14ac:dyDescent="0.25">
      <c r="A85" s="154" t="s">
        <v>411</v>
      </c>
      <c r="B85" s="154"/>
      <c r="C85" s="154" t="s">
        <v>412</v>
      </c>
      <c r="D85" s="155"/>
      <c r="E85" s="101">
        <f>+'Pay App 18'!E85</f>
        <v>0</v>
      </c>
      <c r="F85" s="73"/>
      <c r="G85" s="102">
        <f>+'Pay App 18'!G85+'Pay App 19'!F85</f>
        <v>0</v>
      </c>
      <c r="H85" s="194">
        <f>+'Pay App 18'!K85</f>
        <v>0</v>
      </c>
      <c r="I85" s="195"/>
      <c r="J85" s="104"/>
      <c r="K85" s="55">
        <f t="shared" si="2"/>
        <v>0</v>
      </c>
      <c r="L85" s="56">
        <f t="shared" si="0"/>
        <v>0</v>
      </c>
      <c r="M85" s="54">
        <f t="shared" si="1"/>
        <v>0</v>
      </c>
      <c r="N85" s="54">
        <f t="shared" si="3"/>
        <v>0</v>
      </c>
      <c r="O85" s="101">
        <f>+'Pay App 18'!O85+'Pay App 18'!P85</f>
        <v>0</v>
      </c>
      <c r="P85" s="73"/>
      <c r="Q85" s="69">
        <f>+'Pay App 18'!Q85+N85+P85</f>
        <v>0</v>
      </c>
    </row>
    <row r="86" spans="1:17" ht="21" customHeight="1" x14ac:dyDescent="0.25">
      <c r="A86" s="154" t="s">
        <v>406</v>
      </c>
      <c r="B86" s="154"/>
      <c r="C86" s="154" t="s">
        <v>407</v>
      </c>
      <c r="D86" s="155"/>
      <c r="E86" s="101">
        <f>+'Pay App 18'!E86</f>
        <v>0</v>
      </c>
      <c r="F86" s="73"/>
      <c r="G86" s="102">
        <f>+'Pay App 18'!G86+'Pay App 19'!F86</f>
        <v>0</v>
      </c>
      <c r="H86" s="194">
        <f>+'Pay App 18'!K86</f>
        <v>0</v>
      </c>
      <c r="I86" s="195"/>
      <c r="J86" s="104"/>
      <c r="K86" s="55">
        <f t="shared" si="2"/>
        <v>0</v>
      </c>
      <c r="L86" s="56">
        <f t="shared" si="0"/>
        <v>0</v>
      </c>
      <c r="M86" s="54">
        <f t="shared" si="1"/>
        <v>0</v>
      </c>
      <c r="N86" s="54">
        <f t="shared" si="3"/>
        <v>0</v>
      </c>
      <c r="O86" s="101">
        <f>+'Pay App 18'!O86+'Pay App 18'!P86</f>
        <v>0</v>
      </c>
      <c r="P86" s="73"/>
      <c r="Q86" s="69">
        <f>+'Pay App 18'!Q86+N86+P86</f>
        <v>0</v>
      </c>
    </row>
    <row r="87" spans="1:17" ht="21" customHeight="1" x14ac:dyDescent="0.25">
      <c r="A87" s="154" t="s">
        <v>562</v>
      </c>
      <c r="B87" s="154"/>
      <c r="C87" s="154" t="s">
        <v>563</v>
      </c>
      <c r="D87" s="155"/>
      <c r="E87" s="101">
        <f>+'Pay App 18'!E87</f>
        <v>0</v>
      </c>
      <c r="F87" s="73"/>
      <c r="G87" s="102">
        <f>+'Pay App 18'!G87+'Pay App 19'!F87</f>
        <v>0</v>
      </c>
      <c r="H87" s="194">
        <f>+'Pay App 18'!K87</f>
        <v>0</v>
      </c>
      <c r="I87" s="195"/>
      <c r="J87" s="104"/>
      <c r="K87" s="55">
        <f t="shared" si="2"/>
        <v>0</v>
      </c>
      <c r="L87" s="56">
        <f t="shared" si="0"/>
        <v>0</v>
      </c>
      <c r="M87" s="54">
        <f t="shared" si="1"/>
        <v>0</v>
      </c>
      <c r="N87" s="54">
        <f t="shared" si="3"/>
        <v>0</v>
      </c>
      <c r="O87" s="101">
        <f>+'Pay App 18'!O87+'Pay App 18'!P87</f>
        <v>0</v>
      </c>
      <c r="P87" s="73"/>
      <c r="Q87" s="69">
        <f>+'Pay App 18'!Q87+N87+P87</f>
        <v>0</v>
      </c>
    </row>
    <row r="88" spans="1:17" ht="21" customHeight="1" x14ac:dyDescent="0.25">
      <c r="A88" s="159" t="s">
        <v>228</v>
      </c>
      <c r="B88" s="159"/>
      <c r="C88" s="186" t="s">
        <v>269</v>
      </c>
      <c r="D88" s="187"/>
      <c r="E88" s="101">
        <f>+'Pay App 18'!E88</f>
        <v>0</v>
      </c>
      <c r="F88" s="73"/>
      <c r="G88" s="102">
        <f>+'Pay App 18'!G88+'Pay App 19'!F88</f>
        <v>0</v>
      </c>
      <c r="H88" s="194">
        <f>+'Pay App 18'!K88</f>
        <v>0</v>
      </c>
      <c r="I88" s="195"/>
      <c r="J88" s="104"/>
      <c r="K88" s="55">
        <f t="shared" si="2"/>
        <v>0</v>
      </c>
      <c r="L88" s="56">
        <f t="shared" si="0"/>
        <v>0</v>
      </c>
      <c r="M88" s="54">
        <f t="shared" si="1"/>
        <v>0</v>
      </c>
      <c r="N88" s="54">
        <f t="shared" si="3"/>
        <v>0</v>
      </c>
      <c r="O88" s="101">
        <f>+'Pay App 18'!O88+'Pay App 18'!P88</f>
        <v>0</v>
      </c>
      <c r="P88" s="73"/>
      <c r="Q88" s="69">
        <f>+'Pay App 18'!Q88+N88+P88</f>
        <v>0</v>
      </c>
    </row>
    <row r="89" spans="1:17" ht="21" customHeight="1" x14ac:dyDescent="0.25">
      <c r="A89" s="154" t="s">
        <v>82</v>
      </c>
      <c r="B89" s="154"/>
      <c r="C89" s="154" t="s">
        <v>256</v>
      </c>
      <c r="D89" s="155"/>
      <c r="E89" s="101">
        <f>+'Pay App 18'!E89</f>
        <v>0</v>
      </c>
      <c r="F89" s="73"/>
      <c r="G89" s="102">
        <f>+'Pay App 18'!G89+'Pay App 19'!F89</f>
        <v>0</v>
      </c>
      <c r="H89" s="194">
        <f>+'Pay App 18'!K89</f>
        <v>0</v>
      </c>
      <c r="I89" s="195"/>
      <c r="J89" s="104"/>
      <c r="K89" s="55">
        <f t="shared" si="2"/>
        <v>0</v>
      </c>
      <c r="L89" s="56">
        <f t="shared" si="0"/>
        <v>0</v>
      </c>
      <c r="M89" s="54">
        <f t="shared" si="1"/>
        <v>0</v>
      </c>
      <c r="N89" s="54">
        <f t="shared" si="3"/>
        <v>0</v>
      </c>
      <c r="O89" s="101">
        <f>+'Pay App 18'!O89+'Pay App 18'!P89</f>
        <v>0</v>
      </c>
      <c r="P89" s="73"/>
      <c r="Q89" s="69">
        <f>+'Pay App 18'!Q89+N89+P89</f>
        <v>0</v>
      </c>
    </row>
    <row r="90" spans="1:17" ht="21" customHeight="1" x14ac:dyDescent="0.25">
      <c r="A90" s="154" t="s">
        <v>257</v>
      </c>
      <c r="B90" s="154"/>
      <c r="C90" s="154" t="s">
        <v>258</v>
      </c>
      <c r="D90" s="155"/>
      <c r="E90" s="101">
        <f>+'Pay App 18'!E90</f>
        <v>0</v>
      </c>
      <c r="F90" s="73"/>
      <c r="G90" s="102">
        <f>+'Pay App 18'!G90+'Pay App 19'!F90</f>
        <v>0</v>
      </c>
      <c r="H90" s="194">
        <f>+'Pay App 18'!K90</f>
        <v>0</v>
      </c>
      <c r="I90" s="195"/>
      <c r="J90" s="104"/>
      <c r="K90" s="55">
        <f t="shared" si="2"/>
        <v>0</v>
      </c>
      <c r="L90" s="56">
        <f t="shared" si="0"/>
        <v>0</v>
      </c>
      <c r="M90" s="54">
        <f t="shared" si="1"/>
        <v>0</v>
      </c>
      <c r="N90" s="54">
        <f t="shared" si="3"/>
        <v>0</v>
      </c>
      <c r="O90" s="101">
        <f>+'Pay App 18'!O90+'Pay App 18'!P90</f>
        <v>0</v>
      </c>
      <c r="P90" s="73"/>
      <c r="Q90" s="69">
        <f>+'Pay App 18'!Q90+N90+P90</f>
        <v>0</v>
      </c>
    </row>
    <row r="91" spans="1:17" ht="21" customHeight="1" x14ac:dyDescent="0.25">
      <c r="A91" s="154" t="s">
        <v>259</v>
      </c>
      <c r="B91" s="154"/>
      <c r="C91" s="154" t="s">
        <v>260</v>
      </c>
      <c r="D91" s="155"/>
      <c r="E91" s="101">
        <f>+'Pay App 18'!E91</f>
        <v>0</v>
      </c>
      <c r="F91" s="73"/>
      <c r="G91" s="102">
        <f>+'Pay App 18'!G91+'Pay App 19'!F91</f>
        <v>0</v>
      </c>
      <c r="H91" s="194">
        <f>+'Pay App 18'!K91</f>
        <v>0</v>
      </c>
      <c r="I91" s="195"/>
      <c r="J91" s="104"/>
      <c r="K91" s="55">
        <f t="shared" si="2"/>
        <v>0</v>
      </c>
      <c r="L91" s="56">
        <f t="shared" si="0"/>
        <v>0</v>
      </c>
      <c r="M91" s="54">
        <f t="shared" si="1"/>
        <v>0</v>
      </c>
      <c r="N91" s="54">
        <f t="shared" si="3"/>
        <v>0</v>
      </c>
      <c r="O91" s="101">
        <f>+'Pay App 18'!O91+'Pay App 18'!P91</f>
        <v>0</v>
      </c>
      <c r="P91" s="73"/>
      <c r="Q91" s="69">
        <f>+'Pay App 18'!Q91+N91+P91</f>
        <v>0</v>
      </c>
    </row>
    <row r="92" spans="1:17" ht="21" customHeight="1" x14ac:dyDescent="0.25">
      <c r="A92" s="154" t="s">
        <v>261</v>
      </c>
      <c r="B92" s="154"/>
      <c r="C92" s="154" t="s">
        <v>262</v>
      </c>
      <c r="D92" s="155"/>
      <c r="E92" s="101">
        <f>+'Pay App 18'!E92</f>
        <v>0</v>
      </c>
      <c r="F92" s="73"/>
      <c r="G92" s="102">
        <f>+'Pay App 18'!G92+'Pay App 19'!F92</f>
        <v>0</v>
      </c>
      <c r="H92" s="194">
        <f>+'Pay App 18'!K92</f>
        <v>0</v>
      </c>
      <c r="I92" s="195"/>
      <c r="J92" s="104"/>
      <c r="K92" s="55">
        <f t="shared" si="2"/>
        <v>0</v>
      </c>
      <c r="L92" s="56">
        <f t="shared" si="0"/>
        <v>0</v>
      </c>
      <c r="M92" s="54">
        <f t="shared" si="1"/>
        <v>0</v>
      </c>
      <c r="N92" s="54">
        <f t="shared" si="3"/>
        <v>0</v>
      </c>
      <c r="O92" s="101">
        <f>+'Pay App 18'!O92+'Pay App 18'!P92</f>
        <v>0</v>
      </c>
      <c r="P92" s="73"/>
      <c r="Q92" s="69">
        <f>+'Pay App 18'!Q92+N92+P92</f>
        <v>0</v>
      </c>
    </row>
    <row r="93" spans="1:17" ht="21" customHeight="1" x14ac:dyDescent="0.25">
      <c r="A93" s="154" t="s">
        <v>263</v>
      </c>
      <c r="B93" s="154"/>
      <c r="C93" s="154" t="s">
        <v>264</v>
      </c>
      <c r="D93" s="155"/>
      <c r="E93" s="101">
        <f>+'Pay App 18'!E93</f>
        <v>0</v>
      </c>
      <c r="F93" s="73"/>
      <c r="G93" s="102">
        <f>+'Pay App 18'!G93+'Pay App 19'!F93</f>
        <v>0</v>
      </c>
      <c r="H93" s="194">
        <f>+'Pay App 18'!K93</f>
        <v>0</v>
      </c>
      <c r="I93" s="195"/>
      <c r="J93" s="104"/>
      <c r="K93" s="55">
        <f t="shared" si="2"/>
        <v>0</v>
      </c>
      <c r="L93" s="56">
        <f t="shared" si="0"/>
        <v>0</v>
      </c>
      <c r="M93" s="54">
        <f t="shared" si="1"/>
        <v>0</v>
      </c>
      <c r="N93" s="54">
        <f t="shared" si="3"/>
        <v>0</v>
      </c>
      <c r="O93" s="101">
        <f>+'Pay App 18'!O93+'Pay App 18'!P93</f>
        <v>0</v>
      </c>
      <c r="P93" s="73"/>
      <c r="Q93" s="69">
        <f>+'Pay App 18'!Q93+N93+P93</f>
        <v>0</v>
      </c>
    </row>
    <row r="94" spans="1:17" ht="21" customHeight="1" x14ac:dyDescent="0.25">
      <c r="A94" s="154" t="s">
        <v>265</v>
      </c>
      <c r="B94" s="154"/>
      <c r="C94" s="154" t="s">
        <v>266</v>
      </c>
      <c r="D94" s="155"/>
      <c r="E94" s="101">
        <f>+'Pay App 18'!E94</f>
        <v>0</v>
      </c>
      <c r="F94" s="73"/>
      <c r="G94" s="102">
        <f>+'Pay App 18'!G94+'Pay App 19'!F94</f>
        <v>0</v>
      </c>
      <c r="H94" s="194">
        <f>+'Pay App 18'!K94</f>
        <v>0</v>
      </c>
      <c r="I94" s="195"/>
      <c r="J94" s="104"/>
      <c r="K94" s="55">
        <f t="shared" si="2"/>
        <v>0</v>
      </c>
      <c r="L94" s="56">
        <f t="shared" si="0"/>
        <v>0</v>
      </c>
      <c r="M94" s="54">
        <f t="shared" si="1"/>
        <v>0</v>
      </c>
      <c r="N94" s="54">
        <f t="shared" si="3"/>
        <v>0</v>
      </c>
      <c r="O94" s="101">
        <f>+'Pay App 18'!O94+'Pay App 18'!P94</f>
        <v>0</v>
      </c>
      <c r="P94" s="73"/>
      <c r="Q94" s="69">
        <f>+'Pay App 18'!Q94+N94+P94</f>
        <v>0</v>
      </c>
    </row>
    <row r="95" spans="1:17" ht="21" customHeight="1" x14ac:dyDescent="0.25">
      <c r="A95" s="154" t="s">
        <v>83</v>
      </c>
      <c r="B95" s="154"/>
      <c r="C95" s="154" t="s">
        <v>267</v>
      </c>
      <c r="D95" s="155"/>
      <c r="E95" s="101">
        <f>+'Pay App 18'!E95</f>
        <v>0</v>
      </c>
      <c r="F95" s="73"/>
      <c r="G95" s="102">
        <f>+'Pay App 18'!G95+'Pay App 19'!F95</f>
        <v>0</v>
      </c>
      <c r="H95" s="194">
        <f>+'Pay App 18'!K95</f>
        <v>0</v>
      </c>
      <c r="I95" s="195"/>
      <c r="J95" s="104"/>
      <c r="K95" s="55">
        <f t="shared" si="2"/>
        <v>0</v>
      </c>
      <c r="L95" s="56">
        <f t="shared" si="0"/>
        <v>0</v>
      </c>
      <c r="M95" s="54">
        <f t="shared" si="1"/>
        <v>0</v>
      </c>
      <c r="N95" s="54">
        <f t="shared" si="3"/>
        <v>0</v>
      </c>
      <c r="O95" s="101">
        <f>+'Pay App 18'!O95+'Pay App 18'!P95</f>
        <v>0</v>
      </c>
      <c r="P95" s="73"/>
      <c r="Q95" s="69">
        <f>+'Pay App 18'!Q95+N95+P95</f>
        <v>0</v>
      </c>
    </row>
    <row r="96" spans="1:17" ht="21" customHeight="1" x14ac:dyDescent="0.25">
      <c r="A96" s="154" t="s">
        <v>84</v>
      </c>
      <c r="B96" s="154"/>
      <c r="C96" s="154" t="s">
        <v>268</v>
      </c>
      <c r="D96" s="155"/>
      <c r="E96" s="101">
        <f>+'Pay App 18'!E96</f>
        <v>0</v>
      </c>
      <c r="F96" s="73"/>
      <c r="G96" s="102">
        <f>+'Pay App 18'!G96+'Pay App 19'!F96</f>
        <v>0</v>
      </c>
      <c r="H96" s="194">
        <f>+'Pay App 18'!K96</f>
        <v>0</v>
      </c>
      <c r="I96" s="195"/>
      <c r="J96" s="104"/>
      <c r="K96" s="55">
        <f t="shared" si="2"/>
        <v>0</v>
      </c>
      <c r="L96" s="56">
        <f t="shared" si="0"/>
        <v>0</v>
      </c>
      <c r="M96" s="54">
        <f t="shared" si="1"/>
        <v>0</v>
      </c>
      <c r="N96" s="54">
        <f t="shared" si="3"/>
        <v>0</v>
      </c>
      <c r="O96" s="101">
        <f>+'Pay App 18'!O96+'Pay App 18'!P96</f>
        <v>0</v>
      </c>
      <c r="P96" s="73"/>
      <c r="Q96" s="69">
        <f>+'Pay App 18'!Q96+N96+P96</f>
        <v>0</v>
      </c>
    </row>
    <row r="97" spans="1:17" ht="21" customHeight="1" x14ac:dyDescent="0.25">
      <c r="A97" s="154" t="s">
        <v>270</v>
      </c>
      <c r="B97" s="154"/>
      <c r="C97" s="154" t="s">
        <v>271</v>
      </c>
      <c r="D97" s="155"/>
      <c r="E97" s="101">
        <f>+'Pay App 18'!E97</f>
        <v>0</v>
      </c>
      <c r="F97" s="73"/>
      <c r="G97" s="102">
        <f>+'Pay App 18'!G97+'Pay App 19'!F97</f>
        <v>0</v>
      </c>
      <c r="H97" s="194">
        <f>+'Pay App 18'!K97</f>
        <v>0</v>
      </c>
      <c r="I97" s="195"/>
      <c r="J97" s="104"/>
      <c r="K97" s="55">
        <f t="shared" si="2"/>
        <v>0</v>
      </c>
      <c r="L97" s="56">
        <f t="shared" si="0"/>
        <v>0</v>
      </c>
      <c r="M97" s="54">
        <f t="shared" si="1"/>
        <v>0</v>
      </c>
      <c r="N97" s="54">
        <f t="shared" si="3"/>
        <v>0</v>
      </c>
      <c r="O97" s="101">
        <f>+'Pay App 18'!O97+'Pay App 18'!P97</f>
        <v>0</v>
      </c>
      <c r="P97" s="73"/>
      <c r="Q97" s="69">
        <f>+'Pay App 18'!Q97+N97+P97</f>
        <v>0</v>
      </c>
    </row>
    <row r="98" spans="1:17" ht="21" customHeight="1" x14ac:dyDescent="0.25">
      <c r="A98" s="154" t="s">
        <v>272</v>
      </c>
      <c r="B98" s="154"/>
      <c r="C98" s="154" t="s">
        <v>273</v>
      </c>
      <c r="D98" s="155"/>
      <c r="E98" s="101">
        <f>+'Pay App 18'!E98</f>
        <v>0</v>
      </c>
      <c r="F98" s="73"/>
      <c r="G98" s="102">
        <f>+'Pay App 18'!G98+'Pay App 19'!F98</f>
        <v>0</v>
      </c>
      <c r="H98" s="194">
        <f>+'Pay App 18'!K98</f>
        <v>0</v>
      </c>
      <c r="I98" s="195"/>
      <c r="J98" s="104"/>
      <c r="K98" s="55">
        <f t="shared" si="2"/>
        <v>0</v>
      </c>
      <c r="L98" s="56">
        <f t="shared" si="0"/>
        <v>0</v>
      </c>
      <c r="M98" s="54">
        <f t="shared" si="1"/>
        <v>0</v>
      </c>
      <c r="N98" s="54">
        <f t="shared" si="3"/>
        <v>0</v>
      </c>
      <c r="O98" s="101">
        <f>+'Pay App 18'!O98+'Pay App 18'!P98</f>
        <v>0</v>
      </c>
      <c r="P98" s="73"/>
      <c r="Q98" s="69">
        <f>+'Pay App 18'!Q98+N98+P98</f>
        <v>0</v>
      </c>
    </row>
    <row r="99" spans="1:17" ht="21" customHeight="1" x14ac:dyDescent="0.25">
      <c r="A99" s="154" t="s">
        <v>274</v>
      </c>
      <c r="B99" s="154"/>
      <c r="C99" s="154" t="s">
        <v>275</v>
      </c>
      <c r="D99" s="155"/>
      <c r="E99" s="101">
        <f>+'Pay App 18'!E99</f>
        <v>0</v>
      </c>
      <c r="F99" s="73"/>
      <c r="G99" s="102">
        <f>+'Pay App 18'!G99+'Pay App 19'!F99</f>
        <v>0</v>
      </c>
      <c r="H99" s="194">
        <f>+'Pay App 18'!K99</f>
        <v>0</v>
      </c>
      <c r="I99" s="195"/>
      <c r="J99" s="104"/>
      <c r="K99" s="55">
        <f t="shared" si="2"/>
        <v>0</v>
      </c>
      <c r="L99" s="56">
        <f t="shared" si="0"/>
        <v>0</v>
      </c>
      <c r="M99" s="54">
        <f t="shared" si="1"/>
        <v>0</v>
      </c>
      <c r="N99" s="54">
        <f t="shared" si="3"/>
        <v>0</v>
      </c>
      <c r="O99" s="101">
        <f>+'Pay App 18'!O99+'Pay App 18'!P99</f>
        <v>0</v>
      </c>
      <c r="P99" s="73"/>
      <c r="Q99" s="69">
        <f>+'Pay App 18'!Q99+N99+P99</f>
        <v>0</v>
      </c>
    </row>
    <row r="100" spans="1:17" ht="21" customHeight="1" x14ac:dyDescent="0.25">
      <c r="A100" s="154" t="s">
        <v>276</v>
      </c>
      <c r="B100" s="154"/>
      <c r="C100" s="154" t="s">
        <v>277</v>
      </c>
      <c r="D100" s="155"/>
      <c r="E100" s="101">
        <f>+'Pay App 18'!E100</f>
        <v>0</v>
      </c>
      <c r="F100" s="73"/>
      <c r="G100" s="102">
        <f>+'Pay App 18'!G100+'Pay App 19'!F100</f>
        <v>0</v>
      </c>
      <c r="H100" s="194">
        <f>+'Pay App 18'!K100</f>
        <v>0</v>
      </c>
      <c r="I100" s="195"/>
      <c r="J100" s="104"/>
      <c r="K100" s="55">
        <f t="shared" si="2"/>
        <v>0</v>
      </c>
      <c r="L100" s="56">
        <f t="shared" si="0"/>
        <v>0</v>
      </c>
      <c r="M100" s="54">
        <f t="shared" si="1"/>
        <v>0</v>
      </c>
      <c r="N100" s="54">
        <f t="shared" si="3"/>
        <v>0</v>
      </c>
      <c r="O100" s="101">
        <f>+'Pay App 18'!O100+'Pay App 18'!P100</f>
        <v>0</v>
      </c>
      <c r="P100" s="73"/>
      <c r="Q100" s="69">
        <f>+'Pay App 18'!Q100+N100+P100</f>
        <v>0</v>
      </c>
    </row>
    <row r="101" spans="1:17" ht="21" customHeight="1" x14ac:dyDescent="0.25">
      <c r="A101" s="154" t="s">
        <v>278</v>
      </c>
      <c r="B101" s="154"/>
      <c r="C101" s="154" t="s">
        <v>279</v>
      </c>
      <c r="D101" s="155"/>
      <c r="E101" s="101">
        <f>+'Pay App 18'!E101</f>
        <v>0</v>
      </c>
      <c r="F101" s="73"/>
      <c r="G101" s="102">
        <f>+'Pay App 18'!G101+'Pay App 19'!F101</f>
        <v>0</v>
      </c>
      <c r="H101" s="194">
        <f>+'Pay App 18'!K101</f>
        <v>0</v>
      </c>
      <c r="I101" s="195"/>
      <c r="J101" s="104"/>
      <c r="K101" s="55">
        <f t="shared" si="2"/>
        <v>0</v>
      </c>
      <c r="L101" s="56">
        <f t="shared" si="0"/>
        <v>0</v>
      </c>
      <c r="M101" s="54">
        <f t="shared" si="1"/>
        <v>0</v>
      </c>
      <c r="N101" s="54">
        <f t="shared" si="3"/>
        <v>0</v>
      </c>
      <c r="O101" s="101">
        <f>+'Pay App 18'!O101+'Pay App 18'!P101</f>
        <v>0</v>
      </c>
      <c r="P101" s="73"/>
      <c r="Q101" s="69">
        <f>+'Pay App 18'!Q101+N101+P101</f>
        <v>0</v>
      </c>
    </row>
    <row r="102" spans="1:17" ht="21" customHeight="1" x14ac:dyDescent="0.25">
      <c r="A102" s="154" t="s">
        <v>281</v>
      </c>
      <c r="B102" s="154"/>
      <c r="C102" s="154" t="s">
        <v>280</v>
      </c>
      <c r="D102" s="155"/>
      <c r="E102" s="101">
        <f>+'Pay App 18'!E102</f>
        <v>0</v>
      </c>
      <c r="F102" s="73"/>
      <c r="G102" s="102">
        <f>+'Pay App 18'!G102+'Pay App 19'!F102</f>
        <v>0</v>
      </c>
      <c r="H102" s="194">
        <f>+'Pay App 18'!K102</f>
        <v>0</v>
      </c>
      <c r="I102" s="195"/>
      <c r="J102" s="104"/>
      <c r="K102" s="55">
        <f t="shared" si="2"/>
        <v>0</v>
      </c>
      <c r="L102" s="56">
        <f t="shared" si="0"/>
        <v>0</v>
      </c>
      <c r="M102" s="54">
        <f t="shared" si="1"/>
        <v>0</v>
      </c>
      <c r="N102" s="54">
        <f t="shared" si="3"/>
        <v>0</v>
      </c>
      <c r="O102" s="101">
        <f>+'Pay App 18'!O102+'Pay App 18'!P102</f>
        <v>0</v>
      </c>
      <c r="P102" s="73"/>
      <c r="Q102" s="69">
        <f>+'Pay App 18'!Q102+N102+P102</f>
        <v>0</v>
      </c>
    </row>
    <row r="103" spans="1:17" ht="21" customHeight="1" x14ac:dyDescent="0.25">
      <c r="A103" s="154" t="s">
        <v>282</v>
      </c>
      <c r="B103" s="154"/>
      <c r="C103" s="154" t="s">
        <v>283</v>
      </c>
      <c r="D103" s="155"/>
      <c r="E103" s="101">
        <f>+'Pay App 18'!E103</f>
        <v>0</v>
      </c>
      <c r="F103" s="73"/>
      <c r="G103" s="102">
        <f>+'Pay App 18'!G103+'Pay App 19'!F103</f>
        <v>0</v>
      </c>
      <c r="H103" s="194">
        <f>+'Pay App 18'!K103</f>
        <v>0</v>
      </c>
      <c r="I103" s="195"/>
      <c r="J103" s="104"/>
      <c r="K103" s="55">
        <f t="shared" si="2"/>
        <v>0</v>
      </c>
      <c r="L103" s="56">
        <f t="shared" si="0"/>
        <v>0</v>
      </c>
      <c r="M103" s="54">
        <f t="shared" si="1"/>
        <v>0</v>
      </c>
      <c r="N103" s="54">
        <f t="shared" si="3"/>
        <v>0</v>
      </c>
      <c r="O103" s="101">
        <f>+'Pay App 18'!O103+'Pay App 18'!P103</f>
        <v>0</v>
      </c>
      <c r="P103" s="73"/>
      <c r="Q103" s="69">
        <f>+'Pay App 18'!Q103+N103+P103</f>
        <v>0</v>
      </c>
    </row>
    <row r="104" spans="1:17" ht="21" customHeight="1" x14ac:dyDescent="0.25">
      <c r="A104" s="154" t="s">
        <v>284</v>
      </c>
      <c r="B104" s="154"/>
      <c r="C104" s="154" t="s">
        <v>285</v>
      </c>
      <c r="D104" s="155"/>
      <c r="E104" s="101">
        <f>+'Pay App 18'!E104</f>
        <v>0</v>
      </c>
      <c r="F104" s="73"/>
      <c r="G104" s="102">
        <f>+'Pay App 18'!G104+'Pay App 19'!F104</f>
        <v>0</v>
      </c>
      <c r="H104" s="194">
        <f>+'Pay App 18'!K104</f>
        <v>0</v>
      </c>
      <c r="I104" s="195"/>
      <c r="J104" s="104"/>
      <c r="K104" s="55">
        <f t="shared" si="2"/>
        <v>0</v>
      </c>
      <c r="L104" s="56">
        <f t="shared" si="0"/>
        <v>0</v>
      </c>
      <c r="M104" s="54">
        <f t="shared" si="1"/>
        <v>0</v>
      </c>
      <c r="N104" s="54">
        <f t="shared" si="3"/>
        <v>0</v>
      </c>
      <c r="O104" s="101">
        <f>+'Pay App 18'!O104+'Pay App 18'!P104</f>
        <v>0</v>
      </c>
      <c r="P104" s="73"/>
      <c r="Q104" s="69">
        <f>+'Pay App 18'!Q104+N104+P104</f>
        <v>0</v>
      </c>
    </row>
    <row r="105" spans="1:17" ht="21" customHeight="1" x14ac:dyDescent="0.25">
      <c r="A105" s="154" t="s">
        <v>292</v>
      </c>
      <c r="B105" s="154"/>
      <c r="C105" s="154" t="s">
        <v>286</v>
      </c>
      <c r="D105" s="155"/>
      <c r="E105" s="101">
        <f>+'Pay App 18'!E105</f>
        <v>0</v>
      </c>
      <c r="F105" s="73"/>
      <c r="G105" s="102">
        <f>+'Pay App 18'!G105+'Pay App 19'!F105</f>
        <v>0</v>
      </c>
      <c r="H105" s="194">
        <f>+'Pay App 18'!K105</f>
        <v>0</v>
      </c>
      <c r="I105" s="195"/>
      <c r="J105" s="104"/>
      <c r="K105" s="55">
        <f t="shared" si="2"/>
        <v>0</v>
      </c>
      <c r="L105" s="56">
        <f t="shared" si="0"/>
        <v>0</v>
      </c>
      <c r="M105" s="54">
        <f t="shared" si="1"/>
        <v>0</v>
      </c>
      <c r="N105" s="54">
        <f t="shared" si="3"/>
        <v>0</v>
      </c>
      <c r="O105" s="101">
        <f>+'Pay App 18'!O105+'Pay App 18'!P105</f>
        <v>0</v>
      </c>
      <c r="P105" s="73"/>
      <c r="Q105" s="69">
        <f>+'Pay App 18'!Q105+N105+P105</f>
        <v>0</v>
      </c>
    </row>
    <row r="106" spans="1:17" ht="21" customHeight="1" x14ac:dyDescent="0.25">
      <c r="A106" s="154" t="s">
        <v>413</v>
      </c>
      <c r="B106" s="154"/>
      <c r="C106" s="154" t="s">
        <v>414</v>
      </c>
      <c r="D106" s="155"/>
      <c r="E106" s="101">
        <f>+'Pay App 18'!E106</f>
        <v>0</v>
      </c>
      <c r="F106" s="73"/>
      <c r="G106" s="102">
        <f>+'Pay App 18'!G106+'Pay App 19'!F106</f>
        <v>0</v>
      </c>
      <c r="H106" s="194">
        <f>+'Pay App 18'!K106</f>
        <v>0</v>
      </c>
      <c r="I106" s="195"/>
      <c r="J106" s="104"/>
      <c r="K106" s="55">
        <f t="shared" si="2"/>
        <v>0</v>
      </c>
      <c r="L106" s="56">
        <f t="shared" si="0"/>
        <v>0</v>
      </c>
      <c r="M106" s="54">
        <f t="shared" si="1"/>
        <v>0</v>
      </c>
      <c r="N106" s="54">
        <f t="shared" si="3"/>
        <v>0</v>
      </c>
      <c r="O106" s="101">
        <f>+'Pay App 18'!O106+'Pay App 18'!P106</f>
        <v>0</v>
      </c>
      <c r="P106" s="73"/>
      <c r="Q106" s="69">
        <f>+'Pay App 18'!Q106+N106+P106</f>
        <v>0</v>
      </c>
    </row>
    <row r="107" spans="1:17" ht="21" customHeight="1" x14ac:dyDescent="0.25">
      <c r="A107" s="154" t="s">
        <v>293</v>
      </c>
      <c r="B107" s="154"/>
      <c r="C107" s="154" t="s">
        <v>287</v>
      </c>
      <c r="D107" s="155"/>
      <c r="E107" s="101">
        <f>+'Pay App 18'!E107</f>
        <v>0</v>
      </c>
      <c r="F107" s="73"/>
      <c r="G107" s="102">
        <f>+'Pay App 18'!G107+'Pay App 19'!F107</f>
        <v>0</v>
      </c>
      <c r="H107" s="194">
        <f>+'Pay App 18'!K107</f>
        <v>0</v>
      </c>
      <c r="I107" s="195"/>
      <c r="J107" s="104"/>
      <c r="K107" s="55">
        <f t="shared" si="2"/>
        <v>0</v>
      </c>
      <c r="L107" s="56">
        <f t="shared" si="0"/>
        <v>0</v>
      </c>
      <c r="M107" s="54">
        <f t="shared" si="1"/>
        <v>0</v>
      </c>
      <c r="N107" s="54">
        <f t="shared" si="3"/>
        <v>0</v>
      </c>
      <c r="O107" s="101">
        <f>+'Pay App 18'!O107+'Pay App 18'!P107</f>
        <v>0</v>
      </c>
      <c r="P107" s="73"/>
      <c r="Q107" s="69">
        <f>+'Pay App 18'!Q107+N107+P107</f>
        <v>0</v>
      </c>
    </row>
    <row r="108" spans="1:17" ht="21" customHeight="1" x14ac:dyDescent="0.25">
      <c r="A108" s="154" t="s">
        <v>294</v>
      </c>
      <c r="B108" s="154"/>
      <c r="C108" s="154" t="s">
        <v>288</v>
      </c>
      <c r="D108" s="155"/>
      <c r="E108" s="101">
        <f>+'Pay App 18'!E108</f>
        <v>0</v>
      </c>
      <c r="F108" s="73"/>
      <c r="G108" s="102">
        <f>+'Pay App 18'!G108+'Pay App 19'!F108</f>
        <v>0</v>
      </c>
      <c r="H108" s="194">
        <f>+'Pay App 18'!K108</f>
        <v>0</v>
      </c>
      <c r="I108" s="195"/>
      <c r="J108" s="104"/>
      <c r="K108" s="55">
        <f t="shared" si="2"/>
        <v>0</v>
      </c>
      <c r="L108" s="56">
        <f t="shared" si="0"/>
        <v>0</v>
      </c>
      <c r="M108" s="54">
        <f t="shared" si="1"/>
        <v>0</v>
      </c>
      <c r="N108" s="54">
        <f t="shared" si="3"/>
        <v>0</v>
      </c>
      <c r="O108" s="101">
        <f>+'Pay App 18'!O108+'Pay App 18'!P108</f>
        <v>0</v>
      </c>
      <c r="P108" s="73"/>
      <c r="Q108" s="69">
        <f>+'Pay App 18'!Q108+N108+P108</f>
        <v>0</v>
      </c>
    </row>
    <row r="109" spans="1:17" ht="21" customHeight="1" x14ac:dyDescent="0.25">
      <c r="A109" s="154" t="s">
        <v>295</v>
      </c>
      <c r="B109" s="154"/>
      <c r="C109" s="154" t="s">
        <v>289</v>
      </c>
      <c r="D109" s="155"/>
      <c r="E109" s="101">
        <f>+'Pay App 18'!E109</f>
        <v>0</v>
      </c>
      <c r="F109" s="73"/>
      <c r="G109" s="102">
        <f>+'Pay App 18'!G109+'Pay App 19'!F109</f>
        <v>0</v>
      </c>
      <c r="H109" s="194">
        <f>+'Pay App 18'!K109</f>
        <v>0</v>
      </c>
      <c r="I109" s="195"/>
      <c r="J109" s="104"/>
      <c r="K109" s="55">
        <f t="shared" si="2"/>
        <v>0</v>
      </c>
      <c r="L109" s="56">
        <f t="shared" si="0"/>
        <v>0</v>
      </c>
      <c r="M109" s="54">
        <f t="shared" si="1"/>
        <v>0</v>
      </c>
      <c r="N109" s="54">
        <f t="shared" si="3"/>
        <v>0</v>
      </c>
      <c r="O109" s="101">
        <f>+'Pay App 18'!O109+'Pay App 18'!P109</f>
        <v>0</v>
      </c>
      <c r="P109" s="73"/>
      <c r="Q109" s="69">
        <f>+'Pay App 18'!Q109+N109+P109</f>
        <v>0</v>
      </c>
    </row>
    <row r="110" spans="1:17" ht="21" customHeight="1" x14ac:dyDescent="0.25">
      <c r="A110" s="154" t="s">
        <v>296</v>
      </c>
      <c r="B110" s="154"/>
      <c r="C110" s="154" t="s">
        <v>290</v>
      </c>
      <c r="D110" s="155"/>
      <c r="E110" s="101">
        <f>+'Pay App 18'!E110</f>
        <v>0</v>
      </c>
      <c r="F110" s="73"/>
      <c r="G110" s="102">
        <f>+'Pay App 18'!G110+'Pay App 19'!F110</f>
        <v>0</v>
      </c>
      <c r="H110" s="194">
        <f>+'Pay App 18'!K110</f>
        <v>0</v>
      </c>
      <c r="I110" s="195"/>
      <c r="J110" s="104"/>
      <c r="K110" s="55">
        <f t="shared" si="2"/>
        <v>0</v>
      </c>
      <c r="L110" s="56">
        <f t="shared" si="0"/>
        <v>0</v>
      </c>
      <c r="M110" s="54">
        <f t="shared" si="1"/>
        <v>0</v>
      </c>
      <c r="N110" s="54">
        <f t="shared" si="3"/>
        <v>0</v>
      </c>
      <c r="O110" s="101">
        <f>+'Pay App 18'!O110+'Pay App 18'!P110</f>
        <v>0</v>
      </c>
      <c r="P110" s="73"/>
      <c r="Q110" s="69">
        <f>+'Pay App 18'!Q110+N110+P110</f>
        <v>0</v>
      </c>
    </row>
    <row r="111" spans="1:17" ht="21" customHeight="1" x14ac:dyDescent="0.25">
      <c r="A111" s="154" t="s">
        <v>297</v>
      </c>
      <c r="B111" s="154"/>
      <c r="C111" s="154" t="s">
        <v>291</v>
      </c>
      <c r="D111" s="155"/>
      <c r="E111" s="101">
        <f>+'Pay App 18'!E111</f>
        <v>0</v>
      </c>
      <c r="F111" s="73"/>
      <c r="G111" s="102">
        <f>+'Pay App 18'!G111+'Pay App 19'!F111</f>
        <v>0</v>
      </c>
      <c r="H111" s="194">
        <f>+'Pay App 18'!K111</f>
        <v>0</v>
      </c>
      <c r="I111" s="195"/>
      <c r="J111" s="104"/>
      <c r="K111" s="55">
        <f t="shared" si="2"/>
        <v>0</v>
      </c>
      <c r="L111" s="56">
        <f t="shared" si="0"/>
        <v>0</v>
      </c>
      <c r="M111" s="54">
        <f t="shared" si="1"/>
        <v>0</v>
      </c>
      <c r="N111" s="54">
        <f t="shared" si="3"/>
        <v>0</v>
      </c>
      <c r="O111" s="101">
        <f>+'Pay App 18'!O111+'Pay App 18'!P111</f>
        <v>0</v>
      </c>
      <c r="P111" s="73"/>
      <c r="Q111" s="69">
        <f>+'Pay App 18'!Q111+N111+P111</f>
        <v>0</v>
      </c>
    </row>
    <row r="112" spans="1:17" ht="21" customHeight="1" x14ac:dyDescent="0.25">
      <c r="A112" s="159" t="s">
        <v>226</v>
      </c>
      <c r="B112" s="159"/>
      <c r="C112" s="159" t="s">
        <v>227</v>
      </c>
      <c r="D112" s="160"/>
      <c r="E112" s="101">
        <f>+'Pay App 18'!E112</f>
        <v>0</v>
      </c>
      <c r="F112" s="73"/>
      <c r="G112" s="102">
        <f>+'Pay App 18'!G112+'Pay App 19'!F112</f>
        <v>0</v>
      </c>
      <c r="H112" s="194">
        <f>+'Pay App 18'!K112</f>
        <v>0</v>
      </c>
      <c r="I112" s="195"/>
      <c r="J112" s="104"/>
      <c r="K112" s="55">
        <f t="shared" si="2"/>
        <v>0</v>
      </c>
      <c r="L112" s="56">
        <f t="shared" si="0"/>
        <v>0</v>
      </c>
      <c r="M112" s="54">
        <f t="shared" si="1"/>
        <v>0</v>
      </c>
      <c r="N112" s="54">
        <f t="shared" si="3"/>
        <v>0</v>
      </c>
      <c r="O112" s="101">
        <f>+'Pay App 18'!O112+'Pay App 18'!P112</f>
        <v>0</v>
      </c>
      <c r="P112" s="73"/>
      <c r="Q112" s="69">
        <f>+'Pay App 18'!Q112+N112+P112</f>
        <v>0</v>
      </c>
    </row>
    <row r="113" spans="1:17" ht="21" customHeight="1" x14ac:dyDescent="0.25">
      <c r="A113" s="154" t="s">
        <v>85</v>
      </c>
      <c r="B113" s="154"/>
      <c r="C113" s="154" t="s">
        <v>86</v>
      </c>
      <c r="D113" s="155"/>
      <c r="E113" s="101">
        <f>+'Pay App 18'!E113</f>
        <v>0</v>
      </c>
      <c r="F113" s="73"/>
      <c r="G113" s="102">
        <f>+'Pay App 18'!G113+'Pay App 19'!F113</f>
        <v>0</v>
      </c>
      <c r="H113" s="194">
        <f>+'Pay App 18'!K113</f>
        <v>0</v>
      </c>
      <c r="I113" s="195"/>
      <c r="J113" s="104"/>
      <c r="K113" s="55">
        <f t="shared" si="2"/>
        <v>0</v>
      </c>
      <c r="L113" s="56">
        <f t="shared" si="0"/>
        <v>0</v>
      </c>
      <c r="M113" s="54">
        <f t="shared" si="1"/>
        <v>0</v>
      </c>
      <c r="N113" s="54">
        <f t="shared" si="3"/>
        <v>0</v>
      </c>
      <c r="O113" s="101">
        <f>+'Pay App 18'!O113+'Pay App 18'!P113</f>
        <v>0</v>
      </c>
      <c r="P113" s="73"/>
      <c r="Q113" s="69">
        <f>+'Pay App 18'!Q113+N113+P113</f>
        <v>0</v>
      </c>
    </row>
    <row r="114" spans="1:17" ht="21" customHeight="1" x14ac:dyDescent="0.25">
      <c r="A114" s="154" t="s">
        <v>87</v>
      </c>
      <c r="B114" s="154"/>
      <c r="C114" s="154" t="s">
        <v>88</v>
      </c>
      <c r="D114" s="155"/>
      <c r="E114" s="101">
        <f>+'Pay App 18'!E114</f>
        <v>0</v>
      </c>
      <c r="F114" s="73"/>
      <c r="G114" s="102">
        <f>+'Pay App 18'!G114+'Pay App 19'!F114</f>
        <v>0</v>
      </c>
      <c r="H114" s="194">
        <f>+'Pay App 18'!K114</f>
        <v>0</v>
      </c>
      <c r="I114" s="195"/>
      <c r="J114" s="104"/>
      <c r="K114" s="55">
        <f t="shared" si="2"/>
        <v>0</v>
      </c>
      <c r="L114" s="56">
        <f t="shared" si="0"/>
        <v>0</v>
      </c>
      <c r="M114" s="54">
        <f t="shared" si="1"/>
        <v>0</v>
      </c>
      <c r="N114" s="54">
        <f t="shared" si="3"/>
        <v>0</v>
      </c>
      <c r="O114" s="101">
        <f>+'Pay App 18'!O114+'Pay App 18'!P114</f>
        <v>0</v>
      </c>
      <c r="P114" s="73"/>
      <c r="Q114" s="69">
        <f>+'Pay App 18'!Q114+N114+P114</f>
        <v>0</v>
      </c>
    </row>
    <row r="115" spans="1:17" ht="21" customHeight="1" x14ac:dyDescent="0.25">
      <c r="A115" s="154" t="s">
        <v>298</v>
      </c>
      <c r="B115" s="154"/>
      <c r="C115" s="154" t="s">
        <v>299</v>
      </c>
      <c r="D115" s="155"/>
      <c r="E115" s="101">
        <f>+'Pay App 18'!E115</f>
        <v>0</v>
      </c>
      <c r="F115" s="73"/>
      <c r="G115" s="102">
        <f>+'Pay App 18'!G115+'Pay App 19'!F115</f>
        <v>0</v>
      </c>
      <c r="H115" s="194">
        <f>+'Pay App 18'!K115</f>
        <v>0</v>
      </c>
      <c r="I115" s="195"/>
      <c r="J115" s="104"/>
      <c r="K115" s="55">
        <f t="shared" si="2"/>
        <v>0</v>
      </c>
      <c r="L115" s="56">
        <f t="shared" si="0"/>
        <v>0</v>
      </c>
      <c r="M115" s="54">
        <f t="shared" si="1"/>
        <v>0</v>
      </c>
      <c r="N115" s="54">
        <f t="shared" si="3"/>
        <v>0</v>
      </c>
      <c r="O115" s="101">
        <f>+'Pay App 18'!O115+'Pay App 18'!P115</f>
        <v>0</v>
      </c>
      <c r="P115" s="73"/>
      <c r="Q115" s="69">
        <f>+'Pay App 18'!Q115+N115+P115</f>
        <v>0</v>
      </c>
    </row>
    <row r="116" spans="1:17" ht="21" customHeight="1" x14ac:dyDescent="0.25">
      <c r="A116" s="159" t="s">
        <v>224</v>
      </c>
      <c r="B116" s="159"/>
      <c r="C116" s="157" t="s">
        <v>225</v>
      </c>
      <c r="D116" s="185"/>
      <c r="E116" s="101">
        <f>+'Pay App 18'!E116</f>
        <v>0</v>
      </c>
      <c r="F116" s="73"/>
      <c r="G116" s="102">
        <f>+'Pay App 18'!G116+'Pay App 19'!F116</f>
        <v>0</v>
      </c>
      <c r="H116" s="194">
        <f>+'Pay App 18'!K116</f>
        <v>0</v>
      </c>
      <c r="I116" s="195"/>
      <c r="J116" s="104"/>
      <c r="K116" s="55">
        <f t="shared" si="2"/>
        <v>0</v>
      </c>
      <c r="L116" s="56">
        <f t="shared" si="0"/>
        <v>0</v>
      </c>
      <c r="M116" s="54">
        <f t="shared" si="1"/>
        <v>0</v>
      </c>
      <c r="N116" s="54">
        <f t="shared" si="3"/>
        <v>0</v>
      </c>
      <c r="O116" s="101">
        <f>+'Pay App 18'!O116+'Pay App 18'!P116</f>
        <v>0</v>
      </c>
      <c r="P116" s="73"/>
      <c r="Q116" s="69">
        <f>+'Pay App 18'!Q116+N116+P116</f>
        <v>0</v>
      </c>
    </row>
    <row r="117" spans="1:17" ht="21" customHeight="1" x14ac:dyDescent="0.25">
      <c r="A117" s="154" t="s">
        <v>300</v>
      </c>
      <c r="B117" s="154"/>
      <c r="C117" s="154" t="s">
        <v>301</v>
      </c>
      <c r="D117" s="155"/>
      <c r="E117" s="101">
        <f>+'Pay App 18'!E117</f>
        <v>0</v>
      </c>
      <c r="F117" s="73"/>
      <c r="G117" s="102">
        <f>+'Pay App 18'!G117+'Pay App 19'!F117</f>
        <v>0</v>
      </c>
      <c r="H117" s="194">
        <f>+'Pay App 18'!K117</f>
        <v>0</v>
      </c>
      <c r="I117" s="195"/>
      <c r="J117" s="104"/>
      <c r="K117" s="55">
        <f t="shared" si="2"/>
        <v>0</v>
      </c>
      <c r="L117" s="56">
        <f t="shared" si="0"/>
        <v>0</v>
      </c>
      <c r="M117" s="54">
        <f t="shared" si="1"/>
        <v>0</v>
      </c>
      <c r="N117" s="54">
        <f t="shared" si="3"/>
        <v>0</v>
      </c>
      <c r="O117" s="101">
        <f>+'Pay App 18'!O117+'Pay App 18'!P117</f>
        <v>0</v>
      </c>
      <c r="P117" s="73"/>
      <c r="Q117" s="69">
        <f>+'Pay App 18'!Q117+N117+P117</f>
        <v>0</v>
      </c>
    </row>
    <row r="118" spans="1:17" ht="21" customHeight="1" x14ac:dyDescent="0.25">
      <c r="A118" s="154" t="s">
        <v>89</v>
      </c>
      <c r="B118" s="154"/>
      <c r="C118" s="123" t="s">
        <v>90</v>
      </c>
      <c r="D118" s="58"/>
      <c r="E118" s="101">
        <f>+'Pay App 18'!E118</f>
        <v>0</v>
      </c>
      <c r="F118" s="73"/>
      <c r="G118" s="102">
        <f>+'Pay App 18'!G118+'Pay App 19'!F118</f>
        <v>0</v>
      </c>
      <c r="H118" s="194">
        <f>+'Pay App 18'!K118</f>
        <v>0</v>
      </c>
      <c r="I118" s="195"/>
      <c r="J118" s="104"/>
      <c r="K118" s="55">
        <f t="shared" si="2"/>
        <v>0</v>
      </c>
      <c r="L118" s="56">
        <f t="shared" si="0"/>
        <v>0</v>
      </c>
      <c r="M118" s="54">
        <f t="shared" si="1"/>
        <v>0</v>
      </c>
      <c r="N118" s="54">
        <f t="shared" si="3"/>
        <v>0</v>
      </c>
      <c r="O118" s="101">
        <f>+'Pay App 18'!O118+'Pay App 18'!P118</f>
        <v>0</v>
      </c>
      <c r="P118" s="73"/>
      <c r="Q118" s="69">
        <f>+'Pay App 18'!Q118+N118+P118</f>
        <v>0</v>
      </c>
    </row>
    <row r="119" spans="1:17" ht="21" customHeight="1" x14ac:dyDescent="0.25">
      <c r="A119" s="154" t="s">
        <v>91</v>
      </c>
      <c r="B119" s="154"/>
      <c r="C119" s="155" t="s">
        <v>92</v>
      </c>
      <c r="D119" s="172"/>
      <c r="E119" s="101">
        <f>+'Pay App 18'!E119</f>
        <v>0</v>
      </c>
      <c r="F119" s="73"/>
      <c r="G119" s="102">
        <f>+'Pay App 18'!G119+'Pay App 19'!F119</f>
        <v>0</v>
      </c>
      <c r="H119" s="194">
        <f>+'Pay App 18'!K119</f>
        <v>0</v>
      </c>
      <c r="I119" s="195"/>
      <c r="J119" s="104"/>
      <c r="K119" s="55">
        <f t="shared" si="2"/>
        <v>0</v>
      </c>
      <c r="L119" s="56">
        <f t="shared" si="0"/>
        <v>0</v>
      </c>
      <c r="M119" s="54">
        <f t="shared" si="1"/>
        <v>0</v>
      </c>
      <c r="N119" s="54">
        <f t="shared" si="3"/>
        <v>0</v>
      </c>
      <c r="O119" s="101">
        <f>+'Pay App 18'!O119+'Pay App 18'!P119</f>
        <v>0</v>
      </c>
      <c r="P119" s="73"/>
      <c r="Q119" s="69">
        <f>+'Pay App 18'!Q119+N119+P119</f>
        <v>0</v>
      </c>
    </row>
    <row r="120" spans="1:17" ht="21" customHeight="1" x14ac:dyDescent="0.25">
      <c r="A120" s="154" t="s">
        <v>302</v>
      </c>
      <c r="B120" s="154"/>
      <c r="C120" s="154" t="s">
        <v>303</v>
      </c>
      <c r="D120" s="155"/>
      <c r="E120" s="101">
        <f>+'Pay App 18'!E120</f>
        <v>0</v>
      </c>
      <c r="F120" s="73"/>
      <c r="G120" s="102">
        <f>+'Pay App 18'!G120+'Pay App 19'!F120</f>
        <v>0</v>
      </c>
      <c r="H120" s="194">
        <f>+'Pay App 18'!K120</f>
        <v>0</v>
      </c>
      <c r="I120" s="195"/>
      <c r="J120" s="104"/>
      <c r="K120" s="55">
        <f t="shared" si="2"/>
        <v>0</v>
      </c>
      <c r="L120" s="56">
        <f t="shared" si="0"/>
        <v>0</v>
      </c>
      <c r="M120" s="54">
        <f t="shared" si="1"/>
        <v>0</v>
      </c>
      <c r="N120" s="54">
        <f t="shared" si="3"/>
        <v>0</v>
      </c>
      <c r="O120" s="101">
        <f>+'Pay App 18'!O120+'Pay App 18'!P120</f>
        <v>0</v>
      </c>
      <c r="P120" s="73"/>
      <c r="Q120" s="69">
        <f>+'Pay App 18'!Q120+N120+P120</f>
        <v>0</v>
      </c>
    </row>
    <row r="121" spans="1:17" ht="21" customHeight="1" x14ac:dyDescent="0.25">
      <c r="A121" s="154" t="s">
        <v>304</v>
      </c>
      <c r="B121" s="154"/>
      <c r="C121" s="154" t="s">
        <v>305</v>
      </c>
      <c r="D121" s="155"/>
      <c r="E121" s="101">
        <f>+'Pay App 18'!E121</f>
        <v>0</v>
      </c>
      <c r="F121" s="73"/>
      <c r="G121" s="102">
        <f>+'Pay App 18'!G121+'Pay App 19'!F121</f>
        <v>0</v>
      </c>
      <c r="H121" s="194">
        <f>+'Pay App 18'!K121</f>
        <v>0</v>
      </c>
      <c r="I121" s="195"/>
      <c r="J121" s="104"/>
      <c r="K121" s="55">
        <f t="shared" si="2"/>
        <v>0</v>
      </c>
      <c r="L121" s="56">
        <f t="shared" si="0"/>
        <v>0</v>
      </c>
      <c r="M121" s="54">
        <f t="shared" si="1"/>
        <v>0</v>
      </c>
      <c r="N121" s="54">
        <f t="shared" si="3"/>
        <v>0</v>
      </c>
      <c r="O121" s="101">
        <f>+'Pay App 18'!O121+'Pay App 18'!P121</f>
        <v>0</v>
      </c>
      <c r="P121" s="73"/>
      <c r="Q121" s="69">
        <f>+'Pay App 18'!Q121+N121+P121</f>
        <v>0</v>
      </c>
    </row>
    <row r="122" spans="1:17" ht="21" customHeight="1" x14ac:dyDescent="0.25">
      <c r="A122" s="159" t="s">
        <v>93</v>
      </c>
      <c r="B122" s="159"/>
      <c r="C122" s="160" t="s">
        <v>221</v>
      </c>
      <c r="D122" s="163"/>
      <c r="E122" s="101">
        <f>+'Pay App 18'!E122</f>
        <v>0</v>
      </c>
      <c r="F122" s="73"/>
      <c r="G122" s="102">
        <f>+'Pay App 18'!G122+'Pay App 19'!F122</f>
        <v>0</v>
      </c>
      <c r="H122" s="194">
        <f>+'Pay App 18'!K122</f>
        <v>0</v>
      </c>
      <c r="I122" s="195"/>
      <c r="J122" s="104"/>
      <c r="K122" s="55">
        <f t="shared" si="2"/>
        <v>0</v>
      </c>
      <c r="L122" s="56">
        <f t="shared" si="0"/>
        <v>0</v>
      </c>
      <c r="M122" s="54">
        <f t="shared" si="1"/>
        <v>0</v>
      </c>
      <c r="N122" s="54">
        <f t="shared" si="3"/>
        <v>0</v>
      </c>
      <c r="O122" s="101">
        <f>+'Pay App 18'!O122+'Pay App 18'!P122</f>
        <v>0</v>
      </c>
      <c r="P122" s="73"/>
      <c r="Q122" s="69">
        <f>+'Pay App 18'!Q122+N122+P122</f>
        <v>0</v>
      </c>
    </row>
    <row r="123" spans="1:17" ht="21" customHeight="1" x14ac:dyDescent="0.25">
      <c r="A123" s="154" t="s">
        <v>306</v>
      </c>
      <c r="B123" s="154"/>
      <c r="C123" s="154" t="s">
        <v>307</v>
      </c>
      <c r="D123" s="155"/>
      <c r="E123" s="101">
        <f>+'Pay App 18'!E123</f>
        <v>0</v>
      </c>
      <c r="F123" s="73"/>
      <c r="G123" s="102">
        <f>+'Pay App 18'!G123+'Pay App 19'!F123</f>
        <v>0</v>
      </c>
      <c r="H123" s="194">
        <f>+'Pay App 18'!K123</f>
        <v>0</v>
      </c>
      <c r="I123" s="195"/>
      <c r="J123" s="104"/>
      <c r="K123" s="55">
        <f t="shared" si="2"/>
        <v>0</v>
      </c>
      <c r="L123" s="56">
        <f t="shared" si="0"/>
        <v>0</v>
      </c>
      <c r="M123" s="54">
        <f t="shared" si="1"/>
        <v>0</v>
      </c>
      <c r="N123" s="54">
        <f t="shared" si="3"/>
        <v>0</v>
      </c>
      <c r="O123" s="101">
        <f>+'Pay App 18'!O123+'Pay App 18'!P123</f>
        <v>0</v>
      </c>
      <c r="P123" s="73"/>
      <c r="Q123" s="69">
        <f>+'Pay App 18'!Q123+N123+P123</f>
        <v>0</v>
      </c>
    </row>
    <row r="124" spans="1:17" ht="21" customHeight="1" x14ac:dyDescent="0.25">
      <c r="A124" s="154" t="s">
        <v>306</v>
      </c>
      <c r="B124" s="154"/>
      <c r="C124" s="154" t="s">
        <v>308</v>
      </c>
      <c r="D124" s="155"/>
      <c r="E124" s="101">
        <f>+'Pay App 18'!E124</f>
        <v>0</v>
      </c>
      <c r="F124" s="73"/>
      <c r="G124" s="102">
        <f>+'Pay App 18'!G124+'Pay App 19'!F124</f>
        <v>0</v>
      </c>
      <c r="H124" s="194">
        <f>+'Pay App 18'!K124</f>
        <v>0</v>
      </c>
      <c r="I124" s="195"/>
      <c r="J124" s="104"/>
      <c r="K124" s="55">
        <f t="shared" si="2"/>
        <v>0</v>
      </c>
      <c r="L124" s="56">
        <f t="shared" si="0"/>
        <v>0</v>
      </c>
      <c r="M124" s="54">
        <f t="shared" si="1"/>
        <v>0</v>
      </c>
      <c r="N124" s="54">
        <f t="shared" si="3"/>
        <v>0</v>
      </c>
      <c r="O124" s="101">
        <f>+'Pay App 18'!O124+'Pay App 18'!P124</f>
        <v>0</v>
      </c>
      <c r="P124" s="73"/>
      <c r="Q124" s="69">
        <f>+'Pay App 18'!Q124+N124+P124</f>
        <v>0</v>
      </c>
    </row>
    <row r="125" spans="1:17" ht="21" customHeight="1" x14ac:dyDescent="0.25">
      <c r="A125" s="154" t="s">
        <v>306</v>
      </c>
      <c r="B125" s="154"/>
      <c r="C125" s="154" t="s">
        <v>309</v>
      </c>
      <c r="D125" s="155"/>
      <c r="E125" s="101">
        <f>+'Pay App 18'!E125</f>
        <v>0</v>
      </c>
      <c r="F125" s="73"/>
      <c r="G125" s="102">
        <f>+'Pay App 18'!G125+'Pay App 19'!F125</f>
        <v>0</v>
      </c>
      <c r="H125" s="194">
        <f>+'Pay App 18'!K125</f>
        <v>0</v>
      </c>
      <c r="I125" s="195"/>
      <c r="J125" s="104"/>
      <c r="K125" s="55">
        <f t="shared" si="2"/>
        <v>0</v>
      </c>
      <c r="L125" s="56">
        <f t="shared" si="0"/>
        <v>0</v>
      </c>
      <c r="M125" s="54">
        <f t="shared" si="1"/>
        <v>0</v>
      </c>
      <c r="N125" s="54">
        <f t="shared" si="3"/>
        <v>0</v>
      </c>
      <c r="O125" s="101">
        <f>+'Pay App 18'!O125+'Pay App 18'!P125</f>
        <v>0</v>
      </c>
      <c r="P125" s="73"/>
      <c r="Q125" s="69">
        <f>+'Pay App 18'!Q125+N125+P125</f>
        <v>0</v>
      </c>
    </row>
    <row r="126" spans="1:17" ht="21" customHeight="1" x14ac:dyDescent="0.25">
      <c r="A126" s="159" t="s">
        <v>222</v>
      </c>
      <c r="B126" s="159"/>
      <c r="C126" s="159" t="s">
        <v>223</v>
      </c>
      <c r="D126" s="160"/>
      <c r="E126" s="101">
        <f>+'Pay App 18'!E126</f>
        <v>0</v>
      </c>
      <c r="F126" s="73"/>
      <c r="G126" s="102">
        <f>+'Pay App 18'!G126+'Pay App 19'!F126</f>
        <v>0</v>
      </c>
      <c r="H126" s="194">
        <f>+'Pay App 18'!K126</f>
        <v>0</v>
      </c>
      <c r="I126" s="195"/>
      <c r="J126" s="104"/>
      <c r="K126" s="55">
        <f t="shared" si="2"/>
        <v>0</v>
      </c>
      <c r="L126" s="56">
        <f t="shared" si="0"/>
        <v>0</v>
      </c>
      <c r="M126" s="54">
        <f t="shared" si="1"/>
        <v>0</v>
      </c>
      <c r="N126" s="54">
        <f t="shared" si="3"/>
        <v>0</v>
      </c>
      <c r="O126" s="101">
        <f>+'Pay App 18'!O126+'Pay App 18'!P126</f>
        <v>0</v>
      </c>
      <c r="P126" s="73"/>
      <c r="Q126" s="69">
        <f>+'Pay App 18'!Q126+N126+P126</f>
        <v>0</v>
      </c>
    </row>
    <row r="127" spans="1:17" ht="21" customHeight="1" x14ac:dyDescent="0.25">
      <c r="A127" s="154" t="s">
        <v>94</v>
      </c>
      <c r="B127" s="154"/>
      <c r="C127" s="154" t="s">
        <v>95</v>
      </c>
      <c r="D127" s="155"/>
      <c r="E127" s="101">
        <f>+'Pay App 18'!E127</f>
        <v>0</v>
      </c>
      <c r="F127" s="73"/>
      <c r="G127" s="102">
        <f>+'Pay App 18'!G127+'Pay App 19'!F127</f>
        <v>0</v>
      </c>
      <c r="H127" s="194">
        <f>+'Pay App 18'!K127</f>
        <v>0</v>
      </c>
      <c r="I127" s="195"/>
      <c r="J127" s="104"/>
      <c r="K127" s="55">
        <f t="shared" si="2"/>
        <v>0</v>
      </c>
      <c r="L127" s="56">
        <f t="shared" si="0"/>
        <v>0</v>
      </c>
      <c r="M127" s="54">
        <f t="shared" si="1"/>
        <v>0</v>
      </c>
      <c r="N127" s="54">
        <f t="shared" si="3"/>
        <v>0</v>
      </c>
      <c r="O127" s="101">
        <f>+'Pay App 18'!O127+'Pay App 18'!P127</f>
        <v>0</v>
      </c>
      <c r="P127" s="73"/>
      <c r="Q127" s="69">
        <f>+'Pay App 18'!Q127+N127+P127</f>
        <v>0</v>
      </c>
    </row>
    <row r="128" spans="1:17" ht="21" customHeight="1" x14ac:dyDescent="0.25">
      <c r="A128" s="154" t="s">
        <v>310</v>
      </c>
      <c r="B128" s="154"/>
      <c r="C128" s="154" t="s">
        <v>311</v>
      </c>
      <c r="D128" s="155"/>
      <c r="E128" s="101">
        <f>+'Pay App 18'!E128</f>
        <v>0</v>
      </c>
      <c r="F128" s="73"/>
      <c r="G128" s="102">
        <f>+'Pay App 18'!G128+'Pay App 19'!F128</f>
        <v>0</v>
      </c>
      <c r="H128" s="194">
        <f>+'Pay App 18'!K128</f>
        <v>0</v>
      </c>
      <c r="I128" s="195"/>
      <c r="J128" s="104"/>
      <c r="K128" s="55">
        <f t="shared" si="2"/>
        <v>0</v>
      </c>
      <c r="L128" s="56">
        <f t="shared" si="0"/>
        <v>0</v>
      </c>
      <c r="M128" s="54">
        <f t="shared" si="1"/>
        <v>0</v>
      </c>
      <c r="N128" s="54">
        <f t="shared" si="3"/>
        <v>0</v>
      </c>
      <c r="O128" s="101">
        <f>+'Pay App 18'!O128+'Pay App 18'!P128</f>
        <v>0</v>
      </c>
      <c r="P128" s="73"/>
      <c r="Q128" s="69">
        <f>+'Pay App 18'!Q128+N128+P128</f>
        <v>0</v>
      </c>
    </row>
    <row r="129" spans="1:17" ht="21" customHeight="1" x14ac:dyDescent="0.25">
      <c r="A129" s="154" t="s">
        <v>312</v>
      </c>
      <c r="B129" s="154"/>
      <c r="C129" s="154" t="s">
        <v>313</v>
      </c>
      <c r="D129" s="155"/>
      <c r="E129" s="101">
        <f>+'Pay App 18'!E129</f>
        <v>0</v>
      </c>
      <c r="F129" s="73"/>
      <c r="G129" s="102">
        <f>+'Pay App 18'!G129+'Pay App 19'!F129</f>
        <v>0</v>
      </c>
      <c r="H129" s="194">
        <f>+'Pay App 18'!K129</f>
        <v>0</v>
      </c>
      <c r="I129" s="195"/>
      <c r="J129" s="104"/>
      <c r="K129" s="55">
        <f t="shared" si="2"/>
        <v>0</v>
      </c>
      <c r="L129" s="56">
        <f t="shared" si="0"/>
        <v>0</v>
      </c>
      <c r="M129" s="54">
        <f t="shared" si="1"/>
        <v>0</v>
      </c>
      <c r="N129" s="54">
        <f t="shared" si="3"/>
        <v>0</v>
      </c>
      <c r="O129" s="101">
        <f>+'Pay App 18'!O129+'Pay App 18'!P129</f>
        <v>0</v>
      </c>
      <c r="P129" s="73"/>
      <c r="Q129" s="69">
        <f>+'Pay App 18'!Q129+N129+P129</f>
        <v>0</v>
      </c>
    </row>
    <row r="130" spans="1:17" ht="21" customHeight="1" x14ac:dyDescent="0.25">
      <c r="A130" s="154" t="s">
        <v>96</v>
      </c>
      <c r="B130" s="154"/>
      <c r="C130" s="154" t="s">
        <v>97</v>
      </c>
      <c r="D130" s="155"/>
      <c r="E130" s="101">
        <f>+'Pay App 18'!E130</f>
        <v>0</v>
      </c>
      <c r="F130" s="73"/>
      <c r="G130" s="102">
        <f>+'Pay App 18'!G130+'Pay App 19'!F130</f>
        <v>0</v>
      </c>
      <c r="H130" s="194">
        <f>+'Pay App 18'!K130</f>
        <v>0</v>
      </c>
      <c r="I130" s="195"/>
      <c r="J130" s="104"/>
      <c r="K130" s="55">
        <f t="shared" si="2"/>
        <v>0</v>
      </c>
      <c r="L130" s="56">
        <f t="shared" si="0"/>
        <v>0</v>
      </c>
      <c r="M130" s="54">
        <f t="shared" si="1"/>
        <v>0</v>
      </c>
      <c r="N130" s="54">
        <f t="shared" si="3"/>
        <v>0</v>
      </c>
      <c r="O130" s="101">
        <f>+'Pay App 18'!O130+'Pay App 18'!P130</f>
        <v>0</v>
      </c>
      <c r="P130" s="73"/>
      <c r="Q130" s="69">
        <f>+'Pay App 18'!Q130+N130+P130</f>
        <v>0</v>
      </c>
    </row>
    <row r="131" spans="1:17" ht="21" customHeight="1" x14ac:dyDescent="0.25">
      <c r="A131" s="154" t="s">
        <v>314</v>
      </c>
      <c r="B131" s="154"/>
      <c r="C131" s="154" t="s">
        <v>315</v>
      </c>
      <c r="D131" s="155"/>
      <c r="E131" s="101">
        <f>+'Pay App 18'!E131</f>
        <v>0</v>
      </c>
      <c r="F131" s="73"/>
      <c r="G131" s="102">
        <f>+'Pay App 18'!G131+'Pay App 19'!F131</f>
        <v>0</v>
      </c>
      <c r="H131" s="194">
        <f>+'Pay App 18'!K131</f>
        <v>0</v>
      </c>
      <c r="I131" s="195"/>
      <c r="J131" s="104"/>
      <c r="K131" s="55">
        <f t="shared" si="2"/>
        <v>0</v>
      </c>
      <c r="L131" s="56">
        <f t="shared" si="0"/>
        <v>0</v>
      </c>
      <c r="M131" s="54">
        <f t="shared" si="1"/>
        <v>0</v>
      </c>
      <c r="N131" s="54">
        <f t="shared" si="3"/>
        <v>0</v>
      </c>
      <c r="O131" s="101">
        <f>+'Pay App 18'!O131+'Pay App 18'!P131</f>
        <v>0</v>
      </c>
      <c r="P131" s="73"/>
      <c r="Q131" s="69">
        <f>+'Pay App 18'!Q131+N131+P131</f>
        <v>0</v>
      </c>
    </row>
    <row r="132" spans="1:17" ht="21" customHeight="1" x14ac:dyDescent="0.25">
      <c r="A132" s="154" t="s">
        <v>316</v>
      </c>
      <c r="B132" s="154"/>
      <c r="C132" s="154" t="s">
        <v>317</v>
      </c>
      <c r="D132" s="155"/>
      <c r="E132" s="101">
        <f>+'Pay App 18'!E132</f>
        <v>0</v>
      </c>
      <c r="F132" s="73"/>
      <c r="G132" s="102">
        <f>+'Pay App 18'!G132+'Pay App 19'!F132</f>
        <v>0</v>
      </c>
      <c r="H132" s="194">
        <f>+'Pay App 18'!K132</f>
        <v>0</v>
      </c>
      <c r="I132" s="195"/>
      <c r="J132" s="104"/>
      <c r="K132" s="55">
        <f t="shared" si="2"/>
        <v>0</v>
      </c>
      <c r="L132" s="56">
        <f t="shared" si="0"/>
        <v>0</v>
      </c>
      <c r="M132" s="54">
        <f t="shared" si="1"/>
        <v>0</v>
      </c>
      <c r="N132" s="54">
        <f t="shared" si="3"/>
        <v>0</v>
      </c>
      <c r="O132" s="101">
        <f>+'Pay App 18'!O132+'Pay App 18'!P132</f>
        <v>0</v>
      </c>
      <c r="P132" s="73"/>
      <c r="Q132" s="69">
        <f>+'Pay App 18'!Q132+N132+P132</f>
        <v>0</v>
      </c>
    </row>
    <row r="133" spans="1:17" ht="21" customHeight="1" x14ac:dyDescent="0.25">
      <c r="A133" s="159" t="s">
        <v>219</v>
      </c>
      <c r="B133" s="159"/>
      <c r="C133" s="159" t="s">
        <v>220</v>
      </c>
      <c r="D133" s="160"/>
      <c r="E133" s="101">
        <f>+'Pay App 18'!E133</f>
        <v>0</v>
      </c>
      <c r="F133" s="73"/>
      <c r="G133" s="102">
        <f>+'Pay App 18'!G133+'Pay App 19'!F133</f>
        <v>0</v>
      </c>
      <c r="H133" s="194">
        <f>+'Pay App 18'!K133</f>
        <v>0</v>
      </c>
      <c r="I133" s="195"/>
      <c r="J133" s="104"/>
      <c r="K133" s="55">
        <f t="shared" si="2"/>
        <v>0</v>
      </c>
      <c r="L133" s="56">
        <f t="shared" si="0"/>
        <v>0</v>
      </c>
      <c r="M133" s="54">
        <f t="shared" si="1"/>
        <v>0</v>
      </c>
      <c r="N133" s="54">
        <f t="shared" si="3"/>
        <v>0</v>
      </c>
      <c r="O133" s="101">
        <f>+'Pay App 18'!O133+'Pay App 18'!P133</f>
        <v>0</v>
      </c>
      <c r="P133" s="73"/>
      <c r="Q133" s="69">
        <f>+'Pay App 18'!Q133+N133+P133</f>
        <v>0</v>
      </c>
    </row>
    <row r="134" spans="1:17" ht="21" customHeight="1" x14ac:dyDescent="0.25">
      <c r="A134" s="154" t="s">
        <v>98</v>
      </c>
      <c r="B134" s="154"/>
      <c r="C134" s="154" t="s">
        <v>99</v>
      </c>
      <c r="D134" s="155"/>
      <c r="E134" s="101">
        <f>+'Pay App 18'!E134</f>
        <v>0</v>
      </c>
      <c r="F134" s="73"/>
      <c r="G134" s="102">
        <f>+'Pay App 18'!G134+'Pay App 19'!F134</f>
        <v>0</v>
      </c>
      <c r="H134" s="194">
        <f>+'Pay App 18'!K134</f>
        <v>0</v>
      </c>
      <c r="I134" s="195"/>
      <c r="J134" s="104"/>
      <c r="K134" s="55">
        <f t="shared" si="2"/>
        <v>0</v>
      </c>
      <c r="L134" s="56">
        <f t="shared" si="0"/>
        <v>0</v>
      </c>
      <c r="M134" s="54">
        <f t="shared" si="1"/>
        <v>0</v>
      </c>
      <c r="N134" s="54">
        <f t="shared" si="3"/>
        <v>0</v>
      </c>
      <c r="O134" s="101">
        <f>+'Pay App 18'!O134+'Pay App 18'!P134</f>
        <v>0</v>
      </c>
      <c r="P134" s="73"/>
      <c r="Q134" s="69">
        <f>+'Pay App 18'!Q134+N134+P134</f>
        <v>0</v>
      </c>
    </row>
    <row r="135" spans="1:17" ht="21" customHeight="1" x14ac:dyDescent="0.25">
      <c r="A135" s="154" t="s">
        <v>100</v>
      </c>
      <c r="B135" s="154"/>
      <c r="C135" s="154" t="s">
        <v>101</v>
      </c>
      <c r="D135" s="155"/>
      <c r="E135" s="101">
        <f>+'Pay App 18'!E135</f>
        <v>0</v>
      </c>
      <c r="F135" s="73"/>
      <c r="G135" s="102">
        <f>+'Pay App 18'!G135+'Pay App 19'!F135</f>
        <v>0</v>
      </c>
      <c r="H135" s="194">
        <f>+'Pay App 18'!K135</f>
        <v>0</v>
      </c>
      <c r="I135" s="195"/>
      <c r="J135" s="104"/>
      <c r="K135" s="55">
        <f t="shared" si="2"/>
        <v>0</v>
      </c>
      <c r="L135" s="56">
        <f t="shared" si="0"/>
        <v>0</v>
      </c>
      <c r="M135" s="54">
        <f t="shared" si="1"/>
        <v>0</v>
      </c>
      <c r="N135" s="54">
        <f t="shared" si="3"/>
        <v>0</v>
      </c>
      <c r="O135" s="101">
        <f>+'Pay App 18'!O135+'Pay App 18'!P135</f>
        <v>0</v>
      </c>
      <c r="P135" s="73"/>
      <c r="Q135" s="69">
        <f>+'Pay App 18'!Q135+N135+P135</f>
        <v>0</v>
      </c>
    </row>
    <row r="136" spans="1:17" ht="21" customHeight="1" x14ac:dyDescent="0.25">
      <c r="A136" s="154" t="s">
        <v>102</v>
      </c>
      <c r="B136" s="154"/>
      <c r="C136" s="154" t="s">
        <v>103</v>
      </c>
      <c r="D136" s="155"/>
      <c r="E136" s="101">
        <f>+'Pay App 18'!E136</f>
        <v>0</v>
      </c>
      <c r="F136" s="73"/>
      <c r="G136" s="102">
        <f>+'Pay App 18'!G136+'Pay App 19'!F136</f>
        <v>0</v>
      </c>
      <c r="H136" s="194">
        <f>+'Pay App 18'!K136</f>
        <v>0</v>
      </c>
      <c r="I136" s="195"/>
      <c r="J136" s="104"/>
      <c r="K136" s="55">
        <f t="shared" si="2"/>
        <v>0</v>
      </c>
      <c r="L136" s="56">
        <f t="shared" si="0"/>
        <v>0</v>
      </c>
      <c r="M136" s="54">
        <f t="shared" si="1"/>
        <v>0</v>
      </c>
      <c r="N136" s="54">
        <f t="shared" si="3"/>
        <v>0</v>
      </c>
      <c r="O136" s="101">
        <f>+'Pay App 18'!O136+'Pay App 18'!P136</f>
        <v>0</v>
      </c>
      <c r="P136" s="73"/>
      <c r="Q136" s="69">
        <f>+'Pay App 18'!Q136+N136+P136</f>
        <v>0</v>
      </c>
    </row>
    <row r="137" spans="1:17" ht="21" customHeight="1" x14ac:dyDescent="0.25">
      <c r="A137" s="159" t="s">
        <v>217</v>
      </c>
      <c r="B137" s="159"/>
      <c r="C137" s="159" t="s">
        <v>218</v>
      </c>
      <c r="D137" s="160"/>
      <c r="E137" s="101">
        <f>+'Pay App 18'!E137</f>
        <v>0</v>
      </c>
      <c r="F137" s="73"/>
      <c r="G137" s="102">
        <f>+'Pay App 18'!G137+'Pay App 19'!F137</f>
        <v>0</v>
      </c>
      <c r="H137" s="194">
        <f>+'Pay App 18'!K137</f>
        <v>0</v>
      </c>
      <c r="I137" s="195"/>
      <c r="J137" s="104"/>
      <c r="K137" s="55">
        <f t="shared" si="2"/>
        <v>0</v>
      </c>
      <c r="L137" s="56">
        <f t="shared" si="0"/>
        <v>0</v>
      </c>
      <c r="M137" s="54">
        <f t="shared" si="1"/>
        <v>0</v>
      </c>
      <c r="N137" s="54">
        <f t="shared" si="3"/>
        <v>0</v>
      </c>
      <c r="O137" s="101">
        <f>+'Pay App 18'!O137+'Pay App 18'!P137</f>
        <v>0</v>
      </c>
      <c r="P137" s="73"/>
      <c r="Q137" s="69">
        <f>+'Pay App 18'!Q137+N137+P137</f>
        <v>0</v>
      </c>
    </row>
    <row r="138" spans="1:17" ht="21" customHeight="1" x14ac:dyDescent="0.25">
      <c r="A138" s="154" t="s">
        <v>104</v>
      </c>
      <c r="B138" s="154"/>
      <c r="C138" s="154" t="s">
        <v>105</v>
      </c>
      <c r="D138" s="155"/>
      <c r="E138" s="101">
        <f>+'Pay App 18'!E138</f>
        <v>0</v>
      </c>
      <c r="F138" s="73"/>
      <c r="G138" s="102">
        <f>+'Pay App 18'!G138+'Pay App 19'!F138</f>
        <v>0</v>
      </c>
      <c r="H138" s="194">
        <f>+'Pay App 18'!K138</f>
        <v>0</v>
      </c>
      <c r="I138" s="195"/>
      <c r="J138" s="104"/>
      <c r="K138" s="55">
        <f t="shared" si="2"/>
        <v>0</v>
      </c>
      <c r="L138" s="56">
        <f t="shared" si="0"/>
        <v>0</v>
      </c>
      <c r="M138" s="54">
        <f t="shared" si="1"/>
        <v>0</v>
      </c>
      <c r="N138" s="54">
        <f t="shared" si="3"/>
        <v>0</v>
      </c>
      <c r="O138" s="101">
        <f>+'Pay App 18'!O138+'Pay App 18'!P138</f>
        <v>0</v>
      </c>
      <c r="P138" s="73"/>
      <c r="Q138" s="69">
        <f>+'Pay App 18'!Q138+N138+P138</f>
        <v>0</v>
      </c>
    </row>
    <row r="139" spans="1:17" ht="21" customHeight="1" x14ac:dyDescent="0.25">
      <c r="A139" s="154" t="s">
        <v>318</v>
      </c>
      <c r="B139" s="154"/>
      <c r="C139" s="154" t="s">
        <v>319</v>
      </c>
      <c r="D139" s="155"/>
      <c r="E139" s="101">
        <f>+'Pay App 18'!E139</f>
        <v>0</v>
      </c>
      <c r="F139" s="73"/>
      <c r="G139" s="102">
        <f>+'Pay App 18'!G139+'Pay App 19'!F139</f>
        <v>0</v>
      </c>
      <c r="H139" s="194">
        <f>+'Pay App 18'!K139</f>
        <v>0</v>
      </c>
      <c r="I139" s="195"/>
      <c r="J139" s="104"/>
      <c r="K139" s="55">
        <f t="shared" si="2"/>
        <v>0</v>
      </c>
      <c r="L139" s="56">
        <f t="shared" si="0"/>
        <v>0</v>
      </c>
      <c r="M139" s="54">
        <f t="shared" si="1"/>
        <v>0</v>
      </c>
      <c r="N139" s="54">
        <f t="shared" si="3"/>
        <v>0</v>
      </c>
      <c r="O139" s="101">
        <f>+'Pay App 18'!O139+'Pay App 18'!P139</f>
        <v>0</v>
      </c>
      <c r="P139" s="73"/>
      <c r="Q139" s="69">
        <f>+'Pay App 18'!Q139+N139+P139</f>
        <v>0</v>
      </c>
    </row>
    <row r="140" spans="1:17" ht="21" customHeight="1" x14ac:dyDescent="0.25">
      <c r="A140" s="154" t="s">
        <v>106</v>
      </c>
      <c r="B140" s="154"/>
      <c r="C140" s="154" t="s">
        <v>107</v>
      </c>
      <c r="D140" s="155"/>
      <c r="E140" s="101">
        <f>+'Pay App 18'!E140</f>
        <v>0</v>
      </c>
      <c r="F140" s="73"/>
      <c r="G140" s="102">
        <f>+'Pay App 18'!G140+'Pay App 19'!F140</f>
        <v>0</v>
      </c>
      <c r="H140" s="194">
        <f>+'Pay App 18'!K140</f>
        <v>0</v>
      </c>
      <c r="I140" s="195"/>
      <c r="J140" s="104"/>
      <c r="K140" s="55">
        <f t="shared" si="2"/>
        <v>0</v>
      </c>
      <c r="L140" s="56">
        <f t="shared" si="0"/>
        <v>0</v>
      </c>
      <c r="M140" s="54">
        <f t="shared" si="1"/>
        <v>0</v>
      </c>
      <c r="N140" s="54">
        <f t="shared" si="3"/>
        <v>0</v>
      </c>
      <c r="O140" s="101">
        <f>+'Pay App 18'!O140+'Pay App 18'!P140</f>
        <v>0</v>
      </c>
      <c r="P140" s="73"/>
      <c r="Q140" s="69">
        <f>+'Pay App 18'!Q140+N140+P140</f>
        <v>0</v>
      </c>
    </row>
    <row r="141" spans="1:17" ht="21" customHeight="1" x14ac:dyDescent="0.25">
      <c r="A141" s="154" t="s">
        <v>320</v>
      </c>
      <c r="B141" s="154"/>
      <c r="C141" s="154" t="s">
        <v>321</v>
      </c>
      <c r="D141" s="155"/>
      <c r="E141" s="101">
        <f>+'Pay App 18'!E141</f>
        <v>0</v>
      </c>
      <c r="F141" s="73"/>
      <c r="G141" s="102">
        <f>+'Pay App 18'!G141+'Pay App 19'!F141</f>
        <v>0</v>
      </c>
      <c r="H141" s="194">
        <f>+'Pay App 18'!K141</f>
        <v>0</v>
      </c>
      <c r="I141" s="195"/>
      <c r="J141" s="104"/>
      <c r="K141" s="55">
        <f t="shared" si="2"/>
        <v>0</v>
      </c>
      <c r="L141" s="56">
        <f t="shared" si="0"/>
        <v>0</v>
      </c>
      <c r="M141" s="54">
        <f t="shared" si="1"/>
        <v>0</v>
      </c>
      <c r="N141" s="54">
        <f t="shared" si="3"/>
        <v>0</v>
      </c>
      <c r="O141" s="101">
        <f>+'Pay App 18'!O141+'Pay App 18'!P141</f>
        <v>0</v>
      </c>
      <c r="P141" s="73"/>
      <c r="Q141" s="69">
        <f>+'Pay App 18'!Q141+N141+P141</f>
        <v>0</v>
      </c>
    </row>
    <row r="142" spans="1:17" ht="21" customHeight="1" x14ac:dyDescent="0.25">
      <c r="A142" s="154" t="s">
        <v>108</v>
      </c>
      <c r="B142" s="154"/>
      <c r="C142" s="154" t="s">
        <v>109</v>
      </c>
      <c r="D142" s="155"/>
      <c r="E142" s="101">
        <f>+'Pay App 18'!E142</f>
        <v>0</v>
      </c>
      <c r="F142" s="73"/>
      <c r="G142" s="102">
        <f>+'Pay App 18'!G142+'Pay App 19'!F142</f>
        <v>0</v>
      </c>
      <c r="H142" s="194">
        <f>+'Pay App 18'!K142</f>
        <v>0</v>
      </c>
      <c r="I142" s="195"/>
      <c r="J142" s="104"/>
      <c r="K142" s="55">
        <f t="shared" si="2"/>
        <v>0</v>
      </c>
      <c r="L142" s="56">
        <f t="shared" si="0"/>
        <v>0</v>
      </c>
      <c r="M142" s="54">
        <f t="shared" si="1"/>
        <v>0</v>
      </c>
      <c r="N142" s="54">
        <f t="shared" si="3"/>
        <v>0</v>
      </c>
      <c r="O142" s="101">
        <f>+'Pay App 18'!O142+'Pay App 18'!P142</f>
        <v>0</v>
      </c>
      <c r="P142" s="73"/>
      <c r="Q142" s="69">
        <f>+'Pay App 18'!Q142+N142+P142</f>
        <v>0</v>
      </c>
    </row>
    <row r="143" spans="1:17" ht="21" customHeight="1" x14ac:dyDescent="0.25">
      <c r="A143" s="154" t="s">
        <v>110</v>
      </c>
      <c r="B143" s="154"/>
      <c r="C143" s="154" t="s">
        <v>111</v>
      </c>
      <c r="D143" s="155"/>
      <c r="E143" s="101">
        <f>+'Pay App 18'!E143</f>
        <v>0</v>
      </c>
      <c r="F143" s="73"/>
      <c r="G143" s="102">
        <f>+'Pay App 18'!G143+'Pay App 19'!F143</f>
        <v>0</v>
      </c>
      <c r="H143" s="194">
        <f>+'Pay App 18'!K143</f>
        <v>0</v>
      </c>
      <c r="I143" s="195"/>
      <c r="J143" s="104"/>
      <c r="K143" s="55">
        <f t="shared" si="2"/>
        <v>0</v>
      </c>
      <c r="L143" s="56">
        <f t="shared" si="0"/>
        <v>0</v>
      </c>
      <c r="M143" s="54">
        <f t="shared" si="1"/>
        <v>0</v>
      </c>
      <c r="N143" s="54">
        <f t="shared" si="3"/>
        <v>0</v>
      </c>
      <c r="O143" s="101">
        <f>+'Pay App 18'!O143+'Pay App 18'!P143</f>
        <v>0</v>
      </c>
      <c r="P143" s="73"/>
      <c r="Q143" s="69">
        <f>+'Pay App 18'!Q143+N143+P143</f>
        <v>0</v>
      </c>
    </row>
    <row r="144" spans="1:17" ht="21" customHeight="1" x14ac:dyDescent="0.25">
      <c r="A144" s="154" t="s">
        <v>322</v>
      </c>
      <c r="B144" s="154"/>
      <c r="C144" s="154" t="s">
        <v>323</v>
      </c>
      <c r="D144" s="155"/>
      <c r="E144" s="101">
        <f>+'Pay App 18'!E144</f>
        <v>0</v>
      </c>
      <c r="F144" s="73"/>
      <c r="G144" s="102">
        <f>+'Pay App 18'!G144+'Pay App 19'!F144</f>
        <v>0</v>
      </c>
      <c r="H144" s="194">
        <f>+'Pay App 18'!K144</f>
        <v>0</v>
      </c>
      <c r="I144" s="195"/>
      <c r="J144" s="104"/>
      <c r="K144" s="55">
        <f t="shared" si="2"/>
        <v>0</v>
      </c>
      <c r="L144" s="56">
        <f t="shared" si="0"/>
        <v>0</v>
      </c>
      <c r="M144" s="54">
        <f t="shared" si="1"/>
        <v>0</v>
      </c>
      <c r="N144" s="54">
        <f t="shared" si="3"/>
        <v>0</v>
      </c>
      <c r="O144" s="101">
        <f>+'Pay App 18'!O144+'Pay App 18'!P144</f>
        <v>0</v>
      </c>
      <c r="P144" s="73"/>
      <c r="Q144" s="69">
        <f>+'Pay App 18'!Q144+N144+P144</f>
        <v>0</v>
      </c>
    </row>
    <row r="145" spans="1:17" ht="21" customHeight="1" x14ac:dyDescent="0.25">
      <c r="A145" s="154" t="s">
        <v>327</v>
      </c>
      <c r="B145" s="154"/>
      <c r="C145" s="154" t="s">
        <v>324</v>
      </c>
      <c r="D145" s="155"/>
      <c r="E145" s="101">
        <f>+'Pay App 18'!E145</f>
        <v>0</v>
      </c>
      <c r="F145" s="73"/>
      <c r="G145" s="102">
        <f>+'Pay App 18'!G145+'Pay App 19'!F145</f>
        <v>0</v>
      </c>
      <c r="H145" s="194">
        <f>+'Pay App 18'!K145</f>
        <v>0</v>
      </c>
      <c r="I145" s="195"/>
      <c r="J145" s="104"/>
      <c r="K145" s="55">
        <f t="shared" si="2"/>
        <v>0</v>
      </c>
      <c r="L145" s="56">
        <f t="shared" si="0"/>
        <v>0</v>
      </c>
      <c r="M145" s="54">
        <f t="shared" si="1"/>
        <v>0</v>
      </c>
      <c r="N145" s="54">
        <f t="shared" si="3"/>
        <v>0</v>
      </c>
      <c r="O145" s="101">
        <f>+'Pay App 18'!O145+'Pay App 18'!P145</f>
        <v>0</v>
      </c>
      <c r="P145" s="73"/>
      <c r="Q145" s="69">
        <f>+'Pay App 18'!Q145+N145+P145</f>
        <v>0</v>
      </c>
    </row>
    <row r="146" spans="1:17" ht="21" customHeight="1" x14ac:dyDescent="0.25">
      <c r="A146" s="154" t="s">
        <v>325</v>
      </c>
      <c r="B146" s="154"/>
      <c r="C146" s="154" t="s">
        <v>326</v>
      </c>
      <c r="D146" s="155"/>
      <c r="E146" s="101">
        <f>+'Pay App 18'!E146</f>
        <v>0</v>
      </c>
      <c r="F146" s="73"/>
      <c r="G146" s="102">
        <f>+'Pay App 18'!G146+'Pay App 19'!F146</f>
        <v>0</v>
      </c>
      <c r="H146" s="194">
        <f>+'Pay App 18'!K146</f>
        <v>0</v>
      </c>
      <c r="I146" s="195"/>
      <c r="J146" s="104"/>
      <c r="K146" s="55">
        <f t="shared" si="2"/>
        <v>0</v>
      </c>
      <c r="L146" s="56">
        <f t="shared" ref="L146:L209" si="4">IF(ISERROR(K146/G146),0,K146/G146)</f>
        <v>0</v>
      </c>
      <c r="M146" s="54">
        <f t="shared" ref="M146:M209" si="5">+G146-K146</f>
        <v>0</v>
      </c>
      <c r="N146" s="54">
        <f t="shared" si="3"/>
        <v>0</v>
      </c>
      <c r="O146" s="101">
        <f>+'Pay App 18'!O146+'Pay App 18'!P146</f>
        <v>0</v>
      </c>
      <c r="P146" s="73"/>
      <c r="Q146" s="69">
        <f>+'Pay App 18'!Q146+N146+P146</f>
        <v>0</v>
      </c>
    </row>
    <row r="147" spans="1:17" ht="21" customHeight="1" x14ac:dyDescent="0.25">
      <c r="A147" s="159" t="s">
        <v>215</v>
      </c>
      <c r="B147" s="159"/>
      <c r="C147" s="159" t="s">
        <v>216</v>
      </c>
      <c r="D147" s="160"/>
      <c r="E147" s="101">
        <f>+'Pay App 18'!E147</f>
        <v>0</v>
      </c>
      <c r="F147" s="73"/>
      <c r="G147" s="102">
        <f>+'Pay App 18'!G147+'Pay App 19'!F147</f>
        <v>0</v>
      </c>
      <c r="H147" s="194">
        <f>+'Pay App 18'!K147</f>
        <v>0</v>
      </c>
      <c r="I147" s="195"/>
      <c r="J147" s="104"/>
      <c r="K147" s="55">
        <f t="shared" ref="K147:K210" si="6">+H147+J147</f>
        <v>0</v>
      </c>
      <c r="L147" s="56">
        <f t="shared" si="4"/>
        <v>0</v>
      </c>
      <c r="M147" s="54">
        <f t="shared" si="5"/>
        <v>0</v>
      </c>
      <c r="N147" s="54">
        <f t="shared" ref="N147:N210" si="7">SUM(+J147*0.05)</f>
        <v>0</v>
      </c>
      <c r="O147" s="101">
        <f>+'Pay App 18'!O147+'Pay App 18'!P147</f>
        <v>0</v>
      </c>
      <c r="P147" s="73"/>
      <c r="Q147" s="69">
        <f>+'Pay App 18'!Q147+N147+P147</f>
        <v>0</v>
      </c>
    </row>
    <row r="148" spans="1:17" ht="21" customHeight="1" x14ac:dyDescent="0.25">
      <c r="A148" s="154" t="s">
        <v>112</v>
      </c>
      <c r="B148" s="154"/>
      <c r="C148" s="154" t="s">
        <v>113</v>
      </c>
      <c r="D148" s="155"/>
      <c r="E148" s="101">
        <f>+'Pay App 18'!E148</f>
        <v>0</v>
      </c>
      <c r="F148" s="73"/>
      <c r="G148" s="102">
        <f>+'Pay App 18'!G148+'Pay App 19'!F148</f>
        <v>0</v>
      </c>
      <c r="H148" s="194">
        <f>+'Pay App 18'!K148</f>
        <v>0</v>
      </c>
      <c r="I148" s="195"/>
      <c r="J148" s="104"/>
      <c r="K148" s="55">
        <f t="shared" si="6"/>
        <v>0</v>
      </c>
      <c r="L148" s="56">
        <f t="shared" si="4"/>
        <v>0</v>
      </c>
      <c r="M148" s="54">
        <f t="shared" si="5"/>
        <v>0</v>
      </c>
      <c r="N148" s="54">
        <f t="shared" si="7"/>
        <v>0</v>
      </c>
      <c r="O148" s="101">
        <f>+'Pay App 18'!O148+'Pay App 18'!P148</f>
        <v>0</v>
      </c>
      <c r="P148" s="73"/>
      <c r="Q148" s="69">
        <f>+'Pay App 18'!Q148+N148+P148</f>
        <v>0</v>
      </c>
    </row>
    <row r="149" spans="1:17" ht="21" customHeight="1" x14ac:dyDescent="0.25">
      <c r="A149" s="154" t="s">
        <v>328</v>
      </c>
      <c r="B149" s="154"/>
      <c r="C149" s="154" t="s">
        <v>329</v>
      </c>
      <c r="D149" s="155"/>
      <c r="E149" s="101">
        <f>+'Pay App 18'!E149</f>
        <v>0</v>
      </c>
      <c r="F149" s="73"/>
      <c r="G149" s="102">
        <f>+'Pay App 18'!G149+'Pay App 19'!F149</f>
        <v>0</v>
      </c>
      <c r="H149" s="194">
        <f>+'Pay App 18'!K149</f>
        <v>0</v>
      </c>
      <c r="I149" s="195"/>
      <c r="J149" s="104"/>
      <c r="K149" s="55">
        <f t="shared" si="6"/>
        <v>0</v>
      </c>
      <c r="L149" s="56">
        <f t="shared" si="4"/>
        <v>0</v>
      </c>
      <c r="M149" s="54">
        <f t="shared" si="5"/>
        <v>0</v>
      </c>
      <c r="N149" s="54">
        <f t="shared" si="7"/>
        <v>0</v>
      </c>
      <c r="O149" s="101">
        <f>+'Pay App 18'!O149+'Pay App 18'!P149</f>
        <v>0</v>
      </c>
      <c r="P149" s="73"/>
      <c r="Q149" s="69">
        <f>+'Pay App 18'!Q149+N149+P149</f>
        <v>0</v>
      </c>
    </row>
    <row r="150" spans="1:17" ht="21" customHeight="1" x14ac:dyDescent="0.25">
      <c r="A150" s="154" t="s">
        <v>114</v>
      </c>
      <c r="B150" s="154"/>
      <c r="C150" s="154" t="s">
        <v>115</v>
      </c>
      <c r="D150" s="155"/>
      <c r="E150" s="101">
        <f>+'Pay App 18'!E150</f>
        <v>0</v>
      </c>
      <c r="F150" s="73"/>
      <c r="G150" s="102">
        <f>+'Pay App 18'!G150+'Pay App 19'!F150</f>
        <v>0</v>
      </c>
      <c r="H150" s="194">
        <f>+'Pay App 18'!K150</f>
        <v>0</v>
      </c>
      <c r="I150" s="195"/>
      <c r="J150" s="104"/>
      <c r="K150" s="55">
        <f t="shared" si="6"/>
        <v>0</v>
      </c>
      <c r="L150" s="56">
        <f t="shared" si="4"/>
        <v>0</v>
      </c>
      <c r="M150" s="54">
        <f t="shared" si="5"/>
        <v>0</v>
      </c>
      <c r="N150" s="54">
        <f t="shared" si="7"/>
        <v>0</v>
      </c>
      <c r="O150" s="101">
        <f>+'Pay App 18'!O150+'Pay App 18'!P150</f>
        <v>0</v>
      </c>
      <c r="P150" s="73"/>
      <c r="Q150" s="69">
        <f>+'Pay App 18'!Q150+N150+P150</f>
        <v>0</v>
      </c>
    </row>
    <row r="151" spans="1:17" ht="21" customHeight="1" x14ac:dyDescent="0.25">
      <c r="A151" s="154" t="s">
        <v>116</v>
      </c>
      <c r="B151" s="154"/>
      <c r="C151" s="154" t="s">
        <v>117</v>
      </c>
      <c r="D151" s="155"/>
      <c r="E151" s="101">
        <f>+'Pay App 18'!E151</f>
        <v>0</v>
      </c>
      <c r="F151" s="73"/>
      <c r="G151" s="102">
        <f>+'Pay App 18'!G151+'Pay App 19'!F151</f>
        <v>0</v>
      </c>
      <c r="H151" s="194">
        <f>+'Pay App 18'!K151</f>
        <v>0</v>
      </c>
      <c r="I151" s="195"/>
      <c r="J151" s="104"/>
      <c r="K151" s="55">
        <f t="shared" si="6"/>
        <v>0</v>
      </c>
      <c r="L151" s="56">
        <f t="shared" si="4"/>
        <v>0</v>
      </c>
      <c r="M151" s="54">
        <f t="shared" si="5"/>
        <v>0</v>
      </c>
      <c r="N151" s="54">
        <f t="shared" si="7"/>
        <v>0</v>
      </c>
      <c r="O151" s="101">
        <f>+'Pay App 18'!O151+'Pay App 18'!P151</f>
        <v>0</v>
      </c>
      <c r="P151" s="73"/>
      <c r="Q151" s="69">
        <f>+'Pay App 18'!Q151+N151+P151</f>
        <v>0</v>
      </c>
    </row>
    <row r="152" spans="1:17" ht="21" customHeight="1" x14ac:dyDescent="0.25">
      <c r="A152" s="154" t="s">
        <v>330</v>
      </c>
      <c r="B152" s="154"/>
      <c r="C152" s="154" t="s">
        <v>331</v>
      </c>
      <c r="D152" s="155"/>
      <c r="E152" s="101">
        <f>+'Pay App 18'!E152</f>
        <v>0</v>
      </c>
      <c r="F152" s="73"/>
      <c r="G152" s="102">
        <f>+'Pay App 18'!G152+'Pay App 19'!F152</f>
        <v>0</v>
      </c>
      <c r="H152" s="194">
        <f>+'Pay App 18'!K152</f>
        <v>0</v>
      </c>
      <c r="I152" s="195"/>
      <c r="J152" s="104"/>
      <c r="K152" s="55">
        <f t="shared" si="6"/>
        <v>0</v>
      </c>
      <c r="L152" s="56">
        <f t="shared" si="4"/>
        <v>0</v>
      </c>
      <c r="M152" s="54">
        <f t="shared" si="5"/>
        <v>0</v>
      </c>
      <c r="N152" s="54">
        <f t="shared" si="7"/>
        <v>0</v>
      </c>
      <c r="O152" s="101">
        <f>+'Pay App 18'!O152+'Pay App 18'!P152</f>
        <v>0</v>
      </c>
      <c r="P152" s="73"/>
      <c r="Q152" s="69">
        <f>+'Pay App 18'!Q152+N152+P152</f>
        <v>0</v>
      </c>
    </row>
    <row r="153" spans="1:17" ht="21" customHeight="1" x14ac:dyDescent="0.25">
      <c r="A153" s="154" t="s">
        <v>118</v>
      </c>
      <c r="B153" s="154"/>
      <c r="C153" s="154" t="s">
        <v>119</v>
      </c>
      <c r="D153" s="155"/>
      <c r="E153" s="101">
        <f>+'Pay App 18'!E153</f>
        <v>0</v>
      </c>
      <c r="F153" s="73"/>
      <c r="G153" s="102">
        <f>+'Pay App 18'!G153+'Pay App 19'!F153</f>
        <v>0</v>
      </c>
      <c r="H153" s="194">
        <f>+'Pay App 18'!K153</f>
        <v>0</v>
      </c>
      <c r="I153" s="195"/>
      <c r="J153" s="104"/>
      <c r="K153" s="55">
        <f t="shared" si="6"/>
        <v>0</v>
      </c>
      <c r="L153" s="56">
        <f t="shared" si="4"/>
        <v>0</v>
      </c>
      <c r="M153" s="54">
        <f t="shared" si="5"/>
        <v>0</v>
      </c>
      <c r="N153" s="54">
        <f t="shared" si="7"/>
        <v>0</v>
      </c>
      <c r="O153" s="101">
        <f>+'Pay App 18'!O153+'Pay App 18'!P153</f>
        <v>0</v>
      </c>
      <c r="P153" s="73"/>
      <c r="Q153" s="69">
        <f>+'Pay App 18'!Q153+N153+P153</f>
        <v>0</v>
      </c>
    </row>
    <row r="154" spans="1:17" ht="21" customHeight="1" x14ac:dyDescent="0.25">
      <c r="A154" s="154" t="s">
        <v>332</v>
      </c>
      <c r="B154" s="154"/>
      <c r="C154" s="154" t="s">
        <v>333</v>
      </c>
      <c r="D154" s="155"/>
      <c r="E154" s="101">
        <f>+'Pay App 18'!E154</f>
        <v>0</v>
      </c>
      <c r="F154" s="73"/>
      <c r="G154" s="102">
        <f>+'Pay App 18'!G154+'Pay App 19'!F154</f>
        <v>0</v>
      </c>
      <c r="H154" s="194">
        <f>+'Pay App 18'!K154</f>
        <v>0</v>
      </c>
      <c r="I154" s="195"/>
      <c r="J154" s="104"/>
      <c r="K154" s="55">
        <f t="shared" si="6"/>
        <v>0</v>
      </c>
      <c r="L154" s="56">
        <f t="shared" si="4"/>
        <v>0</v>
      </c>
      <c r="M154" s="54">
        <f t="shared" si="5"/>
        <v>0</v>
      </c>
      <c r="N154" s="54">
        <f t="shared" si="7"/>
        <v>0</v>
      </c>
      <c r="O154" s="101">
        <f>+'Pay App 18'!O154+'Pay App 18'!P154</f>
        <v>0</v>
      </c>
      <c r="P154" s="73"/>
      <c r="Q154" s="69">
        <f>+'Pay App 18'!Q154+N154+P154</f>
        <v>0</v>
      </c>
    </row>
    <row r="155" spans="1:17" ht="21" customHeight="1" x14ac:dyDescent="0.25">
      <c r="A155" s="154" t="s">
        <v>335</v>
      </c>
      <c r="B155" s="154"/>
      <c r="C155" s="154" t="s">
        <v>334</v>
      </c>
      <c r="D155" s="155"/>
      <c r="E155" s="101">
        <f>+'Pay App 18'!E155</f>
        <v>0</v>
      </c>
      <c r="F155" s="73"/>
      <c r="G155" s="102">
        <f>+'Pay App 18'!G155+'Pay App 19'!F155</f>
        <v>0</v>
      </c>
      <c r="H155" s="194">
        <f>+'Pay App 18'!K155</f>
        <v>0</v>
      </c>
      <c r="I155" s="195"/>
      <c r="J155" s="104"/>
      <c r="K155" s="55">
        <f t="shared" si="6"/>
        <v>0</v>
      </c>
      <c r="L155" s="56">
        <f t="shared" si="4"/>
        <v>0</v>
      </c>
      <c r="M155" s="54">
        <f t="shared" si="5"/>
        <v>0</v>
      </c>
      <c r="N155" s="54">
        <f t="shared" si="7"/>
        <v>0</v>
      </c>
      <c r="O155" s="101">
        <f>+'Pay App 18'!O155+'Pay App 18'!P155</f>
        <v>0</v>
      </c>
      <c r="P155" s="73"/>
      <c r="Q155" s="69">
        <f>+'Pay App 18'!Q155+N155+P155</f>
        <v>0</v>
      </c>
    </row>
    <row r="156" spans="1:17" ht="21" customHeight="1" x14ac:dyDescent="0.25">
      <c r="A156" s="159" t="s">
        <v>213</v>
      </c>
      <c r="B156" s="159"/>
      <c r="C156" s="159" t="s">
        <v>214</v>
      </c>
      <c r="D156" s="160"/>
      <c r="E156" s="101">
        <f>+'Pay App 18'!E156</f>
        <v>0</v>
      </c>
      <c r="F156" s="73"/>
      <c r="G156" s="102">
        <f>+'Pay App 18'!G156+'Pay App 19'!F156</f>
        <v>0</v>
      </c>
      <c r="H156" s="194">
        <f>+'Pay App 18'!K156</f>
        <v>0</v>
      </c>
      <c r="I156" s="195"/>
      <c r="J156" s="104"/>
      <c r="K156" s="55">
        <f t="shared" si="6"/>
        <v>0</v>
      </c>
      <c r="L156" s="56">
        <f t="shared" si="4"/>
        <v>0</v>
      </c>
      <c r="M156" s="54">
        <f t="shared" si="5"/>
        <v>0</v>
      </c>
      <c r="N156" s="54">
        <f t="shared" si="7"/>
        <v>0</v>
      </c>
      <c r="O156" s="101">
        <f>+'Pay App 18'!O156+'Pay App 18'!P156</f>
        <v>0</v>
      </c>
      <c r="P156" s="73"/>
      <c r="Q156" s="69">
        <f>+'Pay App 18'!Q156+N156+P156</f>
        <v>0</v>
      </c>
    </row>
    <row r="157" spans="1:17" ht="21" customHeight="1" x14ac:dyDescent="0.25">
      <c r="A157" s="154" t="s">
        <v>120</v>
      </c>
      <c r="B157" s="154"/>
      <c r="C157" s="154" t="s">
        <v>121</v>
      </c>
      <c r="D157" s="155"/>
      <c r="E157" s="101">
        <f>+'Pay App 18'!E157</f>
        <v>0</v>
      </c>
      <c r="F157" s="73"/>
      <c r="G157" s="102">
        <f>+'Pay App 18'!G157+'Pay App 19'!F157</f>
        <v>0</v>
      </c>
      <c r="H157" s="194">
        <f>+'Pay App 18'!K157</f>
        <v>0</v>
      </c>
      <c r="I157" s="195"/>
      <c r="J157" s="104"/>
      <c r="K157" s="55">
        <f t="shared" si="6"/>
        <v>0</v>
      </c>
      <c r="L157" s="56">
        <f t="shared" si="4"/>
        <v>0</v>
      </c>
      <c r="M157" s="54">
        <f t="shared" si="5"/>
        <v>0</v>
      </c>
      <c r="N157" s="54">
        <f t="shared" si="7"/>
        <v>0</v>
      </c>
      <c r="O157" s="101">
        <f>+'Pay App 18'!O157+'Pay App 18'!P157</f>
        <v>0</v>
      </c>
      <c r="P157" s="73"/>
      <c r="Q157" s="69">
        <f>+'Pay App 18'!Q157+N157+P157</f>
        <v>0</v>
      </c>
    </row>
    <row r="158" spans="1:17" ht="21" customHeight="1" x14ac:dyDescent="0.25">
      <c r="A158" s="154" t="s">
        <v>336</v>
      </c>
      <c r="B158" s="154"/>
      <c r="C158" s="154" t="s">
        <v>337</v>
      </c>
      <c r="D158" s="155"/>
      <c r="E158" s="101">
        <f>+'Pay App 18'!E158</f>
        <v>0</v>
      </c>
      <c r="F158" s="73"/>
      <c r="G158" s="102">
        <f>+'Pay App 18'!G158+'Pay App 19'!F158</f>
        <v>0</v>
      </c>
      <c r="H158" s="194">
        <f>+'Pay App 18'!K158</f>
        <v>0</v>
      </c>
      <c r="I158" s="195"/>
      <c r="J158" s="104"/>
      <c r="K158" s="55">
        <f t="shared" si="6"/>
        <v>0</v>
      </c>
      <c r="L158" s="56">
        <f t="shared" si="4"/>
        <v>0</v>
      </c>
      <c r="M158" s="54">
        <f t="shared" si="5"/>
        <v>0</v>
      </c>
      <c r="N158" s="54">
        <f t="shared" si="7"/>
        <v>0</v>
      </c>
      <c r="O158" s="101">
        <f>+'Pay App 18'!O158+'Pay App 18'!P158</f>
        <v>0</v>
      </c>
      <c r="P158" s="73"/>
      <c r="Q158" s="69">
        <f>+'Pay App 18'!Q158+N158+P158</f>
        <v>0</v>
      </c>
    </row>
    <row r="159" spans="1:17" ht="21" customHeight="1" x14ac:dyDescent="0.25">
      <c r="A159" s="154" t="s">
        <v>122</v>
      </c>
      <c r="B159" s="154"/>
      <c r="C159" s="154" t="s">
        <v>123</v>
      </c>
      <c r="D159" s="155"/>
      <c r="E159" s="101">
        <f>+'Pay App 18'!E159</f>
        <v>0</v>
      </c>
      <c r="F159" s="73"/>
      <c r="G159" s="102">
        <f>+'Pay App 18'!G159+'Pay App 19'!F159</f>
        <v>0</v>
      </c>
      <c r="H159" s="194">
        <f>+'Pay App 18'!K159</f>
        <v>0</v>
      </c>
      <c r="I159" s="195"/>
      <c r="J159" s="104"/>
      <c r="K159" s="55">
        <f t="shared" si="6"/>
        <v>0</v>
      </c>
      <c r="L159" s="56">
        <f t="shared" si="4"/>
        <v>0</v>
      </c>
      <c r="M159" s="54">
        <f t="shared" si="5"/>
        <v>0</v>
      </c>
      <c r="N159" s="54">
        <f t="shared" si="7"/>
        <v>0</v>
      </c>
      <c r="O159" s="101">
        <f>+'Pay App 18'!O159+'Pay App 18'!P159</f>
        <v>0</v>
      </c>
      <c r="P159" s="73"/>
      <c r="Q159" s="69">
        <f>+'Pay App 18'!Q159+N159+P159</f>
        <v>0</v>
      </c>
    </row>
    <row r="160" spans="1:17" ht="21" customHeight="1" x14ac:dyDescent="0.25">
      <c r="A160" s="154" t="s">
        <v>124</v>
      </c>
      <c r="B160" s="154"/>
      <c r="C160" s="154" t="s">
        <v>125</v>
      </c>
      <c r="D160" s="155"/>
      <c r="E160" s="101">
        <f>+'Pay App 18'!E160</f>
        <v>0</v>
      </c>
      <c r="F160" s="73"/>
      <c r="G160" s="102">
        <f>+'Pay App 18'!G160+'Pay App 19'!F160</f>
        <v>0</v>
      </c>
      <c r="H160" s="194">
        <f>+'Pay App 18'!K160</f>
        <v>0</v>
      </c>
      <c r="I160" s="195"/>
      <c r="J160" s="104"/>
      <c r="K160" s="55">
        <f t="shared" si="6"/>
        <v>0</v>
      </c>
      <c r="L160" s="56">
        <f t="shared" si="4"/>
        <v>0</v>
      </c>
      <c r="M160" s="54">
        <f t="shared" si="5"/>
        <v>0</v>
      </c>
      <c r="N160" s="54">
        <f t="shared" si="7"/>
        <v>0</v>
      </c>
      <c r="O160" s="101">
        <f>+'Pay App 18'!O160+'Pay App 18'!P160</f>
        <v>0</v>
      </c>
      <c r="P160" s="73"/>
      <c r="Q160" s="69">
        <f>+'Pay App 18'!Q160+N160+P160</f>
        <v>0</v>
      </c>
    </row>
    <row r="161" spans="1:17" ht="21" customHeight="1" x14ac:dyDescent="0.25">
      <c r="A161" s="154" t="s">
        <v>126</v>
      </c>
      <c r="B161" s="154"/>
      <c r="C161" s="154" t="s">
        <v>127</v>
      </c>
      <c r="D161" s="155"/>
      <c r="E161" s="101">
        <f>+'Pay App 18'!E161</f>
        <v>0</v>
      </c>
      <c r="F161" s="73"/>
      <c r="G161" s="102">
        <f>+'Pay App 18'!G161+'Pay App 19'!F161</f>
        <v>0</v>
      </c>
      <c r="H161" s="194">
        <f>+'Pay App 18'!K161</f>
        <v>0</v>
      </c>
      <c r="I161" s="195"/>
      <c r="J161" s="104"/>
      <c r="K161" s="55">
        <f t="shared" si="6"/>
        <v>0</v>
      </c>
      <c r="L161" s="56">
        <f t="shared" si="4"/>
        <v>0</v>
      </c>
      <c r="M161" s="54">
        <f t="shared" si="5"/>
        <v>0</v>
      </c>
      <c r="N161" s="54">
        <f t="shared" si="7"/>
        <v>0</v>
      </c>
      <c r="O161" s="101">
        <f>+'Pay App 18'!O161+'Pay App 18'!P161</f>
        <v>0</v>
      </c>
      <c r="P161" s="73"/>
      <c r="Q161" s="69">
        <f>+'Pay App 18'!Q161+N161+P161</f>
        <v>0</v>
      </c>
    </row>
    <row r="162" spans="1:17" ht="21" customHeight="1" x14ac:dyDescent="0.25">
      <c r="A162" s="154" t="s">
        <v>339</v>
      </c>
      <c r="B162" s="154"/>
      <c r="C162" s="154" t="s">
        <v>338</v>
      </c>
      <c r="D162" s="155"/>
      <c r="E162" s="101">
        <f>+'Pay App 18'!E162</f>
        <v>0</v>
      </c>
      <c r="F162" s="73"/>
      <c r="G162" s="102">
        <f>+'Pay App 18'!G162+'Pay App 19'!F162</f>
        <v>0</v>
      </c>
      <c r="H162" s="194">
        <f>+'Pay App 18'!K162</f>
        <v>0</v>
      </c>
      <c r="I162" s="195"/>
      <c r="J162" s="104"/>
      <c r="K162" s="55">
        <f t="shared" si="6"/>
        <v>0</v>
      </c>
      <c r="L162" s="56">
        <f t="shared" si="4"/>
        <v>0</v>
      </c>
      <c r="M162" s="54">
        <f t="shared" si="5"/>
        <v>0</v>
      </c>
      <c r="N162" s="54">
        <f t="shared" si="7"/>
        <v>0</v>
      </c>
      <c r="O162" s="101">
        <f>+'Pay App 18'!O162+'Pay App 18'!P162</f>
        <v>0</v>
      </c>
      <c r="P162" s="73"/>
      <c r="Q162" s="69">
        <f>+'Pay App 18'!Q162+N162+P162</f>
        <v>0</v>
      </c>
    </row>
    <row r="163" spans="1:17" ht="21" customHeight="1" x14ac:dyDescent="0.25">
      <c r="A163" s="154" t="s">
        <v>128</v>
      </c>
      <c r="B163" s="154"/>
      <c r="C163" s="154" t="s">
        <v>129</v>
      </c>
      <c r="D163" s="155"/>
      <c r="E163" s="101">
        <f>+'Pay App 18'!E163</f>
        <v>0</v>
      </c>
      <c r="F163" s="73"/>
      <c r="G163" s="102">
        <f>+'Pay App 18'!G163+'Pay App 19'!F163</f>
        <v>0</v>
      </c>
      <c r="H163" s="194">
        <f>+'Pay App 18'!K163</f>
        <v>0</v>
      </c>
      <c r="I163" s="195"/>
      <c r="J163" s="104"/>
      <c r="K163" s="55">
        <f t="shared" si="6"/>
        <v>0</v>
      </c>
      <c r="L163" s="56">
        <f t="shared" si="4"/>
        <v>0</v>
      </c>
      <c r="M163" s="54">
        <f t="shared" si="5"/>
        <v>0</v>
      </c>
      <c r="N163" s="54">
        <f t="shared" si="7"/>
        <v>0</v>
      </c>
      <c r="O163" s="101">
        <f>+'Pay App 18'!O163+'Pay App 18'!P163</f>
        <v>0</v>
      </c>
      <c r="P163" s="73"/>
      <c r="Q163" s="69">
        <f>+'Pay App 18'!Q163+N163+P163</f>
        <v>0</v>
      </c>
    </row>
    <row r="164" spans="1:17" ht="21" customHeight="1" x14ac:dyDescent="0.25">
      <c r="A164" s="159" t="s">
        <v>209</v>
      </c>
      <c r="B164" s="159"/>
      <c r="C164" s="159" t="s">
        <v>210</v>
      </c>
      <c r="D164" s="160"/>
      <c r="E164" s="101">
        <f>+'Pay App 18'!E164</f>
        <v>0</v>
      </c>
      <c r="F164" s="73"/>
      <c r="G164" s="102">
        <f>+'Pay App 18'!G164+'Pay App 19'!F164</f>
        <v>0</v>
      </c>
      <c r="H164" s="194">
        <f>+'Pay App 18'!K164</f>
        <v>0</v>
      </c>
      <c r="I164" s="195"/>
      <c r="J164" s="104"/>
      <c r="K164" s="55">
        <f t="shared" si="6"/>
        <v>0</v>
      </c>
      <c r="L164" s="56">
        <f t="shared" si="4"/>
        <v>0</v>
      </c>
      <c r="M164" s="54">
        <f t="shared" si="5"/>
        <v>0</v>
      </c>
      <c r="N164" s="54">
        <f t="shared" si="7"/>
        <v>0</v>
      </c>
      <c r="O164" s="101">
        <f>+'Pay App 18'!O164+'Pay App 18'!P164</f>
        <v>0</v>
      </c>
      <c r="P164" s="73"/>
      <c r="Q164" s="69">
        <f>+'Pay App 18'!Q164+N164+P164</f>
        <v>0</v>
      </c>
    </row>
    <row r="165" spans="1:17" ht="21" customHeight="1" x14ac:dyDescent="0.25">
      <c r="A165" s="159" t="s">
        <v>211</v>
      </c>
      <c r="B165" s="159"/>
      <c r="C165" s="159" t="s">
        <v>212</v>
      </c>
      <c r="D165" s="160"/>
      <c r="E165" s="101">
        <f>+'Pay App 18'!E165</f>
        <v>0</v>
      </c>
      <c r="F165" s="73"/>
      <c r="G165" s="102">
        <f>+'Pay App 18'!G165+'Pay App 19'!F165</f>
        <v>0</v>
      </c>
      <c r="H165" s="194">
        <f>+'Pay App 18'!K165</f>
        <v>0</v>
      </c>
      <c r="I165" s="195"/>
      <c r="J165" s="104"/>
      <c r="K165" s="55">
        <f t="shared" si="6"/>
        <v>0</v>
      </c>
      <c r="L165" s="56">
        <f t="shared" si="4"/>
        <v>0</v>
      </c>
      <c r="M165" s="54">
        <f t="shared" si="5"/>
        <v>0</v>
      </c>
      <c r="N165" s="54">
        <f t="shared" si="7"/>
        <v>0</v>
      </c>
      <c r="O165" s="101">
        <f>+'Pay App 18'!O165+'Pay App 18'!P165</f>
        <v>0</v>
      </c>
      <c r="P165" s="73"/>
      <c r="Q165" s="69">
        <f>+'Pay App 18'!Q165+N165+P165</f>
        <v>0</v>
      </c>
    </row>
    <row r="166" spans="1:17" ht="21" customHeight="1" x14ac:dyDescent="0.25">
      <c r="A166" s="154" t="s">
        <v>340</v>
      </c>
      <c r="B166" s="154"/>
      <c r="C166" s="154" t="s">
        <v>341</v>
      </c>
      <c r="D166" s="155"/>
      <c r="E166" s="101">
        <f>+'Pay App 18'!E166</f>
        <v>0</v>
      </c>
      <c r="F166" s="73"/>
      <c r="G166" s="102">
        <f>+'Pay App 18'!G166+'Pay App 19'!F166</f>
        <v>0</v>
      </c>
      <c r="H166" s="194">
        <f>+'Pay App 18'!K166</f>
        <v>0</v>
      </c>
      <c r="I166" s="195"/>
      <c r="J166" s="104"/>
      <c r="K166" s="55">
        <f t="shared" si="6"/>
        <v>0</v>
      </c>
      <c r="L166" s="56">
        <f t="shared" si="4"/>
        <v>0</v>
      </c>
      <c r="M166" s="54">
        <f t="shared" si="5"/>
        <v>0</v>
      </c>
      <c r="N166" s="54">
        <f t="shared" si="7"/>
        <v>0</v>
      </c>
      <c r="O166" s="101">
        <f>+'Pay App 18'!O166+'Pay App 18'!P166</f>
        <v>0</v>
      </c>
      <c r="P166" s="73"/>
      <c r="Q166" s="69">
        <f>+'Pay App 18'!Q166+N166+P166</f>
        <v>0</v>
      </c>
    </row>
    <row r="167" spans="1:17" ht="21" customHeight="1" x14ac:dyDescent="0.25">
      <c r="A167" s="154" t="s">
        <v>351</v>
      </c>
      <c r="B167" s="154"/>
      <c r="C167" s="154" t="s">
        <v>342</v>
      </c>
      <c r="D167" s="155"/>
      <c r="E167" s="101">
        <f>+'Pay App 18'!E167</f>
        <v>0</v>
      </c>
      <c r="F167" s="73"/>
      <c r="G167" s="102">
        <f>+'Pay App 18'!G167+'Pay App 19'!F167</f>
        <v>0</v>
      </c>
      <c r="H167" s="194">
        <f>+'Pay App 18'!K167</f>
        <v>0</v>
      </c>
      <c r="I167" s="195"/>
      <c r="J167" s="104"/>
      <c r="K167" s="55">
        <f t="shared" si="6"/>
        <v>0</v>
      </c>
      <c r="L167" s="56">
        <f t="shared" si="4"/>
        <v>0</v>
      </c>
      <c r="M167" s="54">
        <f t="shared" si="5"/>
        <v>0</v>
      </c>
      <c r="N167" s="54">
        <f t="shared" si="7"/>
        <v>0</v>
      </c>
      <c r="O167" s="101">
        <f>+'Pay App 18'!O167+'Pay App 18'!P167</f>
        <v>0</v>
      </c>
      <c r="P167" s="73"/>
      <c r="Q167" s="69">
        <f>+'Pay App 18'!Q167+N167+P167</f>
        <v>0</v>
      </c>
    </row>
    <row r="168" spans="1:17" ht="21" customHeight="1" x14ac:dyDescent="0.25">
      <c r="A168" s="154" t="s">
        <v>352</v>
      </c>
      <c r="B168" s="154"/>
      <c r="C168" s="154" t="s">
        <v>343</v>
      </c>
      <c r="D168" s="155"/>
      <c r="E168" s="101">
        <f>+'Pay App 18'!E168</f>
        <v>0</v>
      </c>
      <c r="F168" s="73"/>
      <c r="G168" s="102">
        <f>+'Pay App 18'!G168+'Pay App 19'!F168</f>
        <v>0</v>
      </c>
      <c r="H168" s="194">
        <f>+'Pay App 18'!K168</f>
        <v>0</v>
      </c>
      <c r="I168" s="195"/>
      <c r="J168" s="104"/>
      <c r="K168" s="55">
        <f t="shared" si="6"/>
        <v>0</v>
      </c>
      <c r="L168" s="56">
        <f t="shared" si="4"/>
        <v>0</v>
      </c>
      <c r="M168" s="54">
        <f t="shared" si="5"/>
        <v>0</v>
      </c>
      <c r="N168" s="54">
        <f t="shared" si="7"/>
        <v>0</v>
      </c>
      <c r="O168" s="101">
        <f>+'Pay App 18'!O168+'Pay App 18'!P168</f>
        <v>0</v>
      </c>
      <c r="P168" s="73"/>
      <c r="Q168" s="69">
        <f>+'Pay App 18'!Q168+N168+P168</f>
        <v>0</v>
      </c>
    </row>
    <row r="169" spans="1:17" ht="21" customHeight="1" x14ac:dyDescent="0.25">
      <c r="A169" s="154" t="s">
        <v>353</v>
      </c>
      <c r="B169" s="154"/>
      <c r="C169" s="154" t="s">
        <v>344</v>
      </c>
      <c r="D169" s="155"/>
      <c r="E169" s="101">
        <f>+'Pay App 18'!E169</f>
        <v>0</v>
      </c>
      <c r="F169" s="73"/>
      <c r="G169" s="102">
        <f>+'Pay App 18'!G169+'Pay App 19'!F169</f>
        <v>0</v>
      </c>
      <c r="H169" s="194">
        <f>+'Pay App 18'!K169</f>
        <v>0</v>
      </c>
      <c r="I169" s="195"/>
      <c r="J169" s="104"/>
      <c r="K169" s="55">
        <f t="shared" si="6"/>
        <v>0</v>
      </c>
      <c r="L169" s="56">
        <f t="shared" si="4"/>
        <v>0</v>
      </c>
      <c r="M169" s="54">
        <f t="shared" si="5"/>
        <v>0</v>
      </c>
      <c r="N169" s="54">
        <f t="shared" si="7"/>
        <v>0</v>
      </c>
      <c r="O169" s="101">
        <f>+'Pay App 18'!O169+'Pay App 18'!P169</f>
        <v>0</v>
      </c>
      <c r="P169" s="73"/>
      <c r="Q169" s="69">
        <f>+'Pay App 18'!Q169+N169+P169</f>
        <v>0</v>
      </c>
    </row>
    <row r="170" spans="1:17" ht="21" customHeight="1" x14ac:dyDescent="0.25">
      <c r="A170" s="154" t="s">
        <v>354</v>
      </c>
      <c r="B170" s="154"/>
      <c r="C170" s="154" t="s">
        <v>345</v>
      </c>
      <c r="D170" s="155"/>
      <c r="E170" s="101">
        <f>+'Pay App 18'!E170</f>
        <v>0</v>
      </c>
      <c r="F170" s="73"/>
      <c r="G170" s="102">
        <f>+'Pay App 18'!G170+'Pay App 19'!F170</f>
        <v>0</v>
      </c>
      <c r="H170" s="194">
        <f>+'Pay App 18'!K170</f>
        <v>0</v>
      </c>
      <c r="I170" s="195"/>
      <c r="J170" s="104"/>
      <c r="K170" s="55">
        <f t="shared" si="6"/>
        <v>0</v>
      </c>
      <c r="L170" s="56">
        <f t="shared" si="4"/>
        <v>0</v>
      </c>
      <c r="M170" s="54">
        <f t="shared" si="5"/>
        <v>0</v>
      </c>
      <c r="N170" s="54">
        <f t="shared" si="7"/>
        <v>0</v>
      </c>
      <c r="O170" s="101">
        <f>+'Pay App 18'!O170+'Pay App 18'!P170</f>
        <v>0</v>
      </c>
      <c r="P170" s="73"/>
      <c r="Q170" s="69">
        <f>+'Pay App 18'!Q170+N170+P170</f>
        <v>0</v>
      </c>
    </row>
    <row r="171" spans="1:17" ht="21" customHeight="1" x14ac:dyDescent="0.25">
      <c r="A171" s="154" t="s">
        <v>355</v>
      </c>
      <c r="B171" s="154"/>
      <c r="C171" s="154" t="s">
        <v>346</v>
      </c>
      <c r="D171" s="155"/>
      <c r="E171" s="101">
        <f>+'Pay App 18'!E171</f>
        <v>0</v>
      </c>
      <c r="F171" s="73"/>
      <c r="G171" s="102">
        <f>+'Pay App 18'!G171+'Pay App 19'!F171</f>
        <v>0</v>
      </c>
      <c r="H171" s="194">
        <f>+'Pay App 18'!K171</f>
        <v>0</v>
      </c>
      <c r="I171" s="195"/>
      <c r="J171" s="104"/>
      <c r="K171" s="55">
        <f t="shared" si="6"/>
        <v>0</v>
      </c>
      <c r="L171" s="56">
        <f t="shared" si="4"/>
        <v>0</v>
      </c>
      <c r="M171" s="54">
        <f t="shared" si="5"/>
        <v>0</v>
      </c>
      <c r="N171" s="54">
        <f t="shared" si="7"/>
        <v>0</v>
      </c>
      <c r="O171" s="101">
        <f>+'Pay App 18'!O171+'Pay App 18'!P171</f>
        <v>0</v>
      </c>
      <c r="P171" s="73"/>
      <c r="Q171" s="69">
        <f>+'Pay App 18'!Q171+N171+P171</f>
        <v>0</v>
      </c>
    </row>
    <row r="172" spans="1:17" ht="21" customHeight="1" x14ac:dyDescent="0.25">
      <c r="A172" s="154" t="s">
        <v>356</v>
      </c>
      <c r="B172" s="154"/>
      <c r="C172" s="154" t="s">
        <v>347</v>
      </c>
      <c r="D172" s="155"/>
      <c r="E172" s="101">
        <f>+'Pay App 18'!E172</f>
        <v>0</v>
      </c>
      <c r="F172" s="73"/>
      <c r="G172" s="102">
        <f>+'Pay App 18'!G172+'Pay App 19'!F172</f>
        <v>0</v>
      </c>
      <c r="H172" s="194">
        <f>+'Pay App 18'!K172</f>
        <v>0</v>
      </c>
      <c r="I172" s="195"/>
      <c r="J172" s="104"/>
      <c r="K172" s="55">
        <f t="shared" si="6"/>
        <v>0</v>
      </c>
      <c r="L172" s="56">
        <f t="shared" si="4"/>
        <v>0</v>
      </c>
      <c r="M172" s="54">
        <f t="shared" si="5"/>
        <v>0</v>
      </c>
      <c r="N172" s="54">
        <f t="shared" si="7"/>
        <v>0</v>
      </c>
      <c r="O172" s="101">
        <f>+'Pay App 18'!O172+'Pay App 18'!P172</f>
        <v>0</v>
      </c>
      <c r="P172" s="73"/>
      <c r="Q172" s="69">
        <f>+'Pay App 18'!Q172+N172+P172</f>
        <v>0</v>
      </c>
    </row>
    <row r="173" spans="1:17" ht="21" customHeight="1" x14ac:dyDescent="0.25">
      <c r="A173" s="154" t="s">
        <v>357</v>
      </c>
      <c r="B173" s="154"/>
      <c r="C173" s="154" t="s">
        <v>348</v>
      </c>
      <c r="D173" s="155"/>
      <c r="E173" s="101">
        <f>+'Pay App 18'!E173</f>
        <v>0</v>
      </c>
      <c r="F173" s="73"/>
      <c r="G173" s="102">
        <f>+'Pay App 18'!G173+'Pay App 19'!F173</f>
        <v>0</v>
      </c>
      <c r="H173" s="194">
        <f>+'Pay App 18'!K173</f>
        <v>0</v>
      </c>
      <c r="I173" s="195"/>
      <c r="J173" s="104"/>
      <c r="K173" s="55">
        <f t="shared" si="6"/>
        <v>0</v>
      </c>
      <c r="L173" s="56">
        <f t="shared" si="4"/>
        <v>0</v>
      </c>
      <c r="M173" s="54">
        <f t="shared" si="5"/>
        <v>0</v>
      </c>
      <c r="N173" s="54">
        <f t="shared" si="7"/>
        <v>0</v>
      </c>
      <c r="O173" s="101">
        <f>+'Pay App 18'!O173+'Pay App 18'!P173</f>
        <v>0</v>
      </c>
      <c r="P173" s="73"/>
      <c r="Q173" s="69">
        <f>+'Pay App 18'!Q173+N173+P173</f>
        <v>0</v>
      </c>
    </row>
    <row r="174" spans="1:17" ht="21" customHeight="1" x14ac:dyDescent="0.25">
      <c r="A174" s="154" t="s">
        <v>358</v>
      </c>
      <c r="B174" s="154"/>
      <c r="C174" s="154" t="s">
        <v>349</v>
      </c>
      <c r="D174" s="155"/>
      <c r="E174" s="101">
        <f>+'Pay App 18'!E174</f>
        <v>0</v>
      </c>
      <c r="F174" s="73"/>
      <c r="G174" s="102">
        <f>+'Pay App 18'!G174+'Pay App 19'!F174</f>
        <v>0</v>
      </c>
      <c r="H174" s="194">
        <f>+'Pay App 18'!K174</f>
        <v>0</v>
      </c>
      <c r="I174" s="195"/>
      <c r="J174" s="104"/>
      <c r="K174" s="55">
        <f t="shared" si="6"/>
        <v>0</v>
      </c>
      <c r="L174" s="56">
        <f t="shared" si="4"/>
        <v>0</v>
      </c>
      <c r="M174" s="54">
        <f t="shared" si="5"/>
        <v>0</v>
      </c>
      <c r="N174" s="54">
        <f t="shared" si="7"/>
        <v>0</v>
      </c>
      <c r="O174" s="101">
        <f>+'Pay App 18'!O174+'Pay App 18'!P174</f>
        <v>0</v>
      </c>
      <c r="P174" s="73"/>
      <c r="Q174" s="69">
        <f>+'Pay App 18'!Q174+N174+P174</f>
        <v>0</v>
      </c>
    </row>
    <row r="175" spans="1:17" ht="21" customHeight="1" x14ac:dyDescent="0.25">
      <c r="A175" s="154" t="s">
        <v>359</v>
      </c>
      <c r="B175" s="154"/>
      <c r="C175" s="154" t="s">
        <v>350</v>
      </c>
      <c r="D175" s="155"/>
      <c r="E175" s="101">
        <f>+'Pay App 18'!E175</f>
        <v>0</v>
      </c>
      <c r="F175" s="73"/>
      <c r="G175" s="102">
        <f>+'Pay App 18'!G175+'Pay App 19'!F175</f>
        <v>0</v>
      </c>
      <c r="H175" s="194">
        <f>+'Pay App 18'!K175</f>
        <v>0</v>
      </c>
      <c r="I175" s="195"/>
      <c r="J175" s="104"/>
      <c r="K175" s="55">
        <f t="shared" si="6"/>
        <v>0</v>
      </c>
      <c r="L175" s="56">
        <f t="shared" si="4"/>
        <v>0</v>
      </c>
      <c r="M175" s="54">
        <f t="shared" si="5"/>
        <v>0</v>
      </c>
      <c r="N175" s="54">
        <f t="shared" si="7"/>
        <v>0</v>
      </c>
      <c r="O175" s="101">
        <f>+'Pay App 18'!O175+'Pay App 18'!P175</f>
        <v>0</v>
      </c>
      <c r="P175" s="73"/>
      <c r="Q175" s="69">
        <f>+'Pay App 18'!Q175+N175+P175</f>
        <v>0</v>
      </c>
    </row>
    <row r="176" spans="1:17" ht="21" customHeight="1" x14ac:dyDescent="0.25">
      <c r="A176" s="156" t="s">
        <v>186</v>
      </c>
      <c r="B176" s="156"/>
      <c r="C176" s="156" t="s">
        <v>187</v>
      </c>
      <c r="D176" s="157"/>
      <c r="E176" s="101">
        <f>+'Pay App 18'!E176</f>
        <v>0</v>
      </c>
      <c r="F176" s="73"/>
      <c r="G176" s="102">
        <f>+'Pay App 18'!G176+'Pay App 19'!F176</f>
        <v>0</v>
      </c>
      <c r="H176" s="194">
        <f>+'Pay App 18'!K176</f>
        <v>0</v>
      </c>
      <c r="I176" s="195"/>
      <c r="J176" s="104"/>
      <c r="K176" s="55">
        <f t="shared" si="6"/>
        <v>0</v>
      </c>
      <c r="L176" s="56">
        <f t="shared" si="4"/>
        <v>0</v>
      </c>
      <c r="M176" s="54">
        <f t="shared" si="5"/>
        <v>0</v>
      </c>
      <c r="N176" s="54">
        <f t="shared" si="7"/>
        <v>0</v>
      </c>
      <c r="O176" s="101">
        <f>+'Pay App 18'!O176+'Pay App 18'!P176</f>
        <v>0</v>
      </c>
      <c r="P176" s="73"/>
      <c r="Q176" s="69">
        <f>+'Pay App 18'!Q176+N176+P176</f>
        <v>0</v>
      </c>
    </row>
    <row r="177" spans="1:17" ht="21" customHeight="1" x14ac:dyDescent="0.25">
      <c r="A177" s="154" t="s">
        <v>361</v>
      </c>
      <c r="B177" s="154"/>
      <c r="C177" s="154" t="s">
        <v>360</v>
      </c>
      <c r="D177" s="155"/>
      <c r="E177" s="101">
        <f>+'Pay App 18'!E177</f>
        <v>0</v>
      </c>
      <c r="F177" s="73"/>
      <c r="G177" s="102">
        <f>+'Pay App 18'!G177+'Pay App 19'!F177</f>
        <v>0</v>
      </c>
      <c r="H177" s="194">
        <f>+'Pay App 18'!K177</f>
        <v>0</v>
      </c>
      <c r="I177" s="195"/>
      <c r="J177" s="104"/>
      <c r="K177" s="55">
        <f t="shared" si="6"/>
        <v>0</v>
      </c>
      <c r="L177" s="56">
        <f t="shared" si="4"/>
        <v>0</v>
      </c>
      <c r="M177" s="54">
        <f t="shared" si="5"/>
        <v>0</v>
      </c>
      <c r="N177" s="54">
        <f t="shared" si="7"/>
        <v>0</v>
      </c>
      <c r="O177" s="101">
        <f>+'Pay App 18'!O177+'Pay App 18'!P177</f>
        <v>0</v>
      </c>
      <c r="P177" s="73"/>
      <c r="Q177" s="69">
        <f>+'Pay App 18'!Q177+N177+P177</f>
        <v>0</v>
      </c>
    </row>
    <row r="178" spans="1:17" ht="21" customHeight="1" x14ac:dyDescent="0.25">
      <c r="A178" s="154" t="s">
        <v>130</v>
      </c>
      <c r="B178" s="154"/>
      <c r="C178" s="153" t="s">
        <v>131</v>
      </c>
      <c r="D178" s="158"/>
      <c r="E178" s="101">
        <f>+'Pay App 18'!E178</f>
        <v>0</v>
      </c>
      <c r="F178" s="73"/>
      <c r="G178" s="102">
        <f>+'Pay App 18'!G178+'Pay App 19'!F178</f>
        <v>0</v>
      </c>
      <c r="H178" s="194">
        <f>+'Pay App 18'!K178</f>
        <v>0</v>
      </c>
      <c r="I178" s="195"/>
      <c r="J178" s="104"/>
      <c r="K178" s="55">
        <f t="shared" si="6"/>
        <v>0</v>
      </c>
      <c r="L178" s="56">
        <f t="shared" si="4"/>
        <v>0</v>
      </c>
      <c r="M178" s="54">
        <f t="shared" si="5"/>
        <v>0</v>
      </c>
      <c r="N178" s="54">
        <f t="shared" si="7"/>
        <v>0</v>
      </c>
      <c r="O178" s="101">
        <f>+'Pay App 18'!O178+'Pay App 18'!P178</f>
        <v>0</v>
      </c>
      <c r="P178" s="73"/>
      <c r="Q178" s="69">
        <f>+'Pay App 18'!Q178+N178+P178</f>
        <v>0</v>
      </c>
    </row>
    <row r="179" spans="1:17" ht="21" customHeight="1" x14ac:dyDescent="0.25">
      <c r="A179" s="154" t="s">
        <v>362</v>
      </c>
      <c r="B179" s="154"/>
      <c r="C179" s="154" t="s">
        <v>366</v>
      </c>
      <c r="D179" s="155"/>
      <c r="E179" s="101">
        <f>+'Pay App 18'!E179</f>
        <v>0</v>
      </c>
      <c r="F179" s="73"/>
      <c r="G179" s="102">
        <f>+'Pay App 18'!G179+'Pay App 19'!F179</f>
        <v>0</v>
      </c>
      <c r="H179" s="194">
        <f>+'Pay App 18'!K179</f>
        <v>0</v>
      </c>
      <c r="I179" s="195"/>
      <c r="J179" s="104"/>
      <c r="K179" s="55">
        <f t="shared" si="6"/>
        <v>0</v>
      </c>
      <c r="L179" s="56">
        <f t="shared" si="4"/>
        <v>0</v>
      </c>
      <c r="M179" s="54">
        <f t="shared" si="5"/>
        <v>0</v>
      </c>
      <c r="N179" s="54">
        <f t="shared" si="7"/>
        <v>0</v>
      </c>
      <c r="O179" s="101">
        <f>+'Pay App 18'!O179+'Pay App 18'!P179</f>
        <v>0</v>
      </c>
      <c r="P179" s="73"/>
      <c r="Q179" s="69">
        <f>+'Pay App 18'!Q179+N179+P179</f>
        <v>0</v>
      </c>
    </row>
    <row r="180" spans="1:17" ht="21" customHeight="1" x14ac:dyDescent="0.25">
      <c r="A180" s="154" t="s">
        <v>363</v>
      </c>
      <c r="B180" s="154"/>
      <c r="C180" s="154" t="s">
        <v>367</v>
      </c>
      <c r="D180" s="155"/>
      <c r="E180" s="101">
        <f>+'Pay App 18'!E180</f>
        <v>0</v>
      </c>
      <c r="F180" s="73"/>
      <c r="G180" s="102">
        <f>+'Pay App 18'!G180+'Pay App 19'!F180</f>
        <v>0</v>
      </c>
      <c r="H180" s="194">
        <f>+'Pay App 18'!K180</f>
        <v>0</v>
      </c>
      <c r="I180" s="195"/>
      <c r="J180" s="104"/>
      <c r="K180" s="55">
        <f t="shared" si="6"/>
        <v>0</v>
      </c>
      <c r="L180" s="56">
        <f t="shared" si="4"/>
        <v>0</v>
      </c>
      <c r="M180" s="54">
        <f t="shared" si="5"/>
        <v>0</v>
      </c>
      <c r="N180" s="54">
        <f t="shared" si="7"/>
        <v>0</v>
      </c>
      <c r="O180" s="101">
        <f>+'Pay App 18'!O180+'Pay App 18'!P180</f>
        <v>0</v>
      </c>
      <c r="P180" s="73"/>
      <c r="Q180" s="69">
        <f>+'Pay App 18'!Q180+N180+P180</f>
        <v>0</v>
      </c>
    </row>
    <row r="181" spans="1:17" ht="21" customHeight="1" x14ac:dyDescent="0.25">
      <c r="A181" s="154" t="s">
        <v>364</v>
      </c>
      <c r="B181" s="154"/>
      <c r="C181" s="154" t="s">
        <v>368</v>
      </c>
      <c r="D181" s="155"/>
      <c r="E181" s="101">
        <f>+'Pay App 18'!E181</f>
        <v>0</v>
      </c>
      <c r="F181" s="73"/>
      <c r="G181" s="102">
        <f>+'Pay App 18'!G181+'Pay App 19'!F181</f>
        <v>0</v>
      </c>
      <c r="H181" s="194">
        <f>+'Pay App 18'!K181</f>
        <v>0</v>
      </c>
      <c r="I181" s="195"/>
      <c r="J181" s="104"/>
      <c r="K181" s="55">
        <f t="shared" si="6"/>
        <v>0</v>
      </c>
      <c r="L181" s="56">
        <f t="shared" si="4"/>
        <v>0</v>
      </c>
      <c r="M181" s="54">
        <f t="shared" si="5"/>
        <v>0</v>
      </c>
      <c r="N181" s="54">
        <f t="shared" si="7"/>
        <v>0</v>
      </c>
      <c r="O181" s="101">
        <f>+'Pay App 18'!O181+'Pay App 18'!P181</f>
        <v>0</v>
      </c>
      <c r="P181" s="73"/>
      <c r="Q181" s="69">
        <f>+'Pay App 18'!Q181+N181+P181</f>
        <v>0</v>
      </c>
    </row>
    <row r="182" spans="1:17" ht="21" customHeight="1" x14ac:dyDescent="0.25">
      <c r="A182" s="154" t="s">
        <v>365</v>
      </c>
      <c r="B182" s="154"/>
      <c r="C182" s="154" t="s">
        <v>369</v>
      </c>
      <c r="D182" s="155"/>
      <c r="E182" s="101">
        <f>+'Pay App 18'!E182</f>
        <v>0</v>
      </c>
      <c r="F182" s="73"/>
      <c r="G182" s="102">
        <f>+'Pay App 18'!G182+'Pay App 19'!F182</f>
        <v>0</v>
      </c>
      <c r="H182" s="194">
        <f>+'Pay App 18'!K182</f>
        <v>0</v>
      </c>
      <c r="I182" s="195"/>
      <c r="J182" s="104"/>
      <c r="K182" s="55">
        <f t="shared" si="6"/>
        <v>0</v>
      </c>
      <c r="L182" s="56">
        <f t="shared" si="4"/>
        <v>0</v>
      </c>
      <c r="M182" s="54">
        <f t="shared" si="5"/>
        <v>0</v>
      </c>
      <c r="N182" s="54">
        <f t="shared" si="7"/>
        <v>0</v>
      </c>
      <c r="O182" s="101">
        <f>+'Pay App 18'!O182+'Pay App 18'!P182</f>
        <v>0</v>
      </c>
      <c r="P182" s="73"/>
      <c r="Q182" s="69">
        <f>+'Pay App 18'!Q182+N182+P182</f>
        <v>0</v>
      </c>
    </row>
    <row r="183" spans="1:17" ht="21" customHeight="1" x14ac:dyDescent="0.25">
      <c r="A183" s="156" t="s">
        <v>188</v>
      </c>
      <c r="B183" s="156"/>
      <c r="C183" s="156" t="s">
        <v>189</v>
      </c>
      <c r="D183" s="157"/>
      <c r="E183" s="101">
        <f>+'Pay App 18'!E183</f>
        <v>0</v>
      </c>
      <c r="F183" s="73"/>
      <c r="G183" s="102">
        <f>+'Pay App 18'!G183+'Pay App 19'!F183</f>
        <v>0</v>
      </c>
      <c r="H183" s="194">
        <f>+'Pay App 18'!K183</f>
        <v>0</v>
      </c>
      <c r="I183" s="195"/>
      <c r="J183" s="104"/>
      <c r="K183" s="55">
        <f t="shared" si="6"/>
        <v>0</v>
      </c>
      <c r="L183" s="56">
        <f t="shared" si="4"/>
        <v>0</v>
      </c>
      <c r="M183" s="54">
        <f t="shared" si="5"/>
        <v>0</v>
      </c>
      <c r="N183" s="54">
        <f t="shared" si="7"/>
        <v>0</v>
      </c>
      <c r="O183" s="101">
        <f>+'Pay App 18'!O183+'Pay App 18'!P183</f>
        <v>0</v>
      </c>
      <c r="P183" s="73"/>
      <c r="Q183" s="69">
        <f>+'Pay App 18'!Q183+N183+P183</f>
        <v>0</v>
      </c>
    </row>
    <row r="184" spans="1:17" ht="21" customHeight="1" x14ac:dyDescent="0.25">
      <c r="A184" s="156" t="s">
        <v>190</v>
      </c>
      <c r="B184" s="156"/>
      <c r="C184" s="156" t="s">
        <v>191</v>
      </c>
      <c r="D184" s="157"/>
      <c r="E184" s="101">
        <f>+'Pay App 18'!E184</f>
        <v>0</v>
      </c>
      <c r="F184" s="73"/>
      <c r="G184" s="102">
        <f>+'Pay App 18'!G184+'Pay App 19'!F184</f>
        <v>0</v>
      </c>
      <c r="H184" s="194">
        <f>+'Pay App 18'!K184</f>
        <v>0</v>
      </c>
      <c r="I184" s="195"/>
      <c r="J184" s="104"/>
      <c r="K184" s="55">
        <f t="shared" si="6"/>
        <v>0</v>
      </c>
      <c r="L184" s="56">
        <f t="shared" si="4"/>
        <v>0</v>
      </c>
      <c r="M184" s="54">
        <f t="shared" si="5"/>
        <v>0</v>
      </c>
      <c r="N184" s="54">
        <f t="shared" si="7"/>
        <v>0</v>
      </c>
      <c r="O184" s="101">
        <f>+'Pay App 18'!O184+'Pay App 18'!P184</f>
        <v>0</v>
      </c>
      <c r="P184" s="73"/>
      <c r="Q184" s="69">
        <f>+'Pay App 18'!Q184+N184+P184</f>
        <v>0</v>
      </c>
    </row>
    <row r="185" spans="1:17" ht="21" customHeight="1" x14ac:dyDescent="0.25">
      <c r="A185" s="154" t="s">
        <v>371</v>
      </c>
      <c r="B185" s="154"/>
      <c r="C185" s="154" t="s">
        <v>370</v>
      </c>
      <c r="D185" s="155"/>
      <c r="E185" s="101">
        <f>+'Pay App 18'!E185</f>
        <v>0</v>
      </c>
      <c r="F185" s="73"/>
      <c r="G185" s="102">
        <f>+'Pay App 18'!G185+'Pay App 19'!F185</f>
        <v>0</v>
      </c>
      <c r="H185" s="194">
        <f>+'Pay App 18'!K185</f>
        <v>0</v>
      </c>
      <c r="I185" s="195"/>
      <c r="J185" s="104"/>
      <c r="K185" s="55">
        <f t="shared" si="6"/>
        <v>0</v>
      </c>
      <c r="L185" s="56">
        <f t="shared" si="4"/>
        <v>0</v>
      </c>
      <c r="M185" s="54">
        <f t="shared" si="5"/>
        <v>0</v>
      </c>
      <c r="N185" s="54">
        <f t="shared" si="7"/>
        <v>0</v>
      </c>
      <c r="O185" s="101">
        <f>+'Pay App 18'!O185+'Pay App 18'!P185</f>
        <v>0</v>
      </c>
      <c r="P185" s="73"/>
      <c r="Q185" s="69">
        <f>+'Pay App 18'!Q185+N185+P185</f>
        <v>0</v>
      </c>
    </row>
    <row r="186" spans="1:17" ht="21" customHeight="1" x14ac:dyDescent="0.25">
      <c r="A186" s="154" t="s">
        <v>372</v>
      </c>
      <c r="B186" s="154"/>
      <c r="C186" s="154" t="s">
        <v>373</v>
      </c>
      <c r="D186" s="155"/>
      <c r="E186" s="101">
        <f>+'Pay App 18'!E186</f>
        <v>0</v>
      </c>
      <c r="F186" s="73"/>
      <c r="G186" s="102">
        <f>+'Pay App 18'!G186+'Pay App 19'!F186</f>
        <v>0</v>
      </c>
      <c r="H186" s="194">
        <f>+'Pay App 18'!K186</f>
        <v>0</v>
      </c>
      <c r="I186" s="195"/>
      <c r="J186" s="104"/>
      <c r="K186" s="55">
        <f t="shared" si="6"/>
        <v>0</v>
      </c>
      <c r="L186" s="56">
        <f t="shared" si="4"/>
        <v>0</v>
      </c>
      <c r="M186" s="54">
        <f t="shared" si="5"/>
        <v>0</v>
      </c>
      <c r="N186" s="54">
        <f t="shared" si="7"/>
        <v>0</v>
      </c>
      <c r="O186" s="101">
        <f>+'Pay App 18'!O186+'Pay App 18'!P186</f>
        <v>0</v>
      </c>
      <c r="P186" s="73"/>
      <c r="Q186" s="69">
        <f>+'Pay App 18'!Q186+N186+P186</f>
        <v>0</v>
      </c>
    </row>
    <row r="187" spans="1:17" ht="21" customHeight="1" x14ac:dyDescent="0.25">
      <c r="A187" s="154" t="s">
        <v>374</v>
      </c>
      <c r="B187" s="154"/>
      <c r="C187" s="154" t="s">
        <v>375</v>
      </c>
      <c r="D187" s="155"/>
      <c r="E187" s="101">
        <f>+'Pay App 18'!E187</f>
        <v>0</v>
      </c>
      <c r="F187" s="73"/>
      <c r="G187" s="102">
        <f>+'Pay App 18'!G187+'Pay App 19'!F187</f>
        <v>0</v>
      </c>
      <c r="H187" s="194">
        <f>+'Pay App 18'!K187</f>
        <v>0</v>
      </c>
      <c r="I187" s="195"/>
      <c r="J187" s="104"/>
      <c r="K187" s="55">
        <f t="shared" si="6"/>
        <v>0</v>
      </c>
      <c r="L187" s="56">
        <f t="shared" si="4"/>
        <v>0</v>
      </c>
      <c r="M187" s="54">
        <f t="shared" si="5"/>
        <v>0</v>
      </c>
      <c r="N187" s="54">
        <f t="shared" si="7"/>
        <v>0</v>
      </c>
      <c r="O187" s="101">
        <f>+'Pay App 18'!O187+'Pay App 18'!P187</f>
        <v>0</v>
      </c>
      <c r="P187" s="73"/>
      <c r="Q187" s="69">
        <f>+'Pay App 18'!Q187+N187+P187</f>
        <v>0</v>
      </c>
    </row>
    <row r="188" spans="1:17" ht="21" customHeight="1" x14ac:dyDescent="0.25">
      <c r="A188" s="156" t="s">
        <v>192</v>
      </c>
      <c r="B188" s="156"/>
      <c r="C188" s="156" t="s">
        <v>193</v>
      </c>
      <c r="D188" s="157"/>
      <c r="E188" s="101">
        <f>+'Pay App 18'!E188</f>
        <v>0</v>
      </c>
      <c r="F188" s="73"/>
      <c r="G188" s="102">
        <f>+'Pay App 18'!G188+'Pay App 19'!F188</f>
        <v>0</v>
      </c>
      <c r="H188" s="194">
        <f>+'Pay App 18'!K188</f>
        <v>0</v>
      </c>
      <c r="I188" s="195"/>
      <c r="J188" s="104"/>
      <c r="K188" s="55">
        <f t="shared" si="6"/>
        <v>0</v>
      </c>
      <c r="L188" s="56">
        <f t="shared" si="4"/>
        <v>0</v>
      </c>
      <c r="M188" s="54">
        <f t="shared" si="5"/>
        <v>0</v>
      </c>
      <c r="N188" s="54">
        <f t="shared" si="7"/>
        <v>0</v>
      </c>
      <c r="O188" s="101">
        <f>+'Pay App 18'!O188+'Pay App 18'!P188</f>
        <v>0</v>
      </c>
      <c r="P188" s="73"/>
      <c r="Q188" s="69">
        <f>+'Pay App 18'!Q188+N188+P188</f>
        <v>0</v>
      </c>
    </row>
    <row r="189" spans="1:17" ht="21" customHeight="1" x14ac:dyDescent="0.25">
      <c r="A189" s="153" t="s">
        <v>132</v>
      </c>
      <c r="B189" s="153"/>
      <c r="C189" s="153" t="s">
        <v>133</v>
      </c>
      <c r="D189" s="158"/>
      <c r="E189" s="101">
        <f>+'Pay App 18'!E189</f>
        <v>0</v>
      </c>
      <c r="F189" s="73"/>
      <c r="G189" s="102">
        <f>+'Pay App 18'!G189+'Pay App 19'!F189</f>
        <v>0</v>
      </c>
      <c r="H189" s="194">
        <f>+'Pay App 18'!K189</f>
        <v>0</v>
      </c>
      <c r="I189" s="195"/>
      <c r="J189" s="104"/>
      <c r="K189" s="55">
        <f t="shared" si="6"/>
        <v>0</v>
      </c>
      <c r="L189" s="56">
        <f t="shared" si="4"/>
        <v>0</v>
      </c>
      <c r="M189" s="54">
        <f t="shared" si="5"/>
        <v>0</v>
      </c>
      <c r="N189" s="54">
        <f t="shared" si="7"/>
        <v>0</v>
      </c>
      <c r="O189" s="101">
        <f>+'Pay App 18'!O189+'Pay App 18'!P189</f>
        <v>0</v>
      </c>
      <c r="P189" s="73"/>
      <c r="Q189" s="69">
        <f>+'Pay App 18'!Q189+N189+P189</f>
        <v>0</v>
      </c>
    </row>
    <row r="190" spans="1:17" ht="21" customHeight="1" x14ac:dyDescent="0.25">
      <c r="A190" s="153" t="s">
        <v>376</v>
      </c>
      <c r="B190" s="153"/>
      <c r="C190" s="154" t="s">
        <v>377</v>
      </c>
      <c r="D190" s="155"/>
      <c r="E190" s="101">
        <f>+'Pay App 18'!E190</f>
        <v>0</v>
      </c>
      <c r="F190" s="73"/>
      <c r="G190" s="102">
        <f>+'Pay App 18'!G190+'Pay App 19'!F190</f>
        <v>0</v>
      </c>
      <c r="H190" s="194">
        <f>+'Pay App 18'!K190</f>
        <v>0</v>
      </c>
      <c r="I190" s="195"/>
      <c r="J190" s="104"/>
      <c r="K190" s="55">
        <f t="shared" si="6"/>
        <v>0</v>
      </c>
      <c r="L190" s="56">
        <f t="shared" si="4"/>
        <v>0</v>
      </c>
      <c r="M190" s="54">
        <f t="shared" si="5"/>
        <v>0</v>
      </c>
      <c r="N190" s="54">
        <f t="shared" si="7"/>
        <v>0</v>
      </c>
      <c r="O190" s="101">
        <f>+'Pay App 18'!O190+'Pay App 18'!P190</f>
        <v>0</v>
      </c>
      <c r="P190" s="73"/>
      <c r="Q190" s="69">
        <f>+'Pay App 18'!Q190+N190+P190</f>
        <v>0</v>
      </c>
    </row>
    <row r="191" spans="1:17" ht="21" customHeight="1" x14ac:dyDescent="0.25">
      <c r="A191" s="156" t="s">
        <v>194</v>
      </c>
      <c r="B191" s="156"/>
      <c r="C191" s="156" t="s">
        <v>195</v>
      </c>
      <c r="D191" s="157"/>
      <c r="E191" s="101">
        <f>+'Pay App 18'!E191</f>
        <v>0</v>
      </c>
      <c r="F191" s="73"/>
      <c r="G191" s="102">
        <f>+'Pay App 18'!G191+'Pay App 19'!F191</f>
        <v>0</v>
      </c>
      <c r="H191" s="194">
        <f>+'Pay App 18'!K191</f>
        <v>0</v>
      </c>
      <c r="I191" s="195"/>
      <c r="J191" s="104"/>
      <c r="K191" s="55">
        <f t="shared" si="6"/>
        <v>0</v>
      </c>
      <c r="L191" s="56">
        <f t="shared" si="4"/>
        <v>0</v>
      </c>
      <c r="M191" s="54">
        <f t="shared" si="5"/>
        <v>0</v>
      </c>
      <c r="N191" s="54">
        <f t="shared" si="7"/>
        <v>0</v>
      </c>
      <c r="O191" s="101">
        <f>+'Pay App 18'!O191+'Pay App 18'!P191</f>
        <v>0</v>
      </c>
      <c r="P191" s="73"/>
      <c r="Q191" s="69">
        <f>+'Pay App 18'!Q191+N191+P191</f>
        <v>0</v>
      </c>
    </row>
    <row r="192" spans="1:17" ht="21" customHeight="1" x14ac:dyDescent="0.25">
      <c r="A192" s="153" t="s">
        <v>134</v>
      </c>
      <c r="B192" s="153"/>
      <c r="C192" s="153" t="s">
        <v>135</v>
      </c>
      <c r="D192" s="158"/>
      <c r="E192" s="101">
        <f>+'Pay App 18'!E192</f>
        <v>0</v>
      </c>
      <c r="F192" s="73"/>
      <c r="G192" s="102">
        <f>+'Pay App 18'!G192+'Pay App 19'!F192</f>
        <v>0</v>
      </c>
      <c r="H192" s="194">
        <f>+'Pay App 18'!K192</f>
        <v>0</v>
      </c>
      <c r="I192" s="195"/>
      <c r="J192" s="104"/>
      <c r="K192" s="55">
        <f t="shared" si="6"/>
        <v>0</v>
      </c>
      <c r="L192" s="56">
        <f t="shared" si="4"/>
        <v>0</v>
      </c>
      <c r="M192" s="54">
        <f t="shared" si="5"/>
        <v>0</v>
      </c>
      <c r="N192" s="54">
        <f t="shared" si="7"/>
        <v>0</v>
      </c>
      <c r="O192" s="101">
        <f>+'Pay App 18'!O192+'Pay App 18'!P192</f>
        <v>0</v>
      </c>
      <c r="P192" s="73"/>
      <c r="Q192" s="69">
        <f>+'Pay App 18'!Q192+N192+P192</f>
        <v>0</v>
      </c>
    </row>
    <row r="193" spans="1:17" ht="21" customHeight="1" x14ac:dyDescent="0.25">
      <c r="A193" s="153" t="s">
        <v>376</v>
      </c>
      <c r="B193" s="153"/>
      <c r="C193" s="154" t="s">
        <v>378</v>
      </c>
      <c r="D193" s="155"/>
      <c r="E193" s="101">
        <f>+'Pay App 18'!E193</f>
        <v>0</v>
      </c>
      <c r="F193" s="73"/>
      <c r="G193" s="102">
        <f>+'Pay App 18'!G193+'Pay App 19'!F193</f>
        <v>0</v>
      </c>
      <c r="H193" s="194">
        <f>+'Pay App 18'!K193</f>
        <v>0</v>
      </c>
      <c r="I193" s="195"/>
      <c r="J193" s="104"/>
      <c r="K193" s="55">
        <f t="shared" si="6"/>
        <v>0</v>
      </c>
      <c r="L193" s="56">
        <f t="shared" si="4"/>
        <v>0</v>
      </c>
      <c r="M193" s="54">
        <f t="shared" si="5"/>
        <v>0</v>
      </c>
      <c r="N193" s="54">
        <f t="shared" si="7"/>
        <v>0</v>
      </c>
      <c r="O193" s="101">
        <f>+'Pay App 18'!O193+'Pay App 18'!P193</f>
        <v>0</v>
      </c>
      <c r="P193" s="73"/>
      <c r="Q193" s="69">
        <f>+'Pay App 18'!Q193+N193+P193</f>
        <v>0</v>
      </c>
    </row>
    <row r="194" spans="1:17" ht="21" customHeight="1" x14ac:dyDescent="0.25">
      <c r="A194" s="153" t="s">
        <v>136</v>
      </c>
      <c r="B194" s="153"/>
      <c r="C194" s="153" t="s">
        <v>137</v>
      </c>
      <c r="D194" s="158"/>
      <c r="E194" s="101">
        <f>+'Pay App 18'!E194</f>
        <v>0</v>
      </c>
      <c r="F194" s="73"/>
      <c r="G194" s="102">
        <f>+'Pay App 18'!G194+'Pay App 19'!F194</f>
        <v>0</v>
      </c>
      <c r="H194" s="194">
        <f>+'Pay App 18'!K194</f>
        <v>0</v>
      </c>
      <c r="I194" s="195"/>
      <c r="J194" s="104"/>
      <c r="K194" s="55">
        <f t="shared" si="6"/>
        <v>0</v>
      </c>
      <c r="L194" s="56">
        <f t="shared" si="4"/>
        <v>0</v>
      </c>
      <c r="M194" s="54">
        <f t="shared" si="5"/>
        <v>0</v>
      </c>
      <c r="N194" s="54">
        <f t="shared" si="7"/>
        <v>0</v>
      </c>
      <c r="O194" s="101">
        <f>+'Pay App 18'!O194+'Pay App 18'!P194</f>
        <v>0</v>
      </c>
      <c r="P194" s="73"/>
      <c r="Q194" s="69">
        <f>+'Pay App 18'!Q194+N194+P194</f>
        <v>0</v>
      </c>
    </row>
    <row r="195" spans="1:17" ht="21" customHeight="1" x14ac:dyDescent="0.25">
      <c r="A195" s="153" t="s">
        <v>138</v>
      </c>
      <c r="B195" s="153"/>
      <c r="C195" s="153" t="s">
        <v>139</v>
      </c>
      <c r="D195" s="158"/>
      <c r="E195" s="101">
        <f>+'Pay App 18'!E195</f>
        <v>0</v>
      </c>
      <c r="F195" s="73"/>
      <c r="G195" s="102">
        <f>+'Pay App 18'!G195+'Pay App 19'!F195</f>
        <v>0</v>
      </c>
      <c r="H195" s="194">
        <f>+'Pay App 18'!K195</f>
        <v>0</v>
      </c>
      <c r="I195" s="195"/>
      <c r="J195" s="104"/>
      <c r="K195" s="55">
        <f t="shared" si="6"/>
        <v>0</v>
      </c>
      <c r="L195" s="56">
        <f t="shared" si="4"/>
        <v>0</v>
      </c>
      <c r="M195" s="54">
        <f t="shared" si="5"/>
        <v>0</v>
      </c>
      <c r="N195" s="54">
        <f t="shared" si="7"/>
        <v>0</v>
      </c>
      <c r="O195" s="101">
        <f>+'Pay App 18'!O195+'Pay App 18'!P195</f>
        <v>0</v>
      </c>
      <c r="P195" s="73"/>
      <c r="Q195" s="69">
        <f>+'Pay App 18'!Q195+N195+P195</f>
        <v>0</v>
      </c>
    </row>
    <row r="196" spans="1:17" ht="21" customHeight="1" x14ac:dyDescent="0.25">
      <c r="A196" s="153" t="s">
        <v>379</v>
      </c>
      <c r="B196" s="153"/>
      <c r="C196" s="154" t="s">
        <v>348</v>
      </c>
      <c r="D196" s="155"/>
      <c r="E196" s="101">
        <f>+'Pay App 18'!E196</f>
        <v>0</v>
      </c>
      <c r="F196" s="73"/>
      <c r="G196" s="102">
        <f>+'Pay App 18'!G196+'Pay App 19'!F196</f>
        <v>0</v>
      </c>
      <c r="H196" s="194">
        <f>+'Pay App 18'!K196</f>
        <v>0</v>
      </c>
      <c r="I196" s="195"/>
      <c r="J196" s="104"/>
      <c r="K196" s="55">
        <f t="shared" si="6"/>
        <v>0</v>
      </c>
      <c r="L196" s="56">
        <f t="shared" si="4"/>
        <v>0</v>
      </c>
      <c r="M196" s="54">
        <f t="shared" si="5"/>
        <v>0</v>
      </c>
      <c r="N196" s="54">
        <f t="shared" si="7"/>
        <v>0</v>
      </c>
      <c r="O196" s="101">
        <f>+'Pay App 18'!O196+'Pay App 18'!P196</f>
        <v>0</v>
      </c>
      <c r="P196" s="73"/>
      <c r="Q196" s="69">
        <f>+'Pay App 18'!Q196+N196+P196</f>
        <v>0</v>
      </c>
    </row>
    <row r="197" spans="1:17" ht="21" customHeight="1" x14ac:dyDescent="0.25">
      <c r="A197" s="156" t="s">
        <v>196</v>
      </c>
      <c r="B197" s="156"/>
      <c r="C197" s="156" t="s">
        <v>197</v>
      </c>
      <c r="D197" s="157"/>
      <c r="E197" s="101">
        <f>+'Pay App 18'!E197</f>
        <v>0</v>
      </c>
      <c r="F197" s="73"/>
      <c r="G197" s="102">
        <f>+'Pay App 18'!G197+'Pay App 19'!F197</f>
        <v>0</v>
      </c>
      <c r="H197" s="194">
        <f>+'Pay App 18'!K197</f>
        <v>0</v>
      </c>
      <c r="I197" s="195"/>
      <c r="J197" s="104"/>
      <c r="K197" s="55">
        <f t="shared" si="6"/>
        <v>0</v>
      </c>
      <c r="L197" s="56">
        <f t="shared" si="4"/>
        <v>0</v>
      </c>
      <c r="M197" s="54">
        <f t="shared" si="5"/>
        <v>0</v>
      </c>
      <c r="N197" s="54">
        <f t="shared" si="7"/>
        <v>0</v>
      </c>
      <c r="O197" s="101">
        <f>+'Pay App 18'!O197+'Pay App 18'!P197</f>
        <v>0</v>
      </c>
      <c r="P197" s="73"/>
      <c r="Q197" s="69">
        <f>+'Pay App 18'!Q197+N197+P197</f>
        <v>0</v>
      </c>
    </row>
    <row r="198" spans="1:17" ht="21" customHeight="1" x14ac:dyDescent="0.25">
      <c r="A198" s="153" t="s">
        <v>140</v>
      </c>
      <c r="B198" s="153"/>
      <c r="C198" s="153" t="s">
        <v>141</v>
      </c>
      <c r="D198" s="158"/>
      <c r="E198" s="101">
        <f>+'Pay App 18'!E198</f>
        <v>0</v>
      </c>
      <c r="F198" s="73"/>
      <c r="G198" s="102">
        <f>+'Pay App 18'!G198+'Pay App 19'!F198</f>
        <v>0</v>
      </c>
      <c r="H198" s="194">
        <f>+'Pay App 18'!K198</f>
        <v>0</v>
      </c>
      <c r="I198" s="195"/>
      <c r="J198" s="104"/>
      <c r="K198" s="55">
        <f t="shared" si="6"/>
        <v>0</v>
      </c>
      <c r="L198" s="56">
        <f t="shared" si="4"/>
        <v>0</v>
      </c>
      <c r="M198" s="54">
        <f t="shared" si="5"/>
        <v>0</v>
      </c>
      <c r="N198" s="54">
        <f t="shared" si="7"/>
        <v>0</v>
      </c>
      <c r="O198" s="101">
        <f>+'Pay App 18'!O198+'Pay App 18'!P198</f>
        <v>0</v>
      </c>
      <c r="P198" s="73"/>
      <c r="Q198" s="69">
        <f>+'Pay App 18'!Q198+N198+P198</f>
        <v>0</v>
      </c>
    </row>
    <row r="199" spans="1:17" ht="21" customHeight="1" x14ac:dyDescent="0.25">
      <c r="A199" s="153" t="s">
        <v>142</v>
      </c>
      <c r="B199" s="153"/>
      <c r="C199" s="153" t="s">
        <v>143</v>
      </c>
      <c r="D199" s="158"/>
      <c r="E199" s="101">
        <f>+'Pay App 18'!E199</f>
        <v>0</v>
      </c>
      <c r="F199" s="73"/>
      <c r="G199" s="102">
        <f>+'Pay App 18'!G199+'Pay App 19'!F199</f>
        <v>0</v>
      </c>
      <c r="H199" s="194">
        <f>+'Pay App 18'!K199</f>
        <v>0</v>
      </c>
      <c r="I199" s="195"/>
      <c r="J199" s="104"/>
      <c r="K199" s="55">
        <f t="shared" si="6"/>
        <v>0</v>
      </c>
      <c r="L199" s="56">
        <f t="shared" si="4"/>
        <v>0</v>
      </c>
      <c r="M199" s="54">
        <f t="shared" si="5"/>
        <v>0</v>
      </c>
      <c r="N199" s="54">
        <f t="shared" si="7"/>
        <v>0</v>
      </c>
      <c r="O199" s="101">
        <f>+'Pay App 18'!O199+'Pay App 18'!P199</f>
        <v>0</v>
      </c>
      <c r="P199" s="73"/>
      <c r="Q199" s="69">
        <f>+'Pay App 18'!Q199+N199+P199</f>
        <v>0</v>
      </c>
    </row>
    <row r="200" spans="1:17" ht="21" customHeight="1" x14ac:dyDescent="0.25">
      <c r="A200" s="153" t="s">
        <v>380</v>
      </c>
      <c r="B200" s="153"/>
      <c r="C200" s="154" t="s">
        <v>381</v>
      </c>
      <c r="D200" s="155"/>
      <c r="E200" s="101">
        <f>+'Pay App 18'!E200</f>
        <v>0</v>
      </c>
      <c r="F200" s="73"/>
      <c r="G200" s="102">
        <f>+'Pay App 18'!G200+'Pay App 19'!F200</f>
        <v>0</v>
      </c>
      <c r="H200" s="194">
        <f>+'Pay App 18'!K200</f>
        <v>0</v>
      </c>
      <c r="I200" s="195"/>
      <c r="J200" s="104"/>
      <c r="K200" s="55">
        <f t="shared" si="6"/>
        <v>0</v>
      </c>
      <c r="L200" s="56">
        <f t="shared" si="4"/>
        <v>0</v>
      </c>
      <c r="M200" s="54">
        <f t="shared" si="5"/>
        <v>0</v>
      </c>
      <c r="N200" s="54">
        <f t="shared" si="7"/>
        <v>0</v>
      </c>
      <c r="O200" s="101">
        <f>+'Pay App 18'!O200+'Pay App 18'!P200</f>
        <v>0</v>
      </c>
      <c r="P200" s="73"/>
      <c r="Q200" s="69">
        <f>+'Pay App 18'!Q200+N200+P200</f>
        <v>0</v>
      </c>
    </row>
    <row r="201" spans="1:17" ht="21" customHeight="1" x14ac:dyDescent="0.25">
      <c r="A201" s="153" t="s">
        <v>382</v>
      </c>
      <c r="B201" s="153"/>
      <c r="C201" s="154" t="s">
        <v>383</v>
      </c>
      <c r="D201" s="155"/>
      <c r="E201" s="101">
        <f>+'Pay App 18'!E201</f>
        <v>0</v>
      </c>
      <c r="F201" s="73"/>
      <c r="G201" s="102">
        <f>+'Pay App 18'!G201+'Pay App 19'!F201</f>
        <v>0</v>
      </c>
      <c r="H201" s="194">
        <f>+'Pay App 18'!K201</f>
        <v>0</v>
      </c>
      <c r="I201" s="195"/>
      <c r="J201" s="104"/>
      <c r="K201" s="55">
        <f t="shared" si="6"/>
        <v>0</v>
      </c>
      <c r="L201" s="56">
        <f t="shared" si="4"/>
        <v>0</v>
      </c>
      <c r="M201" s="54">
        <f t="shared" si="5"/>
        <v>0</v>
      </c>
      <c r="N201" s="54">
        <f t="shared" si="7"/>
        <v>0</v>
      </c>
      <c r="O201" s="101">
        <f>+'Pay App 18'!O201+'Pay App 18'!P201</f>
        <v>0</v>
      </c>
      <c r="P201" s="73"/>
      <c r="Q201" s="69">
        <f>+'Pay App 18'!Q201+N201+P201</f>
        <v>0</v>
      </c>
    </row>
    <row r="202" spans="1:17" ht="21" customHeight="1" x14ac:dyDescent="0.25">
      <c r="A202" s="153" t="s">
        <v>144</v>
      </c>
      <c r="B202" s="153"/>
      <c r="C202" s="153" t="s">
        <v>145</v>
      </c>
      <c r="D202" s="158"/>
      <c r="E202" s="101">
        <f>+'Pay App 18'!E202</f>
        <v>0</v>
      </c>
      <c r="F202" s="73"/>
      <c r="G202" s="102">
        <f>+'Pay App 18'!G202+'Pay App 19'!F202</f>
        <v>0</v>
      </c>
      <c r="H202" s="194">
        <f>+'Pay App 18'!K202</f>
        <v>0</v>
      </c>
      <c r="I202" s="195"/>
      <c r="J202" s="104"/>
      <c r="K202" s="55">
        <f t="shared" si="6"/>
        <v>0</v>
      </c>
      <c r="L202" s="56">
        <f t="shared" si="4"/>
        <v>0</v>
      </c>
      <c r="M202" s="54">
        <f t="shared" si="5"/>
        <v>0</v>
      </c>
      <c r="N202" s="54">
        <f t="shared" si="7"/>
        <v>0</v>
      </c>
      <c r="O202" s="101">
        <f>+'Pay App 18'!O202+'Pay App 18'!P202</f>
        <v>0</v>
      </c>
      <c r="P202" s="73"/>
      <c r="Q202" s="69">
        <f>+'Pay App 18'!Q202+N202+P202</f>
        <v>0</v>
      </c>
    </row>
    <row r="203" spans="1:17" ht="21" customHeight="1" x14ac:dyDescent="0.25">
      <c r="A203" s="153" t="s">
        <v>384</v>
      </c>
      <c r="B203" s="153"/>
      <c r="C203" s="154" t="s">
        <v>385</v>
      </c>
      <c r="D203" s="155"/>
      <c r="E203" s="101">
        <f>+'Pay App 18'!E203</f>
        <v>0</v>
      </c>
      <c r="F203" s="73"/>
      <c r="G203" s="102">
        <f>+'Pay App 18'!G203+'Pay App 19'!F203</f>
        <v>0</v>
      </c>
      <c r="H203" s="194">
        <f>+'Pay App 18'!K203</f>
        <v>0</v>
      </c>
      <c r="I203" s="195"/>
      <c r="J203" s="104"/>
      <c r="K203" s="55">
        <f t="shared" si="6"/>
        <v>0</v>
      </c>
      <c r="L203" s="56">
        <f t="shared" si="4"/>
        <v>0</v>
      </c>
      <c r="M203" s="54">
        <f t="shared" si="5"/>
        <v>0</v>
      </c>
      <c r="N203" s="54">
        <f t="shared" si="7"/>
        <v>0</v>
      </c>
      <c r="O203" s="101">
        <f>+'Pay App 18'!O203+'Pay App 18'!P203</f>
        <v>0</v>
      </c>
      <c r="P203" s="73"/>
      <c r="Q203" s="69">
        <f>+'Pay App 18'!Q203+N203+P203</f>
        <v>0</v>
      </c>
    </row>
    <row r="204" spans="1:17" ht="21" customHeight="1" x14ac:dyDescent="0.25">
      <c r="A204" s="156" t="s">
        <v>198</v>
      </c>
      <c r="B204" s="156"/>
      <c r="C204" s="156" t="s">
        <v>199</v>
      </c>
      <c r="D204" s="157"/>
      <c r="E204" s="101">
        <f>+'Pay App 18'!E204</f>
        <v>0</v>
      </c>
      <c r="F204" s="73"/>
      <c r="G204" s="102">
        <f>+'Pay App 18'!G204+'Pay App 19'!F204</f>
        <v>0</v>
      </c>
      <c r="H204" s="194">
        <f>+'Pay App 18'!K204</f>
        <v>0</v>
      </c>
      <c r="I204" s="195"/>
      <c r="J204" s="104"/>
      <c r="K204" s="55">
        <f t="shared" si="6"/>
        <v>0</v>
      </c>
      <c r="L204" s="56">
        <f t="shared" si="4"/>
        <v>0</v>
      </c>
      <c r="M204" s="54">
        <f t="shared" si="5"/>
        <v>0</v>
      </c>
      <c r="N204" s="54">
        <f t="shared" si="7"/>
        <v>0</v>
      </c>
      <c r="O204" s="101">
        <f>+'Pay App 18'!O204+'Pay App 18'!P204</f>
        <v>0</v>
      </c>
      <c r="P204" s="73"/>
      <c r="Q204" s="69">
        <f>+'Pay App 18'!Q204+N204+P204</f>
        <v>0</v>
      </c>
    </row>
    <row r="205" spans="1:17" ht="21" customHeight="1" x14ac:dyDescent="0.25">
      <c r="A205" s="153" t="s">
        <v>146</v>
      </c>
      <c r="B205" s="153"/>
      <c r="C205" s="153" t="s">
        <v>147</v>
      </c>
      <c r="D205" s="158"/>
      <c r="E205" s="101">
        <f>+'Pay App 18'!E205</f>
        <v>0</v>
      </c>
      <c r="F205" s="73"/>
      <c r="G205" s="102">
        <f>+'Pay App 18'!G205+'Pay App 19'!F205</f>
        <v>0</v>
      </c>
      <c r="H205" s="194">
        <f>+'Pay App 18'!K205</f>
        <v>0</v>
      </c>
      <c r="I205" s="195"/>
      <c r="J205" s="104"/>
      <c r="K205" s="55">
        <f t="shared" si="6"/>
        <v>0</v>
      </c>
      <c r="L205" s="56">
        <f t="shared" si="4"/>
        <v>0</v>
      </c>
      <c r="M205" s="54">
        <f t="shared" si="5"/>
        <v>0</v>
      </c>
      <c r="N205" s="54">
        <f t="shared" si="7"/>
        <v>0</v>
      </c>
      <c r="O205" s="101">
        <f>+'Pay App 18'!O205+'Pay App 18'!P205</f>
        <v>0</v>
      </c>
      <c r="P205" s="73"/>
      <c r="Q205" s="69">
        <f>+'Pay App 18'!Q205+N205+P205</f>
        <v>0</v>
      </c>
    </row>
    <row r="206" spans="1:17" ht="21" customHeight="1" x14ac:dyDescent="0.25">
      <c r="A206" s="156" t="s">
        <v>200</v>
      </c>
      <c r="B206" s="156"/>
      <c r="C206" s="156" t="s">
        <v>201</v>
      </c>
      <c r="D206" s="157"/>
      <c r="E206" s="101">
        <f>+'Pay App 18'!E206</f>
        <v>0</v>
      </c>
      <c r="F206" s="73"/>
      <c r="G206" s="102">
        <f>+'Pay App 18'!G206+'Pay App 19'!F206</f>
        <v>0</v>
      </c>
      <c r="H206" s="194">
        <f>+'Pay App 18'!K206</f>
        <v>0</v>
      </c>
      <c r="I206" s="195"/>
      <c r="J206" s="104"/>
      <c r="K206" s="55">
        <f t="shared" si="6"/>
        <v>0</v>
      </c>
      <c r="L206" s="56">
        <f t="shared" si="4"/>
        <v>0</v>
      </c>
      <c r="M206" s="54">
        <f t="shared" si="5"/>
        <v>0</v>
      </c>
      <c r="N206" s="54">
        <f t="shared" si="7"/>
        <v>0</v>
      </c>
      <c r="O206" s="101">
        <f>+'Pay App 18'!O206+'Pay App 18'!P206</f>
        <v>0</v>
      </c>
      <c r="P206" s="73"/>
      <c r="Q206" s="69">
        <f>+'Pay App 18'!Q206+N206+P206</f>
        <v>0</v>
      </c>
    </row>
    <row r="207" spans="1:17" ht="21" customHeight="1" x14ac:dyDescent="0.25">
      <c r="A207" s="153" t="s">
        <v>148</v>
      </c>
      <c r="B207" s="153"/>
      <c r="C207" s="153" t="s">
        <v>149</v>
      </c>
      <c r="D207" s="158"/>
      <c r="E207" s="101">
        <f>+'Pay App 18'!E207</f>
        <v>0</v>
      </c>
      <c r="F207" s="73"/>
      <c r="G207" s="102">
        <f>+'Pay App 18'!G207+'Pay App 19'!F207</f>
        <v>0</v>
      </c>
      <c r="H207" s="194">
        <f>+'Pay App 18'!K207</f>
        <v>0</v>
      </c>
      <c r="I207" s="195"/>
      <c r="J207" s="104"/>
      <c r="K207" s="55">
        <f t="shared" si="6"/>
        <v>0</v>
      </c>
      <c r="L207" s="56">
        <f t="shared" si="4"/>
        <v>0</v>
      </c>
      <c r="M207" s="54">
        <f t="shared" si="5"/>
        <v>0</v>
      </c>
      <c r="N207" s="54">
        <f t="shared" si="7"/>
        <v>0</v>
      </c>
      <c r="O207" s="101">
        <f>+'Pay App 18'!O207+'Pay App 18'!P207</f>
        <v>0</v>
      </c>
      <c r="P207" s="73"/>
      <c r="Q207" s="69">
        <f>+'Pay App 18'!Q207+N207+P207</f>
        <v>0</v>
      </c>
    </row>
    <row r="208" spans="1:17" ht="21" customHeight="1" x14ac:dyDescent="0.25">
      <c r="A208" s="153" t="s">
        <v>386</v>
      </c>
      <c r="B208" s="153"/>
      <c r="C208" s="154" t="s">
        <v>387</v>
      </c>
      <c r="D208" s="155"/>
      <c r="E208" s="101">
        <f>+'Pay App 18'!E208</f>
        <v>0</v>
      </c>
      <c r="F208" s="73"/>
      <c r="G208" s="102">
        <f>+'Pay App 18'!G208+'Pay App 19'!F208</f>
        <v>0</v>
      </c>
      <c r="H208" s="194">
        <f>+'Pay App 18'!K208</f>
        <v>0</v>
      </c>
      <c r="I208" s="195"/>
      <c r="J208" s="104"/>
      <c r="K208" s="55">
        <f t="shared" si="6"/>
        <v>0</v>
      </c>
      <c r="L208" s="56">
        <f t="shared" si="4"/>
        <v>0</v>
      </c>
      <c r="M208" s="54">
        <f t="shared" si="5"/>
        <v>0</v>
      </c>
      <c r="N208" s="54">
        <f t="shared" si="7"/>
        <v>0</v>
      </c>
      <c r="O208" s="101">
        <f>+'Pay App 18'!O208+'Pay App 18'!P208</f>
        <v>0</v>
      </c>
      <c r="P208" s="73"/>
      <c r="Q208" s="69">
        <f>+'Pay App 18'!Q208+N208+P208</f>
        <v>0</v>
      </c>
    </row>
    <row r="209" spans="1:17" ht="21" customHeight="1" x14ac:dyDescent="0.25">
      <c r="A209" s="153" t="s">
        <v>150</v>
      </c>
      <c r="B209" s="153"/>
      <c r="C209" s="153" t="s">
        <v>151</v>
      </c>
      <c r="D209" s="158"/>
      <c r="E209" s="101">
        <f>+'Pay App 18'!E209</f>
        <v>0</v>
      </c>
      <c r="F209" s="73"/>
      <c r="G209" s="102">
        <f>+'Pay App 18'!G209+'Pay App 19'!F209</f>
        <v>0</v>
      </c>
      <c r="H209" s="194">
        <f>+'Pay App 18'!K209</f>
        <v>0</v>
      </c>
      <c r="I209" s="195"/>
      <c r="J209" s="104"/>
      <c r="K209" s="55">
        <f t="shared" si="6"/>
        <v>0</v>
      </c>
      <c r="L209" s="56">
        <f t="shared" si="4"/>
        <v>0</v>
      </c>
      <c r="M209" s="54">
        <f t="shared" si="5"/>
        <v>0</v>
      </c>
      <c r="N209" s="54">
        <f t="shared" si="7"/>
        <v>0</v>
      </c>
      <c r="O209" s="101">
        <f>+'Pay App 18'!O209+'Pay App 18'!P209</f>
        <v>0</v>
      </c>
      <c r="P209" s="73"/>
      <c r="Q209" s="69">
        <f>+'Pay App 18'!Q209+N209+P209</f>
        <v>0</v>
      </c>
    </row>
    <row r="210" spans="1:17" ht="21" customHeight="1" x14ac:dyDescent="0.25">
      <c r="A210" s="153" t="s">
        <v>388</v>
      </c>
      <c r="B210" s="153"/>
      <c r="C210" s="154" t="s">
        <v>389</v>
      </c>
      <c r="D210" s="155"/>
      <c r="E210" s="101">
        <f>+'Pay App 18'!E210</f>
        <v>0</v>
      </c>
      <c r="F210" s="73"/>
      <c r="G210" s="102">
        <f>+'Pay App 18'!G210+'Pay App 19'!F210</f>
        <v>0</v>
      </c>
      <c r="H210" s="194">
        <f>+'Pay App 18'!K210</f>
        <v>0</v>
      </c>
      <c r="I210" s="195"/>
      <c r="J210" s="104"/>
      <c r="K210" s="55">
        <f t="shared" si="6"/>
        <v>0</v>
      </c>
      <c r="L210" s="56">
        <f t="shared" ref="L210:L239" si="8">IF(ISERROR(K210/G210),0,K210/G210)</f>
        <v>0</v>
      </c>
      <c r="M210" s="54">
        <f t="shared" ref="M210:M238" si="9">+G210-K210</f>
        <v>0</v>
      </c>
      <c r="N210" s="54">
        <f t="shared" si="7"/>
        <v>0</v>
      </c>
      <c r="O210" s="101">
        <f>+'Pay App 18'!O210+'Pay App 18'!P210</f>
        <v>0</v>
      </c>
      <c r="P210" s="73"/>
      <c r="Q210" s="69">
        <f>+'Pay App 18'!Q210+N210+P210</f>
        <v>0</v>
      </c>
    </row>
    <row r="211" spans="1:17" ht="21" customHeight="1" x14ac:dyDescent="0.25">
      <c r="A211" s="156" t="s">
        <v>202</v>
      </c>
      <c r="B211" s="156"/>
      <c r="C211" s="156" t="s">
        <v>203</v>
      </c>
      <c r="D211" s="157"/>
      <c r="E211" s="101">
        <f>+'Pay App 18'!E211</f>
        <v>0</v>
      </c>
      <c r="F211" s="73"/>
      <c r="G211" s="102">
        <f>+'Pay App 18'!G211+'Pay App 19'!F211</f>
        <v>0</v>
      </c>
      <c r="H211" s="194">
        <f>+'Pay App 18'!K211</f>
        <v>0</v>
      </c>
      <c r="I211" s="195"/>
      <c r="J211" s="104"/>
      <c r="K211" s="55">
        <f t="shared" ref="K211:K238" si="10">+H211+J211</f>
        <v>0</v>
      </c>
      <c r="L211" s="56">
        <f t="shared" si="8"/>
        <v>0</v>
      </c>
      <c r="M211" s="54">
        <f t="shared" si="9"/>
        <v>0</v>
      </c>
      <c r="N211" s="54">
        <f t="shared" ref="N211:N238" si="11">SUM(+J211*0.05)</f>
        <v>0</v>
      </c>
      <c r="O211" s="101">
        <f>+'Pay App 18'!O211+'Pay App 18'!P211</f>
        <v>0</v>
      </c>
      <c r="P211" s="73"/>
      <c r="Q211" s="69">
        <f>+'Pay App 18'!Q211+N211+P211</f>
        <v>0</v>
      </c>
    </row>
    <row r="212" spans="1:17" ht="21" customHeight="1" x14ac:dyDescent="0.25">
      <c r="A212" s="153" t="s">
        <v>390</v>
      </c>
      <c r="B212" s="153"/>
      <c r="C212" s="154" t="s">
        <v>391</v>
      </c>
      <c r="D212" s="155"/>
      <c r="E212" s="101">
        <f>+'Pay App 18'!E212</f>
        <v>0</v>
      </c>
      <c r="F212" s="73"/>
      <c r="G212" s="102">
        <f>+'Pay App 18'!G212+'Pay App 19'!F212</f>
        <v>0</v>
      </c>
      <c r="H212" s="194">
        <f>+'Pay App 18'!K212</f>
        <v>0</v>
      </c>
      <c r="I212" s="195"/>
      <c r="J212" s="104"/>
      <c r="K212" s="55">
        <f t="shared" si="10"/>
        <v>0</v>
      </c>
      <c r="L212" s="56">
        <f t="shared" si="8"/>
        <v>0</v>
      </c>
      <c r="M212" s="54">
        <f t="shared" si="9"/>
        <v>0</v>
      </c>
      <c r="N212" s="54">
        <f t="shared" si="11"/>
        <v>0</v>
      </c>
      <c r="O212" s="101">
        <f>+'Pay App 18'!O212+'Pay App 18'!P212</f>
        <v>0</v>
      </c>
      <c r="P212" s="73"/>
      <c r="Q212" s="69">
        <f>+'Pay App 18'!Q212+N212+P212</f>
        <v>0</v>
      </c>
    </row>
    <row r="213" spans="1:17" ht="21" customHeight="1" x14ac:dyDescent="0.25">
      <c r="A213" s="153" t="s">
        <v>152</v>
      </c>
      <c r="B213" s="153"/>
      <c r="C213" s="153" t="s">
        <v>153</v>
      </c>
      <c r="D213" s="158"/>
      <c r="E213" s="101">
        <f>+'Pay App 18'!E213</f>
        <v>0</v>
      </c>
      <c r="F213" s="73"/>
      <c r="G213" s="102">
        <f>+'Pay App 18'!G213+'Pay App 19'!F213</f>
        <v>0</v>
      </c>
      <c r="H213" s="194">
        <f>+'Pay App 18'!K213</f>
        <v>0</v>
      </c>
      <c r="I213" s="195"/>
      <c r="J213" s="104"/>
      <c r="K213" s="55">
        <f t="shared" si="10"/>
        <v>0</v>
      </c>
      <c r="L213" s="56">
        <f t="shared" si="8"/>
        <v>0</v>
      </c>
      <c r="M213" s="54">
        <f t="shared" si="9"/>
        <v>0</v>
      </c>
      <c r="N213" s="54">
        <f t="shared" si="11"/>
        <v>0</v>
      </c>
      <c r="O213" s="101">
        <f>+'Pay App 18'!O213+'Pay App 18'!P213</f>
        <v>0</v>
      </c>
      <c r="P213" s="73"/>
      <c r="Q213" s="69">
        <f>+'Pay App 18'!Q213+N213+P213</f>
        <v>0</v>
      </c>
    </row>
    <row r="214" spans="1:17" ht="21" customHeight="1" x14ac:dyDescent="0.25">
      <c r="A214" s="153" t="s">
        <v>154</v>
      </c>
      <c r="B214" s="153"/>
      <c r="C214" s="153" t="s">
        <v>155</v>
      </c>
      <c r="D214" s="158"/>
      <c r="E214" s="101">
        <f>+'Pay App 18'!E214</f>
        <v>0</v>
      </c>
      <c r="F214" s="73"/>
      <c r="G214" s="102">
        <f>+'Pay App 18'!G214+'Pay App 19'!F214</f>
        <v>0</v>
      </c>
      <c r="H214" s="194">
        <f>+'Pay App 18'!K214</f>
        <v>0</v>
      </c>
      <c r="I214" s="195"/>
      <c r="J214" s="104"/>
      <c r="K214" s="55">
        <f t="shared" si="10"/>
        <v>0</v>
      </c>
      <c r="L214" s="56">
        <f t="shared" si="8"/>
        <v>0</v>
      </c>
      <c r="M214" s="54">
        <f t="shared" si="9"/>
        <v>0</v>
      </c>
      <c r="N214" s="54">
        <f t="shared" si="11"/>
        <v>0</v>
      </c>
      <c r="O214" s="101">
        <f>+'Pay App 18'!O214+'Pay App 18'!P214</f>
        <v>0</v>
      </c>
      <c r="P214" s="73"/>
      <c r="Q214" s="69">
        <f>+'Pay App 18'!Q214+N214+P214</f>
        <v>0</v>
      </c>
    </row>
    <row r="215" spans="1:17" ht="21" customHeight="1" x14ac:dyDescent="0.25">
      <c r="A215" s="153" t="s">
        <v>156</v>
      </c>
      <c r="B215" s="153"/>
      <c r="C215" s="153" t="s">
        <v>157</v>
      </c>
      <c r="D215" s="158"/>
      <c r="E215" s="101">
        <f>+'Pay App 18'!E215</f>
        <v>0</v>
      </c>
      <c r="F215" s="73"/>
      <c r="G215" s="102">
        <f>+'Pay App 18'!G215+'Pay App 19'!F215</f>
        <v>0</v>
      </c>
      <c r="H215" s="194">
        <f>+'Pay App 18'!K215</f>
        <v>0</v>
      </c>
      <c r="I215" s="195"/>
      <c r="J215" s="104"/>
      <c r="K215" s="55">
        <f t="shared" si="10"/>
        <v>0</v>
      </c>
      <c r="L215" s="56">
        <f t="shared" si="8"/>
        <v>0</v>
      </c>
      <c r="M215" s="54">
        <f t="shared" si="9"/>
        <v>0</v>
      </c>
      <c r="N215" s="54">
        <f t="shared" si="11"/>
        <v>0</v>
      </c>
      <c r="O215" s="101">
        <f>+'Pay App 18'!O215+'Pay App 18'!P215</f>
        <v>0</v>
      </c>
      <c r="P215" s="73"/>
      <c r="Q215" s="69">
        <f>+'Pay App 18'!Q215+N215+P215</f>
        <v>0</v>
      </c>
    </row>
    <row r="216" spans="1:17" ht="21" customHeight="1" x14ac:dyDescent="0.25">
      <c r="A216" s="153" t="s">
        <v>393</v>
      </c>
      <c r="B216" s="153"/>
      <c r="C216" s="154" t="s">
        <v>392</v>
      </c>
      <c r="D216" s="155"/>
      <c r="E216" s="101">
        <f>+'Pay App 18'!E216</f>
        <v>0</v>
      </c>
      <c r="F216" s="73"/>
      <c r="G216" s="102">
        <f>+'Pay App 18'!G216+'Pay App 19'!F216</f>
        <v>0</v>
      </c>
      <c r="H216" s="194">
        <f>+'Pay App 18'!K216</f>
        <v>0</v>
      </c>
      <c r="I216" s="195"/>
      <c r="J216" s="104"/>
      <c r="K216" s="55">
        <f t="shared" si="10"/>
        <v>0</v>
      </c>
      <c r="L216" s="56">
        <f t="shared" si="8"/>
        <v>0</v>
      </c>
      <c r="M216" s="54">
        <f t="shared" si="9"/>
        <v>0</v>
      </c>
      <c r="N216" s="54">
        <f t="shared" si="11"/>
        <v>0</v>
      </c>
      <c r="O216" s="101">
        <f>+'Pay App 18'!O216+'Pay App 18'!P216</f>
        <v>0</v>
      </c>
      <c r="P216" s="73"/>
      <c r="Q216" s="69">
        <f>+'Pay App 18'!Q216+N216+P216</f>
        <v>0</v>
      </c>
    </row>
    <row r="217" spans="1:17" ht="21" customHeight="1" x14ac:dyDescent="0.25">
      <c r="A217" s="156" t="s">
        <v>204</v>
      </c>
      <c r="B217" s="156"/>
      <c r="C217" s="156" t="s">
        <v>205</v>
      </c>
      <c r="D217" s="157"/>
      <c r="E217" s="101">
        <f>+'Pay App 18'!E217</f>
        <v>0</v>
      </c>
      <c r="F217" s="73"/>
      <c r="G217" s="102">
        <f>+'Pay App 18'!G217+'Pay App 19'!F217</f>
        <v>0</v>
      </c>
      <c r="H217" s="194">
        <f>+'Pay App 18'!K217</f>
        <v>0</v>
      </c>
      <c r="I217" s="195"/>
      <c r="J217" s="104"/>
      <c r="K217" s="55">
        <f t="shared" si="10"/>
        <v>0</v>
      </c>
      <c r="L217" s="56">
        <f t="shared" si="8"/>
        <v>0</v>
      </c>
      <c r="M217" s="54">
        <f t="shared" si="9"/>
        <v>0</v>
      </c>
      <c r="N217" s="54">
        <f t="shared" si="11"/>
        <v>0</v>
      </c>
      <c r="O217" s="101">
        <f>+'Pay App 18'!O217+'Pay App 18'!P217</f>
        <v>0</v>
      </c>
      <c r="P217" s="73"/>
      <c r="Q217" s="69">
        <f>+'Pay App 18'!Q217+N217+P217</f>
        <v>0</v>
      </c>
    </row>
    <row r="218" spans="1:17" ht="21" customHeight="1" x14ac:dyDescent="0.25">
      <c r="A218" s="153" t="s">
        <v>158</v>
      </c>
      <c r="B218" s="153"/>
      <c r="C218" s="153" t="s">
        <v>159</v>
      </c>
      <c r="D218" s="158"/>
      <c r="E218" s="101">
        <f>+'Pay App 18'!E218</f>
        <v>0</v>
      </c>
      <c r="F218" s="73"/>
      <c r="G218" s="102">
        <f>+'Pay App 18'!G218+'Pay App 19'!F218</f>
        <v>0</v>
      </c>
      <c r="H218" s="194">
        <f>+'Pay App 18'!K218</f>
        <v>0</v>
      </c>
      <c r="I218" s="195"/>
      <c r="J218" s="104"/>
      <c r="K218" s="55">
        <f t="shared" si="10"/>
        <v>0</v>
      </c>
      <c r="L218" s="56">
        <f t="shared" si="8"/>
        <v>0</v>
      </c>
      <c r="M218" s="54">
        <f t="shared" si="9"/>
        <v>0</v>
      </c>
      <c r="N218" s="54">
        <f t="shared" si="11"/>
        <v>0</v>
      </c>
      <c r="O218" s="101">
        <f>+'Pay App 18'!O218+'Pay App 18'!P218</f>
        <v>0</v>
      </c>
      <c r="P218" s="73"/>
      <c r="Q218" s="69">
        <f>+'Pay App 18'!Q218+N218+P218</f>
        <v>0</v>
      </c>
    </row>
    <row r="219" spans="1:17" ht="21" customHeight="1" x14ac:dyDescent="0.25">
      <c r="A219" s="156" t="s">
        <v>206</v>
      </c>
      <c r="B219" s="156"/>
      <c r="C219" s="156" t="s">
        <v>207</v>
      </c>
      <c r="D219" s="157"/>
      <c r="E219" s="101">
        <f>+'Pay App 18'!E219</f>
        <v>0</v>
      </c>
      <c r="F219" s="73"/>
      <c r="G219" s="102">
        <f>+'Pay App 18'!G219+'Pay App 19'!F219</f>
        <v>0</v>
      </c>
      <c r="H219" s="194">
        <f>+'Pay App 18'!K219</f>
        <v>0</v>
      </c>
      <c r="I219" s="195"/>
      <c r="J219" s="104"/>
      <c r="K219" s="55">
        <f t="shared" si="10"/>
        <v>0</v>
      </c>
      <c r="L219" s="56">
        <f t="shared" si="8"/>
        <v>0</v>
      </c>
      <c r="M219" s="54">
        <f t="shared" si="9"/>
        <v>0</v>
      </c>
      <c r="N219" s="54">
        <f t="shared" si="11"/>
        <v>0</v>
      </c>
      <c r="O219" s="101">
        <f>+'Pay App 18'!O219+'Pay App 18'!P219</f>
        <v>0</v>
      </c>
      <c r="P219" s="73"/>
      <c r="Q219" s="69">
        <f>+'Pay App 18'!Q219+N219+P219</f>
        <v>0</v>
      </c>
    </row>
    <row r="220" spans="1:17" ht="21" customHeight="1" x14ac:dyDescent="0.25">
      <c r="A220" s="153" t="s">
        <v>160</v>
      </c>
      <c r="B220" s="153"/>
      <c r="C220" s="153" t="s">
        <v>161</v>
      </c>
      <c r="D220" s="158"/>
      <c r="E220" s="101">
        <f>+'Pay App 18'!E220</f>
        <v>0</v>
      </c>
      <c r="F220" s="73"/>
      <c r="G220" s="102">
        <f>+'Pay App 18'!G220+'Pay App 19'!F220</f>
        <v>0</v>
      </c>
      <c r="H220" s="194">
        <f>+'Pay App 18'!K220</f>
        <v>0</v>
      </c>
      <c r="I220" s="195"/>
      <c r="J220" s="104"/>
      <c r="K220" s="55">
        <f t="shared" si="10"/>
        <v>0</v>
      </c>
      <c r="L220" s="56">
        <f t="shared" si="8"/>
        <v>0</v>
      </c>
      <c r="M220" s="54">
        <f t="shared" si="9"/>
        <v>0</v>
      </c>
      <c r="N220" s="54">
        <f t="shared" si="11"/>
        <v>0</v>
      </c>
      <c r="O220" s="101">
        <f>+'Pay App 18'!O220+'Pay App 18'!P220</f>
        <v>0</v>
      </c>
      <c r="P220" s="73"/>
      <c r="Q220" s="69">
        <f>+'Pay App 18'!Q220+N220+P220</f>
        <v>0</v>
      </c>
    </row>
    <row r="221" spans="1:17" ht="21" customHeight="1" x14ac:dyDescent="0.25">
      <c r="A221" s="153" t="s">
        <v>162</v>
      </c>
      <c r="B221" s="153"/>
      <c r="C221" s="153" t="s">
        <v>163</v>
      </c>
      <c r="D221" s="158"/>
      <c r="E221" s="101">
        <f>+'Pay App 18'!E221</f>
        <v>0</v>
      </c>
      <c r="F221" s="73"/>
      <c r="G221" s="102">
        <f>+'Pay App 18'!G221+'Pay App 19'!F221</f>
        <v>0</v>
      </c>
      <c r="H221" s="194">
        <f>+'Pay App 18'!K221</f>
        <v>0</v>
      </c>
      <c r="I221" s="195"/>
      <c r="J221" s="104"/>
      <c r="K221" s="55">
        <f t="shared" si="10"/>
        <v>0</v>
      </c>
      <c r="L221" s="56">
        <f t="shared" si="8"/>
        <v>0</v>
      </c>
      <c r="M221" s="54">
        <f t="shared" si="9"/>
        <v>0</v>
      </c>
      <c r="N221" s="54">
        <f t="shared" si="11"/>
        <v>0</v>
      </c>
      <c r="O221" s="101">
        <f>+'Pay App 18'!O221+'Pay App 18'!P221</f>
        <v>0</v>
      </c>
      <c r="P221" s="73"/>
      <c r="Q221" s="69">
        <f>+'Pay App 18'!Q221+N221+P221</f>
        <v>0</v>
      </c>
    </row>
    <row r="222" spans="1:17" ht="21" customHeight="1" x14ac:dyDescent="0.25">
      <c r="A222" s="153" t="s">
        <v>394</v>
      </c>
      <c r="B222" s="153"/>
      <c r="C222" s="153" t="s">
        <v>395</v>
      </c>
      <c r="D222" s="158"/>
      <c r="E222" s="101">
        <f>+'Pay App 18'!E222</f>
        <v>0</v>
      </c>
      <c r="F222" s="73"/>
      <c r="G222" s="102">
        <f>+'Pay App 18'!G222+'Pay App 19'!F222</f>
        <v>0</v>
      </c>
      <c r="H222" s="194">
        <f>+'Pay App 18'!K222</f>
        <v>0</v>
      </c>
      <c r="I222" s="195"/>
      <c r="J222" s="104"/>
      <c r="K222" s="55">
        <f t="shared" si="10"/>
        <v>0</v>
      </c>
      <c r="L222" s="56">
        <f t="shared" si="8"/>
        <v>0</v>
      </c>
      <c r="M222" s="54">
        <f t="shared" si="9"/>
        <v>0</v>
      </c>
      <c r="N222" s="54">
        <f t="shared" si="11"/>
        <v>0</v>
      </c>
      <c r="O222" s="101">
        <f>+'Pay App 18'!O222+'Pay App 18'!P222</f>
        <v>0</v>
      </c>
      <c r="P222" s="73"/>
      <c r="Q222" s="69">
        <f>+'Pay App 18'!Q222+N222+P222</f>
        <v>0</v>
      </c>
    </row>
    <row r="223" spans="1:17" ht="21" customHeight="1" x14ac:dyDescent="0.25">
      <c r="A223" s="153" t="s">
        <v>396</v>
      </c>
      <c r="B223" s="153"/>
      <c r="C223" s="153" t="s">
        <v>397</v>
      </c>
      <c r="D223" s="158"/>
      <c r="E223" s="101">
        <f>+'Pay App 18'!E223</f>
        <v>0</v>
      </c>
      <c r="F223" s="73"/>
      <c r="G223" s="102">
        <f>+'Pay App 18'!G223+'Pay App 19'!F223</f>
        <v>0</v>
      </c>
      <c r="H223" s="194">
        <f>+'Pay App 18'!K223</f>
        <v>0</v>
      </c>
      <c r="I223" s="195"/>
      <c r="J223" s="104"/>
      <c r="K223" s="55">
        <f t="shared" si="10"/>
        <v>0</v>
      </c>
      <c r="L223" s="56">
        <f t="shared" si="8"/>
        <v>0</v>
      </c>
      <c r="M223" s="54">
        <f t="shared" si="9"/>
        <v>0</v>
      </c>
      <c r="N223" s="54">
        <f t="shared" si="11"/>
        <v>0</v>
      </c>
      <c r="O223" s="101">
        <f>+'Pay App 18'!O223+'Pay App 18'!P223</f>
        <v>0</v>
      </c>
      <c r="P223" s="73"/>
      <c r="Q223" s="69">
        <f>+'Pay App 18'!Q223+N223+P223</f>
        <v>0</v>
      </c>
    </row>
    <row r="224" spans="1:17" ht="21" customHeight="1" x14ac:dyDescent="0.25">
      <c r="A224" s="156" t="s">
        <v>398</v>
      </c>
      <c r="B224" s="156"/>
      <c r="C224" s="156" t="s">
        <v>399</v>
      </c>
      <c r="D224" s="157"/>
      <c r="E224" s="101">
        <f>+'Pay App 18'!E224</f>
        <v>0</v>
      </c>
      <c r="F224" s="73"/>
      <c r="G224" s="102">
        <f>+'Pay App 18'!G224+'Pay App 19'!F224</f>
        <v>0</v>
      </c>
      <c r="H224" s="194">
        <f>+'Pay App 18'!K224</f>
        <v>0</v>
      </c>
      <c r="I224" s="195"/>
      <c r="J224" s="104"/>
      <c r="K224" s="55">
        <f t="shared" si="10"/>
        <v>0</v>
      </c>
      <c r="L224" s="56">
        <f t="shared" si="8"/>
        <v>0</v>
      </c>
      <c r="M224" s="54">
        <f t="shared" si="9"/>
        <v>0</v>
      </c>
      <c r="N224" s="54">
        <f t="shared" si="11"/>
        <v>0</v>
      </c>
      <c r="O224" s="101">
        <f>+'Pay App 18'!O224+'Pay App 18'!P224</f>
        <v>0</v>
      </c>
      <c r="P224" s="73"/>
      <c r="Q224" s="69">
        <f>+'Pay App 18'!Q224+N224+P224</f>
        <v>0</v>
      </c>
    </row>
    <row r="225" spans="1:17" ht="21" customHeight="1" x14ac:dyDescent="0.25">
      <c r="A225" s="153" t="s">
        <v>164</v>
      </c>
      <c r="B225" s="153"/>
      <c r="C225" s="153" t="s">
        <v>165</v>
      </c>
      <c r="D225" s="158"/>
      <c r="E225" s="101">
        <f>+'Pay App 18'!E225</f>
        <v>0</v>
      </c>
      <c r="F225" s="73"/>
      <c r="G225" s="102">
        <f>+'Pay App 18'!G225+'Pay App 19'!F225</f>
        <v>0</v>
      </c>
      <c r="H225" s="194">
        <f>+'Pay App 18'!K225</f>
        <v>0</v>
      </c>
      <c r="I225" s="195"/>
      <c r="J225" s="104"/>
      <c r="K225" s="55">
        <f t="shared" si="10"/>
        <v>0</v>
      </c>
      <c r="L225" s="56">
        <f t="shared" si="8"/>
        <v>0</v>
      </c>
      <c r="M225" s="54">
        <f t="shared" si="9"/>
        <v>0</v>
      </c>
      <c r="N225" s="54">
        <f t="shared" si="11"/>
        <v>0</v>
      </c>
      <c r="O225" s="101">
        <f>+'Pay App 18'!O225+'Pay App 18'!P225</f>
        <v>0</v>
      </c>
      <c r="P225" s="73"/>
      <c r="Q225" s="69">
        <f>+'Pay App 18'!Q225+N225+P225</f>
        <v>0</v>
      </c>
    </row>
    <row r="226" spans="1:17" ht="21" customHeight="1" x14ac:dyDescent="0.25">
      <c r="A226" s="153" t="s">
        <v>166</v>
      </c>
      <c r="B226" s="153"/>
      <c r="C226" s="153" t="s">
        <v>167</v>
      </c>
      <c r="D226" s="158"/>
      <c r="E226" s="101">
        <f>+'Pay App 18'!E226</f>
        <v>0</v>
      </c>
      <c r="F226" s="73"/>
      <c r="G226" s="102">
        <f>+'Pay App 18'!G226+'Pay App 19'!F226</f>
        <v>0</v>
      </c>
      <c r="H226" s="194">
        <f>+'Pay App 18'!K226</f>
        <v>0</v>
      </c>
      <c r="I226" s="195"/>
      <c r="J226" s="104"/>
      <c r="K226" s="55">
        <f t="shared" si="10"/>
        <v>0</v>
      </c>
      <c r="L226" s="56">
        <f t="shared" si="8"/>
        <v>0</v>
      </c>
      <c r="M226" s="54">
        <f t="shared" si="9"/>
        <v>0</v>
      </c>
      <c r="N226" s="54">
        <f t="shared" si="11"/>
        <v>0</v>
      </c>
      <c r="O226" s="101">
        <f>+'Pay App 18'!O226+'Pay App 18'!P226</f>
        <v>0</v>
      </c>
      <c r="P226" s="73"/>
      <c r="Q226" s="69">
        <f>+'Pay App 18'!Q226+N226+P226</f>
        <v>0</v>
      </c>
    </row>
    <row r="227" spans="1:17" ht="21" customHeight="1" x14ac:dyDescent="0.25">
      <c r="A227" s="153" t="s">
        <v>400</v>
      </c>
      <c r="B227" s="153"/>
      <c r="C227" s="153" t="s">
        <v>401</v>
      </c>
      <c r="D227" s="158"/>
      <c r="E227" s="101">
        <f>+'Pay App 18'!E227</f>
        <v>0</v>
      </c>
      <c r="F227" s="73"/>
      <c r="G227" s="102">
        <f>+'Pay App 18'!G227+'Pay App 19'!F227</f>
        <v>0</v>
      </c>
      <c r="H227" s="194">
        <f>+'Pay App 18'!K227</f>
        <v>0</v>
      </c>
      <c r="I227" s="195"/>
      <c r="J227" s="104"/>
      <c r="K227" s="55">
        <f t="shared" si="10"/>
        <v>0</v>
      </c>
      <c r="L227" s="56">
        <f t="shared" si="8"/>
        <v>0</v>
      </c>
      <c r="M227" s="54">
        <f t="shared" si="9"/>
        <v>0</v>
      </c>
      <c r="N227" s="54">
        <f t="shared" si="11"/>
        <v>0</v>
      </c>
      <c r="O227" s="101">
        <f>+'Pay App 18'!O227+'Pay App 18'!P227</f>
        <v>0</v>
      </c>
      <c r="P227" s="73"/>
      <c r="Q227" s="69">
        <f>+'Pay App 18'!Q227+N227+P227</f>
        <v>0</v>
      </c>
    </row>
    <row r="228" spans="1:17" ht="21" customHeight="1" x14ac:dyDescent="0.25">
      <c r="A228" s="153" t="s">
        <v>168</v>
      </c>
      <c r="B228" s="153"/>
      <c r="C228" s="153" t="s">
        <v>169</v>
      </c>
      <c r="D228" s="158"/>
      <c r="E228" s="101">
        <f>+'Pay App 18'!E228</f>
        <v>0</v>
      </c>
      <c r="F228" s="73"/>
      <c r="G228" s="102">
        <f>+'Pay App 18'!G228+'Pay App 19'!F228</f>
        <v>0</v>
      </c>
      <c r="H228" s="194">
        <f>+'Pay App 18'!K228</f>
        <v>0</v>
      </c>
      <c r="I228" s="195"/>
      <c r="J228" s="104"/>
      <c r="K228" s="55">
        <f t="shared" si="10"/>
        <v>0</v>
      </c>
      <c r="L228" s="56">
        <f t="shared" si="8"/>
        <v>0</v>
      </c>
      <c r="M228" s="54">
        <f t="shared" si="9"/>
        <v>0</v>
      </c>
      <c r="N228" s="54">
        <f t="shared" si="11"/>
        <v>0</v>
      </c>
      <c r="O228" s="101">
        <f>+'Pay App 18'!O228+'Pay App 18'!P228</f>
        <v>0</v>
      </c>
      <c r="P228" s="73"/>
      <c r="Q228" s="69">
        <f>+'Pay App 18'!Q228+N228+P228</f>
        <v>0</v>
      </c>
    </row>
    <row r="229" spans="1:17" ht="21" customHeight="1" x14ac:dyDescent="0.25">
      <c r="A229" s="153" t="s">
        <v>170</v>
      </c>
      <c r="B229" s="153"/>
      <c r="C229" s="153" t="s">
        <v>171</v>
      </c>
      <c r="D229" s="158"/>
      <c r="E229" s="101">
        <f>+'Pay App 18'!E229</f>
        <v>0</v>
      </c>
      <c r="F229" s="73"/>
      <c r="G229" s="102">
        <f>+'Pay App 18'!G229+'Pay App 19'!F229</f>
        <v>0</v>
      </c>
      <c r="H229" s="194">
        <f>+'Pay App 18'!K229</f>
        <v>0</v>
      </c>
      <c r="I229" s="195"/>
      <c r="J229" s="104"/>
      <c r="K229" s="55">
        <f t="shared" si="10"/>
        <v>0</v>
      </c>
      <c r="L229" s="56">
        <f t="shared" si="8"/>
        <v>0</v>
      </c>
      <c r="M229" s="54">
        <f t="shared" si="9"/>
        <v>0</v>
      </c>
      <c r="N229" s="54">
        <f t="shared" si="11"/>
        <v>0</v>
      </c>
      <c r="O229" s="101">
        <f>+'Pay App 18'!O229+'Pay App 18'!P229</f>
        <v>0</v>
      </c>
      <c r="P229" s="73"/>
      <c r="Q229" s="69">
        <f>+'Pay App 18'!Q229+N229+P229</f>
        <v>0</v>
      </c>
    </row>
    <row r="230" spans="1:17" ht="21" customHeight="1" x14ac:dyDescent="0.25">
      <c r="A230" s="156" t="s">
        <v>208</v>
      </c>
      <c r="B230" s="156"/>
      <c r="C230" s="156" t="s">
        <v>172</v>
      </c>
      <c r="D230" s="157"/>
      <c r="E230" s="101">
        <f>+'Pay App 18'!E230</f>
        <v>0</v>
      </c>
      <c r="F230" s="73"/>
      <c r="G230" s="102">
        <f>+'Pay App 18'!G230+'Pay App 19'!F230</f>
        <v>0</v>
      </c>
      <c r="H230" s="194">
        <f>+'Pay App 18'!K230</f>
        <v>0</v>
      </c>
      <c r="I230" s="195"/>
      <c r="J230" s="104"/>
      <c r="K230" s="55">
        <f t="shared" si="10"/>
        <v>0</v>
      </c>
      <c r="L230" s="56">
        <f t="shared" si="8"/>
        <v>0</v>
      </c>
      <c r="M230" s="54">
        <f t="shared" si="9"/>
        <v>0</v>
      </c>
      <c r="N230" s="54">
        <f t="shared" si="11"/>
        <v>0</v>
      </c>
      <c r="O230" s="101">
        <f>+'Pay App 18'!O230+'Pay App 18'!P230</f>
        <v>0</v>
      </c>
      <c r="P230" s="73"/>
      <c r="Q230" s="69">
        <f>+'Pay App 18'!Q230+N230+P230</f>
        <v>0</v>
      </c>
    </row>
    <row r="231" spans="1:17" ht="21" customHeight="1" x14ac:dyDescent="0.25">
      <c r="A231" s="153" t="s">
        <v>173</v>
      </c>
      <c r="B231" s="153"/>
      <c r="C231" s="153" t="s">
        <v>174</v>
      </c>
      <c r="D231" s="158"/>
      <c r="E231" s="101">
        <f>+'Pay App 18'!E231</f>
        <v>0</v>
      </c>
      <c r="F231" s="73"/>
      <c r="G231" s="102">
        <f>+'Pay App 18'!G231+'Pay App 19'!F231</f>
        <v>0</v>
      </c>
      <c r="H231" s="194">
        <f>+'Pay App 18'!K231</f>
        <v>0</v>
      </c>
      <c r="I231" s="195"/>
      <c r="J231" s="104"/>
      <c r="K231" s="55">
        <f t="shared" si="10"/>
        <v>0</v>
      </c>
      <c r="L231" s="56">
        <f t="shared" si="8"/>
        <v>0</v>
      </c>
      <c r="M231" s="54">
        <f t="shared" si="9"/>
        <v>0</v>
      </c>
      <c r="N231" s="54">
        <f t="shared" si="11"/>
        <v>0</v>
      </c>
      <c r="O231" s="101">
        <f>+'Pay App 18'!O231+'Pay App 18'!P231</f>
        <v>0</v>
      </c>
      <c r="P231" s="73"/>
      <c r="Q231" s="69">
        <f>+'Pay App 18'!Q231+N231+P231</f>
        <v>0</v>
      </c>
    </row>
    <row r="232" spans="1:17" ht="21" customHeight="1" x14ac:dyDescent="0.25">
      <c r="A232" s="153" t="s">
        <v>175</v>
      </c>
      <c r="B232" s="153"/>
      <c r="C232" s="153" t="s">
        <v>176</v>
      </c>
      <c r="D232" s="158"/>
      <c r="E232" s="101">
        <f>+'Pay App 18'!E232</f>
        <v>0</v>
      </c>
      <c r="F232" s="73"/>
      <c r="G232" s="102">
        <f>+'Pay App 18'!G232+'Pay App 19'!F232</f>
        <v>0</v>
      </c>
      <c r="H232" s="194">
        <f>+'Pay App 18'!K232</f>
        <v>0</v>
      </c>
      <c r="I232" s="195"/>
      <c r="J232" s="104"/>
      <c r="K232" s="55">
        <f t="shared" si="10"/>
        <v>0</v>
      </c>
      <c r="L232" s="56">
        <f t="shared" si="8"/>
        <v>0</v>
      </c>
      <c r="M232" s="54">
        <f t="shared" si="9"/>
        <v>0</v>
      </c>
      <c r="N232" s="54">
        <f t="shared" si="11"/>
        <v>0</v>
      </c>
      <c r="O232" s="101">
        <f>+'Pay App 18'!O232+'Pay App 18'!P232</f>
        <v>0</v>
      </c>
      <c r="P232" s="73"/>
      <c r="Q232" s="69">
        <f>+'Pay App 18'!Q232+N232+P232</f>
        <v>0</v>
      </c>
    </row>
    <row r="233" spans="1:17" ht="21" customHeight="1" x14ac:dyDescent="0.25">
      <c r="A233" s="153" t="s">
        <v>177</v>
      </c>
      <c r="B233" s="153"/>
      <c r="C233" s="153" t="s">
        <v>178</v>
      </c>
      <c r="D233" s="158"/>
      <c r="E233" s="101">
        <f>+'Pay App 18'!E233</f>
        <v>0</v>
      </c>
      <c r="F233" s="73"/>
      <c r="G233" s="102">
        <f>+'Pay App 18'!G233+'Pay App 19'!F233</f>
        <v>0</v>
      </c>
      <c r="H233" s="194">
        <f>+'Pay App 18'!K233</f>
        <v>0</v>
      </c>
      <c r="I233" s="195"/>
      <c r="J233" s="104"/>
      <c r="K233" s="55">
        <f t="shared" si="10"/>
        <v>0</v>
      </c>
      <c r="L233" s="56">
        <f t="shared" si="8"/>
        <v>0</v>
      </c>
      <c r="M233" s="54">
        <f t="shared" si="9"/>
        <v>0</v>
      </c>
      <c r="N233" s="54">
        <f t="shared" si="11"/>
        <v>0</v>
      </c>
      <c r="O233" s="101">
        <f>+'Pay App 18'!O233+'Pay App 18'!P233</f>
        <v>0</v>
      </c>
      <c r="P233" s="73"/>
      <c r="Q233" s="69">
        <f>+'Pay App 18'!Q233+N233+P233</f>
        <v>0</v>
      </c>
    </row>
    <row r="234" spans="1:17" ht="21" customHeight="1" x14ac:dyDescent="0.25">
      <c r="A234" s="153" t="s">
        <v>402</v>
      </c>
      <c r="B234" s="153"/>
      <c r="C234" s="153" t="s">
        <v>403</v>
      </c>
      <c r="D234" s="158"/>
      <c r="E234" s="101">
        <f>+'Pay App 18'!E234</f>
        <v>0</v>
      </c>
      <c r="F234" s="73"/>
      <c r="G234" s="102">
        <f>+'Pay App 18'!G234+'Pay App 19'!F234</f>
        <v>0</v>
      </c>
      <c r="H234" s="194">
        <f>+'Pay App 18'!K234</f>
        <v>0</v>
      </c>
      <c r="I234" s="195"/>
      <c r="J234" s="104"/>
      <c r="K234" s="55">
        <f t="shared" si="10"/>
        <v>0</v>
      </c>
      <c r="L234" s="56">
        <f t="shared" si="8"/>
        <v>0</v>
      </c>
      <c r="M234" s="54">
        <f t="shared" si="9"/>
        <v>0</v>
      </c>
      <c r="N234" s="54">
        <f t="shared" si="11"/>
        <v>0</v>
      </c>
      <c r="O234" s="101">
        <f>+'Pay App 18'!O234+'Pay App 18'!P234</f>
        <v>0</v>
      </c>
      <c r="P234" s="73"/>
      <c r="Q234" s="69">
        <f>+'Pay App 18'!Q234+N234+P234</f>
        <v>0</v>
      </c>
    </row>
    <row r="235" spans="1:17" ht="21" customHeight="1" x14ac:dyDescent="0.25">
      <c r="A235" s="153" t="s">
        <v>179</v>
      </c>
      <c r="B235" s="153"/>
      <c r="C235" s="153" t="s">
        <v>180</v>
      </c>
      <c r="D235" s="158"/>
      <c r="E235" s="101">
        <f>+'Pay App 18'!E235</f>
        <v>0</v>
      </c>
      <c r="F235" s="73"/>
      <c r="G235" s="102">
        <f>+'Pay App 18'!G235+'Pay App 19'!F235</f>
        <v>0</v>
      </c>
      <c r="H235" s="194">
        <f>+'Pay App 18'!K235</f>
        <v>0</v>
      </c>
      <c r="I235" s="195"/>
      <c r="J235" s="104"/>
      <c r="K235" s="55">
        <f t="shared" si="10"/>
        <v>0</v>
      </c>
      <c r="L235" s="56">
        <f t="shared" si="8"/>
        <v>0</v>
      </c>
      <c r="M235" s="54">
        <f t="shared" si="9"/>
        <v>0</v>
      </c>
      <c r="N235" s="54">
        <f t="shared" si="11"/>
        <v>0</v>
      </c>
      <c r="O235" s="101">
        <f>+'Pay App 18'!O235+'Pay App 18'!P235</f>
        <v>0</v>
      </c>
      <c r="P235" s="73"/>
      <c r="Q235" s="69">
        <f>+'Pay App 18'!Q235+N235+P235</f>
        <v>0</v>
      </c>
    </row>
    <row r="236" spans="1:17" ht="21" customHeight="1" x14ac:dyDescent="0.25">
      <c r="A236" s="153" t="s">
        <v>181</v>
      </c>
      <c r="B236" s="153"/>
      <c r="C236" s="153" t="s">
        <v>182</v>
      </c>
      <c r="D236" s="158"/>
      <c r="E236" s="101">
        <f>+'Pay App 18'!E236</f>
        <v>0</v>
      </c>
      <c r="F236" s="73"/>
      <c r="G236" s="102">
        <f>+'Pay App 18'!G236+'Pay App 19'!F236</f>
        <v>0</v>
      </c>
      <c r="H236" s="194">
        <f>+'Pay App 18'!K236</f>
        <v>0</v>
      </c>
      <c r="I236" s="195"/>
      <c r="J236" s="104"/>
      <c r="K236" s="55">
        <f t="shared" si="10"/>
        <v>0</v>
      </c>
      <c r="L236" s="56">
        <f t="shared" si="8"/>
        <v>0</v>
      </c>
      <c r="M236" s="54">
        <f t="shared" si="9"/>
        <v>0</v>
      </c>
      <c r="N236" s="54">
        <f t="shared" si="11"/>
        <v>0</v>
      </c>
      <c r="O236" s="101">
        <f>+'Pay App 18'!O236+'Pay App 18'!P236</f>
        <v>0</v>
      </c>
      <c r="P236" s="73"/>
      <c r="Q236" s="69">
        <f>+'Pay App 18'!Q236+N236+P236</f>
        <v>0</v>
      </c>
    </row>
    <row r="237" spans="1:17" ht="21" customHeight="1" x14ac:dyDescent="0.25">
      <c r="A237" s="153" t="s">
        <v>183</v>
      </c>
      <c r="B237" s="153"/>
      <c r="C237" s="153" t="s">
        <v>184</v>
      </c>
      <c r="D237" s="158"/>
      <c r="E237" s="101">
        <f>+'Pay App 18'!E237</f>
        <v>0</v>
      </c>
      <c r="F237" s="73"/>
      <c r="G237" s="102">
        <f>+'Pay App 18'!G237+'Pay App 19'!F237</f>
        <v>0</v>
      </c>
      <c r="H237" s="194">
        <f>+'Pay App 18'!K237</f>
        <v>0</v>
      </c>
      <c r="I237" s="195"/>
      <c r="J237" s="104"/>
      <c r="K237" s="55">
        <f t="shared" si="10"/>
        <v>0</v>
      </c>
      <c r="L237" s="56">
        <f t="shared" si="8"/>
        <v>0</v>
      </c>
      <c r="M237" s="54">
        <f t="shared" si="9"/>
        <v>0</v>
      </c>
      <c r="N237" s="54">
        <f t="shared" si="11"/>
        <v>0</v>
      </c>
      <c r="O237" s="101">
        <f>+'Pay App 18'!O237+'Pay App 18'!P237</f>
        <v>0</v>
      </c>
      <c r="P237" s="73"/>
      <c r="Q237" s="69">
        <f>+'Pay App 18'!Q237+N237+P237</f>
        <v>0</v>
      </c>
    </row>
    <row r="238" spans="1:17" ht="21" customHeight="1" x14ac:dyDescent="0.25">
      <c r="A238" s="156" t="s">
        <v>404</v>
      </c>
      <c r="B238" s="156"/>
      <c r="C238" s="156" t="s">
        <v>405</v>
      </c>
      <c r="D238" s="157"/>
      <c r="E238" s="101">
        <f>+'Pay App 18'!E238</f>
        <v>0</v>
      </c>
      <c r="F238" s="73"/>
      <c r="G238" s="54">
        <f>+'Pay App 18'!G238+'Pay App 19'!F238</f>
        <v>0</v>
      </c>
      <c r="H238" s="194">
        <f>+'Pay App 18'!K238</f>
        <v>0</v>
      </c>
      <c r="I238" s="195"/>
      <c r="J238" s="104"/>
      <c r="K238" s="55">
        <f t="shared" si="10"/>
        <v>0</v>
      </c>
      <c r="L238" s="120">
        <f t="shared" si="8"/>
        <v>0</v>
      </c>
      <c r="M238" s="54">
        <f t="shared" si="9"/>
        <v>0</v>
      </c>
      <c r="N238" s="54">
        <f t="shared" si="11"/>
        <v>0</v>
      </c>
      <c r="O238" s="101">
        <f>+'Pay App 18'!O238+'Pay App 18'!P238</f>
        <v>0</v>
      </c>
      <c r="P238" s="73"/>
      <c r="Q238" s="69">
        <f>+'Pay App 18'!Q238+N238+P238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MCR+ktRqpB9AWXCBYRdoc3lv8hjyMfcYrubUpLINFzVMW6ETXcDJGneLm0/kIdJO3TCX9kcCKVC2C/EwhFiApQ==" saltValue="TiuEfxYCYlOWJEuKyQEUPw==" spinCount="100000" sheet="1" selectLockedCells="1"/>
  <protectedRanges>
    <protectedRange sqref="A116 C116" name="Range2"/>
    <protectedRange sqref="A188 A218 C188 C218" name="Range2_1"/>
  </protectedRanges>
  <mergeCells count="516">
    <mergeCell ref="A239:B239"/>
    <mergeCell ref="C239:D239"/>
    <mergeCell ref="H239:I239"/>
    <mergeCell ref="A237:B237"/>
    <mergeCell ref="C237:D237"/>
    <mergeCell ref="H237:I237"/>
    <mergeCell ref="A238:B238"/>
    <mergeCell ref="C238:D238"/>
    <mergeCell ref="H238:I238"/>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03:B203"/>
    <mergeCell ref="C203:D203"/>
    <mergeCell ref="H203:I203"/>
    <mergeCell ref="A204:B204"/>
    <mergeCell ref="C204:D204"/>
    <mergeCell ref="H204:I204"/>
    <mergeCell ref="A201:B201"/>
    <mergeCell ref="C201:D201"/>
    <mergeCell ref="H201:I201"/>
    <mergeCell ref="A202:B202"/>
    <mergeCell ref="C202:D202"/>
    <mergeCell ref="H202:I202"/>
    <mergeCell ref="A199:B199"/>
    <mergeCell ref="C199:D199"/>
    <mergeCell ref="H199:I199"/>
    <mergeCell ref="A200:B200"/>
    <mergeCell ref="C200:D200"/>
    <mergeCell ref="H200:I200"/>
    <mergeCell ref="A197:B197"/>
    <mergeCell ref="C197:D197"/>
    <mergeCell ref="H197:I197"/>
    <mergeCell ref="A198:B198"/>
    <mergeCell ref="C198:D198"/>
    <mergeCell ref="H198:I198"/>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02:B102"/>
    <mergeCell ref="C102:D102"/>
    <mergeCell ref="H102:I102"/>
    <mergeCell ref="A103:B103"/>
    <mergeCell ref="C103:D103"/>
    <mergeCell ref="H103:I103"/>
    <mergeCell ref="A100:B100"/>
    <mergeCell ref="C100:D100"/>
    <mergeCell ref="H100:I100"/>
    <mergeCell ref="A101:B101"/>
    <mergeCell ref="C101:D101"/>
    <mergeCell ref="H101:I101"/>
    <mergeCell ref="A98:B98"/>
    <mergeCell ref="C98:D98"/>
    <mergeCell ref="H98:I98"/>
    <mergeCell ref="A99:B99"/>
    <mergeCell ref="C99:D99"/>
    <mergeCell ref="H99:I99"/>
    <mergeCell ref="A96:B96"/>
    <mergeCell ref="C96:D96"/>
    <mergeCell ref="H96:I96"/>
    <mergeCell ref="A97:B97"/>
    <mergeCell ref="C97:D97"/>
    <mergeCell ref="H97:I97"/>
    <mergeCell ref="A94:B94"/>
    <mergeCell ref="C94:D94"/>
    <mergeCell ref="H94:I94"/>
    <mergeCell ref="A95:B95"/>
    <mergeCell ref="C95:D95"/>
    <mergeCell ref="H95:I95"/>
    <mergeCell ref="A92:B92"/>
    <mergeCell ref="C92:D92"/>
    <mergeCell ref="H92:I92"/>
    <mergeCell ref="A93:B93"/>
    <mergeCell ref="C93:D93"/>
    <mergeCell ref="H93:I93"/>
    <mergeCell ref="A90:B90"/>
    <mergeCell ref="C90:D90"/>
    <mergeCell ref="H90:I90"/>
    <mergeCell ref="A91:B91"/>
    <mergeCell ref="C91:D91"/>
    <mergeCell ref="H91:I91"/>
    <mergeCell ref="A88:B88"/>
    <mergeCell ref="C88:D88"/>
    <mergeCell ref="H88:I88"/>
    <mergeCell ref="A89:B89"/>
    <mergeCell ref="C89:D89"/>
    <mergeCell ref="H89:I89"/>
    <mergeCell ref="A86:B86"/>
    <mergeCell ref="C86:D86"/>
    <mergeCell ref="H86:I86"/>
    <mergeCell ref="A87:B87"/>
    <mergeCell ref="C87:D87"/>
    <mergeCell ref="H87:I87"/>
    <mergeCell ref="A84:B84"/>
    <mergeCell ref="C84:D84"/>
    <mergeCell ref="H84:I84"/>
    <mergeCell ref="A85:B85"/>
    <mergeCell ref="C85:D85"/>
    <mergeCell ref="H85:I8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27:B27"/>
    <mergeCell ref="A28:B28"/>
    <mergeCell ref="A29:B29"/>
    <mergeCell ref="H29:J29"/>
    <mergeCell ref="L29:N29"/>
    <mergeCell ref="H16:Q16"/>
    <mergeCell ref="H18:Q19"/>
    <mergeCell ref="A19:B19"/>
    <mergeCell ref="A21:B21"/>
    <mergeCell ref="H21:Q22"/>
    <mergeCell ref="A22:B22"/>
    <mergeCell ref="A7:B7"/>
    <mergeCell ref="I7:J7"/>
    <mergeCell ref="H8:Q11"/>
    <mergeCell ref="A12:B12"/>
    <mergeCell ref="H12:Q15"/>
    <mergeCell ref="A14:B14"/>
    <mergeCell ref="A24:B24"/>
    <mergeCell ref="H24:Q25"/>
    <mergeCell ref="A25:B25"/>
  </mergeCells>
  <dataValidations disablePrompts="1" count="2">
    <dataValidation type="decimal" operator="lessThanOrEqual" allowBlank="1" showInputMessage="1" showErrorMessage="1" errorTitle="Release retention" error="In order to release retention, the number entered into this cell must be negative." sqref="O80:O238">
      <formula1>0</formula1>
    </dataValidation>
    <dataValidation allowBlank="1" showInputMessage="1" sqref="P80:P238"/>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20</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27"/>
      <c r="I17" s="127"/>
      <c r="J17" s="127"/>
      <c r="K17" s="127"/>
      <c r="L17" s="127"/>
      <c r="M17" s="127"/>
      <c r="N17" s="127"/>
      <c r="O17" s="127"/>
      <c r="P17" s="127"/>
      <c r="Q17" s="127"/>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26"/>
      <c r="I20" s="126"/>
      <c r="J20" s="126"/>
      <c r="K20" s="126"/>
      <c r="L20" s="126"/>
      <c r="M20" s="126"/>
      <c r="N20" s="126"/>
      <c r="O20" s="126"/>
      <c r="P20" s="126"/>
      <c r="Q20" s="126"/>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26"/>
      <c r="I23" s="126"/>
      <c r="J23" s="126"/>
      <c r="K23" s="126"/>
      <c r="L23" s="126"/>
      <c r="M23" s="126"/>
      <c r="N23" s="126"/>
      <c r="O23" s="126"/>
      <c r="P23" s="126"/>
      <c r="Q23" s="126"/>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19'!F36+'Pay App 20'!F239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26"/>
      <c r="I42" s="126"/>
      <c r="J42" s="126"/>
      <c r="K42" s="126"/>
      <c r="L42" s="126"/>
      <c r="M42" s="126"/>
      <c r="N42" s="126"/>
      <c r="O42" s="126"/>
      <c r="P42" s="126"/>
      <c r="Q42" s="126"/>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19'!F51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19'!F55+'Pay App 19'!F57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19'!B62+'Pay App 20'!N239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20.100000000000001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28">
        <f>+'Project Summary Sheet'!C17</f>
        <v>0</v>
      </c>
      <c r="O74" s="128"/>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25" t="s">
        <v>63</v>
      </c>
      <c r="F78" s="125" t="s">
        <v>64</v>
      </c>
      <c r="G78" s="125" t="s">
        <v>65</v>
      </c>
      <c r="H78" s="169" t="s">
        <v>66</v>
      </c>
      <c r="I78" s="169"/>
      <c r="J78" s="125" t="s">
        <v>67</v>
      </c>
      <c r="K78" s="125" t="s">
        <v>248</v>
      </c>
      <c r="L78" s="125" t="s">
        <v>68</v>
      </c>
      <c r="M78" s="42" t="s">
        <v>69</v>
      </c>
      <c r="N78" s="125" t="s">
        <v>70</v>
      </c>
      <c r="O78" s="112" t="s">
        <v>71</v>
      </c>
      <c r="P78" s="125" t="s">
        <v>72</v>
      </c>
      <c r="Q78" s="125" t="s">
        <v>425</v>
      </c>
    </row>
    <row r="79" spans="1:20" ht="65.25" customHeight="1" x14ac:dyDescent="0.25">
      <c r="A79" s="170" t="s">
        <v>73</v>
      </c>
      <c r="B79" s="170"/>
      <c r="C79" s="170" t="s">
        <v>74</v>
      </c>
      <c r="D79" s="170"/>
      <c r="E79" s="124" t="s">
        <v>14</v>
      </c>
      <c r="F79" s="124" t="s">
        <v>235</v>
      </c>
      <c r="G79" s="124" t="s">
        <v>234</v>
      </c>
      <c r="H79" s="170" t="s">
        <v>236</v>
      </c>
      <c r="I79" s="170"/>
      <c r="J79" s="124" t="s">
        <v>245</v>
      </c>
      <c r="K79" s="45" t="s">
        <v>246</v>
      </c>
      <c r="L79" s="124" t="s">
        <v>247</v>
      </c>
      <c r="M79" s="45" t="s">
        <v>237</v>
      </c>
      <c r="N79" s="124" t="s">
        <v>238</v>
      </c>
      <c r="O79" s="113" t="s">
        <v>424</v>
      </c>
      <c r="P79" s="124" t="s">
        <v>423</v>
      </c>
      <c r="Q79" s="124" t="s">
        <v>239</v>
      </c>
    </row>
    <row r="80" spans="1:20" ht="21" customHeight="1" x14ac:dyDescent="0.25">
      <c r="A80" s="171" t="s">
        <v>77</v>
      </c>
      <c r="B80" s="171"/>
      <c r="C80" s="186" t="s">
        <v>75</v>
      </c>
      <c r="D80" s="187"/>
      <c r="E80" s="100">
        <f>+'Pay App 19'!E80</f>
        <v>0</v>
      </c>
      <c r="F80" s="72"/>
      <c r="G80" s="52">
        <f>+'Pay App 19'!G80+F80</f>
        <v>0</v>
      </c>
      <c r="H80" s="196">
        <f>+'Pay App 19'!K80</f>
        <v>0</v>
      </c>
      <c r="I80" s="197"/>
      <c r="J80" s="103"/>
      <c r="K80" s="53">
        <f>+H80+J80</f>
        <v>0</v>
      </c>
      <c r="L80" s="70">
        <f>IF(ISERROR(K80/G80),0,K80/G80)</f>
        <v>0</v>
      </c>
      <c r="M80" s="52">
        <f>+G80-K80</f>
        <v>0</v>
      </c>
      <c r="N80" s="52">
        <f>SUM(+J80*0.05)</f>
        <v>0</v>
      </c>
      <c r="O80" s="100">
        <f>+'Pay App 19'!O80+'Pay App 19'!P80</f>
        <v>0</v>
      </c>
      <c r="P80" s="72"/>
      <c r="Q80" s="71">
        <f>+'Pay App 19'!Q80+N80+P80</f>
        <v>0</v>
      </c>
    </row>
    <row r="81" spans="1:17" ht="21" customHeight="1" x14ac:dyDescent="0.25">
      <c r="A81" s="154" t="s">
        <v>78</v>
      </c>
      <c r="B81" s="154"/>
      <c r="C81" s="154" t="s">
        <v>79</v>
      </c>
      <c r="D81" s="155"/>
      <c r="E81" s="101">
        <f>+'Pay App 19'!E81</f>
        <v>0</v>
      </c>
      <c r="F81" s="73"/>
      <c r="G81" s="102">
        <f>+'Pay App 19'!G81+'Pay App 20'!F81</f>
        <v>0</v>
      </c>
      <c r="H81" s="194">
        <f>+'Pay App 19'!K81</f>
        <v>0</v>
      </c>
      <c r="I81" s="195"/>
      <c r="J81" s="104"/>
      <c r="K81" s="55">
        <f>+H81+J81</f>
        <v>0</v>
      </c>
      <c r="L81" s="56">
        <f t="shared" ref="L81:L145" si="0">IF(ISERROR(K81/G81),0,K81/G81)</f>
        <v>0</v>
      </c>
      <c r="M81" s="54">
        <f t="shared" ref="M81:M145" si="1">+G81-K81</f>
        <v>0</v>
      </c>
      <c r="N81" s="54">
        <f>SUM(+J81*0.05)</f>
        <v>0</v>
      </c>
      <c r="O81" s="101">
        <f>+'Pay App 19'!O81+'Pay App 19'!P81</f>
        <v>0</v>
      </c>
      <c r="P81" s="73"/>
      <c r="Q81" s="69">
        <f>+'Pay App 19'!Q81+N81+P81</f>
        <v>0</v>
      </c>
    </row>
    <row r="82" spans="1:17" ht="21" customHeight="1" x14ac:dyDescent="0.25">
      <c r="A82" s="154" t="s">
        <v>80</v>
      </c>
      <c r="B82" s="154"/>
      <c r="C82" s="123" t="s">
        <v>76</v>
      </c>
      <c r="D82" s="58"/>
      <c r="E82" s="101">
        <f>+'Pay App 19'!E82</f>
        <v>0</v>
      </c>
      <c r="F82" s="73"/>
      <c r="G82" s="102">
        <f>+'Pay App 19'!G82+'Pay App 20'!F82</f>
        <v>0</v>
      </c>
      <c r="H82" s="194">
        <f>+'Pay App 19'!K82</f>
        <v>0</v>
      </c>
      <c r="I82" s="195"/>
      <c r="J82" s="104"/>
      <c r="K82" s="55">
        <f t="shared" ref="K82:K146" si="2">+H82+J82</f>
        <v>0</v>
      </c>
      <c r="L82" s="56">
        <f t="shared" si="0"/>
        <v>0</v>
      </c>
      <c r="M82" s="54">
        <f t="shared" si="1"/>
        <v>0</v>
      </c>
      <c r="N82" s="54">
        <f t="shared" ref="N82:N146" si="3">SUM(+J82*0.05)</f>
        <v>0</v>
      </c>
      <c r="O82" s="101">
        <f>+'Pay App 19'!O82+'Pay App 19'!P82</f>
        <v>0</v>
      </c>
      <c r="P82" s="73"/>
      <c r="Q82" s="69">
        <f>+'Pay App 19'!Q82+N82+P82</f>
        <v>0</v>
      </c>
    </row>
    <row r="83" spans="1:17" ht="21" customHeight="1" x14ac:dyDescent="0.25">
      <c r="A83" s="154" t="s">
        <v>408</v>
      </c>
      <c r="B83" s="154"/>
      <c r="C83" s="154" t="s">
        <v>409</v>
      </c>
      <c r="D83" s="155"/>
      <c r="E83" s="101">
        <f>+'Pay App 19'!E83</f>
        <v>0</v>
      </c>
      <c r="F83" s="73"/>
      <c r="G83" s="102">
        <f>+'Pay App 19'!G83+'Pay App 20'!F83</f>
        <v>0</v>
      </c>
      <c r="H83" s="194">
        <f>+'Pay App 19'!K83</f>
        <v>0</v>
      </c>
      <c r="I83" s="195"/>
      <c r="J83" s="104"/>
      <c r="K83" s="55">
        <f t="shared" si="2"/>
        <v>0</v>
      </c>
      <c r="L83" s="56">
        <f t="shared" si="0"/>
        <v>0</v>
      </c>
      <c r="M83" s="54">
        <f t="shared" si="1"/>
        <v>0</v>
      </c>
      <c r="N83" s="54">
        <f t="shared" si="3"/>
        <v>0</v>
      </c>
      <c r="O83" s="101">
        <f>+'Pay App 19'!O83+'Pay App 19'!P83</f>
        <v>0</v>
      </c>
      <c r="P83" s="73"/>
      <c r="Q83" s="69">
        <f>+'Pay App 19'!Q83+N83+P83</f>
        <v>0</v>
      </c>
    </row>
    <row r="84" spans="1:17" ht="21" customHeight="1" x14ac:dyDescent="0.25">
      <c r="A84" s="154" t="s">
        <v>410</v>
      </c>
      <c r="B84" s="154"/>
      <c r="C84" s="154" t="s">
        <v>81</v>
      </c>
      <c r="D84" s="155"/>
      <c r="E84" s="101">
        <f>+'Pay App 19'!E84</f>
        <v>0</v>
      </c>
      <c r="F84" s="73"/>
      <c r="G84" s="102">
        <f>+'Pay App 19'!G84+'Pay App 20'!F84</f>
        <v>0</v>
      </c>
      <c r="H84" s="194">
        <f>+'Pay App 19'!K84</f>
        <v>0</v>
      </c>
      <c r="I84" s="195"/>
      <c r="J84" s="104"/>
      <c r="K84" s="55">
        <f t="shared" si="2"/>
        <v>0</v>
      </c>
      <c r="L84" s="56">
        <f t="shared" si="0"/>
        <v>0</v>
      </c>
      <c r="M84" s="54">
        <f t="shared" si="1"/>
        <v>0</v>
      </c>
      <c r="N84" s="54">
        <f t="shared" si="3"/>
        <v>0</v>
      </c>
      <c r="O84" s="101">
        <f>+'Pay App 19'!O84+'Pay App 19'!P84</f>
        <v>0</v>
      </c>
      <c r="P84" s="73"/>
      <c r="Q84" s="69">
        <f>+'Pay App 19'!Q84+N84+P84</f>
        <v>0</v>
      </c>
    </row>
    <row r="85" spans="1:17" ht="21" customHeight="1" x14ac:dyDescent="0.25">
      <c r="A85" s="154" t="s">
        <v>411</v>
      </c>
      <c r="B85" s="154"/>
      <c r="C85" s="154" t="s">
        <v>412</v>
      </c>
      <c r="D85" s="155"/>
      <c r="E85" s="101">
        <f>+'Pay App 19'!E85</f>
        <v>0</v>
      </c>
      <c r="F85" s="73"/>
      <c r="G85" s="102">
        <f>+'Pay App 19'!G85+'Pay App 20'!F85</f>
        <v>0</v>
      </c>
      <c r="H85" s="194">
        <f>+'Pay App 19'!K85</f>
        <v>0</v>
      </c>
      <c r="I85" s="195"/>
      <c r="J85" s="104"/>
      <c r="K85" s="55">
        <f t="shared" si="2"/>
        <v>0</v>
      </c>
      <c r="L85" s="56">
        <f t="shared" si="0"/>
        <v>0</v>
      </c>
      <c r="M85" s="54">
        <f t="shared" si="1"/>
        <v>0</v>
      </c>
      <c r="N85" s="54">
        <f t="shared" si="3"/>
        <v>0</v>
      </c>
      <c r="O85" s="101">
        <f>+'Pay App 19'!O85+'Pay App 19'!P85</f>
        <v>0</v>
      </c>
      <c r="P85" s="73"/>
      <c r="Q85" s="69">
        <f>+'Pay App 19'!Q85+N85+P85</f>
        <v>0</v>
      </c>
    </row>
    <row r="86" spans="1:17" ht="21" customHeight="1" x14ac:dyDescent="0.25">
      <c r="A86" s="154" t="s">
        <v>406</v>
      </c>
      <c r="B86" s="154"/>
      <c r="C86" s="154" t="s">
        <v>407</v>
      </c>
      <c r="D86" s="155"/>
      <c r="E86" s="101">
        <f>+'Pay App 19'!E86</f>
        <v>0</v>
      </c>
      <c r="F86" s="73"/>
      <c r="G86" s="102">
        <f>+'Pay App 19'!G86+'Pay App 20'!F86</f>
        <v>0</v>
      </c>
      <c r="H86" s="194">
        <f>+'Pay App 19'!K86</f>
        <v>0</v>
      </c>
      <c r="I86" s="195"/>
      <c r="J86" s="104"/>
      <c r="K86" s="55">
        <f t="shared" si="2"/>
        <v>0</v>
      </c>
      <c r="L86" s="56">
        <f t="shared" si="0"/>
        <v>0</v>
      </c>
      <c r="M86" s="54">
        <f t="shared" si="1"/>
        <v>0</v>
      </c>
      <c r="N86" s="54">
        <f t="shared" si="3"/>
        <v>0</v>
      </c>
      <c r="O86" s="101">
        <f>+'Pay App 19'!O86+'Pay App 19'!P86</f>
        <v>0</v>
      </c>
      <c r="P86" s="73"/>
      <c r="Q86" s="69">
        <f>+'Pay App 19'!Q86+N86+P86</f>
        <v>0</v>
      </c>
    </row>
    <row r="87" spans="1:17" ht="21" customHeight="1" x14ac:dyDescent="0.25">
      <c r="A87" s="154" t="s">
        <v>562</v>
      </c>
      <c r="B87" s="154"/>
      <c r="C87" s="154" t="s">
        <v>563</v>
      </c>
      <c r="D87" s="155"/>
      <c r="E87" s="101">
        <f>+'Pay App 19'!E87</f>
        <v>0</v>
      </c>
      <c r="F87" s="73"/>
      <c r="G87" s="102">
        <f>+'Pay App 19'!G87+'Pay App 20'!F87</f>
        <v>0</v>
      </c>
      <c r="H87" s="194">
        <f>+'Pay App 19'!K87</f>
        <v>0</v>
      </c>
      <c r="I87" s="195"/>
      <c r="J87" s="104"/>
      <c r="K87" s="55">
        <f t="shared" si="2"/>
        <v>0</v>
      </c>
      <c r="L87" s="56">
        <f t="shared" si="0"/>
        <v>0</v>
      </c>
      <c r="M87" s="54">
        <f t="shared" si="1"/>
        <v>0</v>
      </c>
      <c r="N87" s="54">
        <f t="shared" si="3"/>
        <v>0</v>
      </c>
      <c r="O87" s="101">
        <f>+'Pay App 19'!O87+'Pay App 19'!P87</f>
        <v>0</v>
      </c>
      <c r="P87" s="73"/>
      <c r="Q87" s="69">
        <f>+'Pay App 19'!Q87+N87+P87</f>
        <v>0</v>
      </c>
    </row>
    <row r="88" spans="1:17" ht="21" customHeight="1" x14ac:dyDescent="0.25">
      <c r="A88" s="159" t="s">
        <v>228</v>
      </c>
      <c r="B88" s="159"/>
      <c r="C88" s="186" t="s">
        <v>269</v>
      </c>
      <c r="D88" s="187"/>
      <c r="E88" s="101">
        <f>+'Pay App 19'!E88</f>
        <v>0</v>
      </c>
      <c r="F88" s="73"/>
      <c r="G88" s="102">
        <f>+'Pay App 19'!G88+'Pay App 20'!F88</f>
        <v>0</v>
      </c>
      <c r="H88" s="194">
        <f>+'Pay App 19'!K88</f>
        <v>0</v>
      </c>
      <c r="I88" s="195"/>
      <c r="J88" s="104"/>
      <c r="K88" s="55">
        <f t="shared" si="2"/>
        <v>0</v>
      </c>
      <c r="L88" s="56">
        <f t="shared" si="0"/>
        <v>0</v>
      </c>
      <c r="M88" s="54">
        <f t="shared" si="1"/>
        <v>0</v>
      </c>
      <c r="N88" s="54">
        <f t="shared" si="3"/>
        <v>0</v>
      </c>
      <c r="O88" s="101">
        <f>+'Pay App 19'!O88+'Pay App 19'!P88</f>
        <v>0</v>
      </c>
      <c r="P88" s="73"/>
      <c r="Q88" s="69">
        <f>+'Pay App 19'!Q88+N88+P88</f>
        <v>0</v>
      </c>
    </row>
    <row r="89" spans="1:17" ht="21" customHeight="1" x14ac:dyDescent="0.25">
      <c r="A89" s="154" t="s">
        <v>82</v>
      </c>
      <c r="B89" s="154"/>
      <c r="C89" s="154" t="s">
        <v>256</v>
      </c>
      <c r="D89" s="155"/>
      <c r="E89" s="101">
        <f>+'Pay App 19'!E89</f>
        <v>0</v>
      </c>
      <c r="F89" s="73"/>
      <c r="G89" s="102">
        <f>+'Pay App 19'!G89+'Pay App 20'!F89</f>
        <v>0</v>
      </c>
      <c r="H89" s="194">
        <f>+'Pay App 19'!K89</f>
        <v>0</v>
      </c>
      <c r="I89" s="195"/>
      <c r="J89" s="104"/>
      <c r="K89" s="55">
        <f t="shared" si="2"/>
        <v>0</v>
      </c>
      <c r="L89" s="56">
        <f t="shared" si="0"/>
        <v>0</v>
      </c>
      <c r="M89" s="54">
        <f t="shared" si="1"/>
        <v>0</v>
      </c>
      <c r="N89" s="54">
        <f t="shared" si="3"/>
        <v>0</v>
      </c>
      <c r="O89" s="101">
        <f>+'Pay App 19'!O89+'Pay App 19'!P89</f>
        <v>0</v>
      </c>
      <c r="P89" s="73"/>
      <c r="Q89" s="69">
        <f>+'Pay App 19'!Q89+N89+P89</f>
        <v>0</v>
      </c>
    </row>
    <row r="90" spans="1:17" ht="21" customHeight="1" x14ac:dyDescent="0.25">
      <c r="A90" s="154" t="s">
        <v>257</v>
      </c>
      <c r="B90" s="154"/>
      <c r="C90" s="154" t="s">
        <v>258</v>
      </c>
      <c r="D90" s="155"/>
      <c r="E90" s="101">
        <f>+'Pay App 19'!E90</f>
        <v>0</v>
      </c>
      <c r="F90" s="73"/>
      <c r="G90" s="102">
        <f>+'Pay App 19'!G90+'Pay App 20'!F90</f>
        <v>0</v>
      </c>
      <c r="H90" s="194">
        <f>+'Pay App 19'!K90</f>
        <v>0</v>
      </c>
      <c r="I90" s="195"/>
      <c r="J90" s="104"/>
      <c r="K90" s="55">
        <f t="shared" si="2"/>
        <v>0</v>
      </c>
      <c r="L90" s="56">
        <f t="shared" si="0"/>
        <v>0</v>
      </c>
      <c r="M90" s="54">
        <f t="shared" si="1"/>
        <v>0</v>
      </c>
      <c r="N90" s="54">
        <f t="shared" si="3"/>
        <v>0</v>
      </c>
      <c r="O90" s="101">
        <f>+'Pay App 19'!O90+'Pay App 19'!P90</f>
        <v>0</v>
      </c>
      <c r="P90" s="73"/>
      <c r="Q90" s="69">
        <f>+'Pay App 19'!Q90+N90+P90</f>
        <v>0</v>
      </c>
    </row>
    <row r="91" spans="1:17" ht="21" customHeight="1" x14ac:dyDescent="0.25">
      <c r="A91" s="154" t="s">
        <v>259</v>
      </c>
      <c r="B91" s="154"/>
      <c r="C91" s="154" t="s">
        <v>260</v>
      </c>
      <c r="D91" s="155"/>
      <c r="E91" s="101">
        <f>+'Pay App 19'!E91</f>
        <v>0</v>
      </c>
      <c r="F91" s="73"/>
      <c r="G91" s="102">
        <f>+'Pay App 19'!G91+'Pay App 20'!F91</f>
        <v>0</v>
      </c>
      <c r="H91" s="194">
        <f>+'Pay App 19'!K91</f>
        <v>0</v>
      </c>
      <c r="I91" s="195"/>
      <c r="J91" s="104"/>
      <c r="K91" s="55">
        <f t="shared" si="2"/>
        <v>0</v>
      </c>
      <c r="L91" s="56">
        <f t="shared" si="0"/>
        <v>0</v>
      </c>
      <c r="M91" s="54">
        <f t="shared" si="1"/>
        <v>0</v>
      </c>
      <c r="N91" s="54">
        <f t="shared" si="3"/>
        <v>0</v>
      </c>
      <c r="O91" s="101">
        <f>+'Pay App 19'!O91+'Pay App 19'!P91</f>
        <v>0</v>
      </c>
      <c r="P91" s="73"/>
      <c r="Q91" s="69">
        <f>+'Pay App 19'!Q91+N91+P91</f>
        <v>0</v>
      </c>
    </row>
    <row r="92" spans="1:17" ht="21" customHeight="1" x14ac:dyDescent="0.25">
      <c r="A92" s="154" t="s">
        <v>261</v>
      </c>
      <c r="B92" s="154"/>
      <c r="C92" s="154" t="s">
        <v>262</v>
      </c>
      <c r="D92" s="155"/>
      <c r="E92" s="101">
        <f>+'Pay App 19'!E92</f>
        <v>0</v>
      </c>
      <c r="F92" s="73"/>
      <c r="G92" s="102">
        <f>+'Pay App 19'!G92+'Pay App 20'!F92</f>
        <v>0</v>
      </c>
      <c r="H92" s="194">
        <f>+'Pay App 19'!K92</f>
        <v>0</v>
      </c>
      <c r="I92" s="195"/>
      <c r="J92" s="104"/>
      <c r="K92" s="55">
        <f t="shared" si="2"/>
        <v>0</v>
      </c>
      <c r="L92" s="56">
        <f t="shared" si="0"/>
        <v>0</v>
      </c>
      <c r="M92" s="54">
        <f t="shared" si="1"/>
        <v>0</v>
      </c>
      <c r="N92" s="54">
        <f t="shared" si="3"/>
        <v>0</v>
      </c>
      <c r="O92" s="101">
        <f>+'Pay App 19'!O92+'Pay App 19'!P92</f>
        <v>0</v>
      </c>
      <c r="P92" s="73"/>
      <c r="Q92" s="69">
        <f>+'Pay App 19'!Q92+N92+P92</f>
        <v>0</v>
      </c>
    </row>
    <row r="93" spans="1:17" ht="21" customHeight="1" x14ac:dyDescent="0.25">
      <c r="A93" s="154" t="s">
        <v>263</v>
      </c>
      <c r="B93" s="154"/>
      <c r="C93" s="154" t="s">
        <v>264</v>
      </c>
      <c r="D93" s="155"/>
      <c r="E93" s="101">
        <f>+'Pay App 19'!E93</f>
        <v>0</v>
      </c>
      <c r="F93" s="73"/>
      <c r="G93" s="102">
        <f>+'Pay App 19'!G93+'Pay App 20'!F93</f>
        <v>0</v>
      </c>
      <c r="H93" s="194">
        <f>+'Pay App 19'!K93</f>
        <v>0</v>
      </c>
      <c r="I93" s="195"/>
      <c r="J93" s="104"/>
      <c r="K93" s="55">
        <f t="shared" si="2"/>
        <v>0</v>
      </c>
      <c r="L93" s="56">
        <f t="shared" si="0"/>
        <v>0</v>
      </c>
      <c r="M93" s="54">
        <f t="shared" si="1"/>
        <v>0</v>
      </c>
      <c r="N93" s="54">
        <f t="shared" si="3"/>
        <v>0</v>
      </c>
      <c r="O93" s="101">
        <f>+'Pay App 19'!O93+'Pay App 19'!P93</f>
        <v>0</v>
      </c>
      <c r="P93" s="73"/>
      <c r="Q93" s="69">
        <f>+'Pay App 19'!Q93+N93+P93</f>
        <v>0</v>
      </c>
    </row>
    <row r="94" spans="1:17" ht="21" customHeight="1" x14ac:dyDescent="0.25">
      <c r="A94" s="154" t="s">
        <v>265</v>
      </c>
      <c r="B94" s="154"/>
      <c r="C94" s="154" t="s">
        <v>266</v>
      </c>
      <c r="D94" s="155"/>
      <c r="E94" s="101">
        <f>+'Pay App 19'!E94</f>
        <v>0</v>
      </c>
      <c r="F94" s="73"/>
      <c r="G94" s="102">
        <f>+'Pay App 19'!G94+'Pay App 20'!F94</f>
        <v>0</v>
      </c>
      <c r="H94" s="194">
        <f>+'Pay App 19'!K94</f>
        <v>0</v>
      </c>
      <c r="I94" s="195"/>
      <c r="J94" s="104"/>
      <c r="K94" s="55">
        <f t="shared" si="2"/>
        <v>0</v>
      </c>
      <c r="L94" s="56">
        <f t="shared" si="0"/>
        <v>0</v>
      </c>
      <c r="M94" s="54">
        <f t="shared" si="1"/>
        <v>0</v>
      </c>
      <c r="N94" s="54">
        <f t="shared" si="3"/>
        <v>0</v>
      </c>
      <c r="O94" s="101">
        <f>+'Pay App 19'!O94+'Pay App 19'!P94</f>
        <v>0</v>
      </c>
      <c r="P94" s="73"/>
      <c r="Q94" s="69">
        <f>+'Pay App 19'!Q94+N94+P94</f>
        <v>0</v>
      </c>
    </row>
    <row r="95" spans="1:17" ht="21" customHeight="1" x14ac:dyDescent="0.25">
      <c r="A95" s="154" t="s">
        <v>83</v>
      </c>
      <c r="B95" s="154"/>
      <c r="C95" s="154" t="s">
        <v>267</v>
      </c>
      <c r="D95" s="155"/>
      <c r="E95" s="101">
        <f>+'Pay App 19'!E95</f>
        <v>0</v>
      </c>
      <c r="F95" s="73"/>
      <c r="G95" s="102">
        <f>+'Pay App 19'!G95+'Pay App 20'!F95</f>
        <v>0</v>
      </c>
      <c r="H95" s="194">
        <f>+'Pay App 19'!K95</f>
        <v>0</v>
      </c>
      <c r="I95" s="195"/>
      <c r="J95" s="104"/>
      <c r="K95" s="55">
        <f t="shared" si="2"/>
        <v>0</v>
      </c>
      <c r="L95" s="56">
        <f t="shared" si="0"/>
        <v>0</v>
      </c>
      <c r="M95" s="54">
        <f t="shared" si="1"/>
        <v>0</v>
      </c>
      <c r="N95" s="54">
        <f t="shared" si="3"/>
        <v>0</v>
      </c>
      <c r="O95" s="101">
        <f>+'Pay App 19'!O95+'Pay App 19'!P95</f>
        <v>0</v>
      </c>
      <c r="P95" s="73"/>
      <c r="Q95" s="69">
        <f>+'Pay App 19'!Q95+N95+P95</f>
        <v>0</v>
      </c>
    </row>
    <row r="96" spans="1:17" ht="21" customHeight="1" x14ac:dyDescent="0.25">
      <c r="A96" s="154" t="s">
        <v>84</v>
      </c>
      <c r="B96" s="154"/>
      <c r="C96" s="154" t="s">
        <v>268</v>
      </c>
      <c r="D96" s="155"/>
      <c r="E96" s="101">
        <f>+'Pay App 19'!E96</f>
        <v>0</v>
      </c>
      <c r="F96" s="73"/>
      <c r="G96" s="102">
        <f>+'Pay App 19'!G96+'Pay App 20'!F96</f>
        <v>0</v>
      </c>
      <c r="H96" s="194">
        <f>+'Pay App 19'!K96</f>
        <v>0</v>
      </c>
      <c r="I96" s="195"/>
      <c r="J96" s="104"/>
      <c r="K96" s="55">
        <f t="shared" si="2"/>
        <v>0</v>
      </c>
      <c r="L96" s="56">
        <f t="shared" si="0"/>
        <v>0</v>
      </c>
      <c r="M96" s="54">
        <f t="shared" si="1"/>
        <v>0</v>
      </c>
      <c r="N96" s="54">
        <f t="shared" si="3"/>
        <v>0</v>
      </c>
      <c r="O96" s="101">
        <f>+'Pay App 19'!O96+'Pay App 19'!P96</f>
        <v>0</v>
      </c>
      <c r="P96" s="73"/>
      <c r="Q96" s="69">
        <f>+'Pay App 19'!Q96+N96+P96</f>
        <v>0</v>
      </c>
    </row>
    <row r="97" spans="1:17" ht="21" customHeight="1" x14ac:dyDescent="0.25">
      <c r="A97" s="154" t="s">
        <v>270</v>
      </c>
      <c r="B97" s="154"/>
      <c r="C97" s="154" t="s">
        <v>271</v>
      </c>
      <c r="D97" s="155"/>
      <c r="E97" s="101">
        <f>+'Pay App 19'!E97</f>
        <v>0</v>
      </c>
      <c r="F97" s="73"/>
      <c r="G97" s="102">
        <f>+'Pay App 19'!G97+'Pay App 20'!F97</f>
        <v>0</v>
      </c>
      <c r="H97" s="194">
        <f>+'Pay App 19'!K97</f>
        <v>0</v>
      </c>
      <c r="I97" s="195"/>
      <c r="J97" s="104"/>
      <c r="K97" s="55">
        <f t="shared" si="2"/>
        <v>0</v>
      </c>
      <c r="L97" s="56">
        <f t="shared" si="0"/>
        <v>0</v>
      </c>
      <c r="M97" s="54">
        <f t="shared" si="1"/>
        <v>0</v>
      </c>
      <c r="N97" s="54">
        <f t="shared" si="3"/>
        <v>0</v>
      </c>
      <c r="O97" s="101">
        <f>+'Pay App 19'!O97+'Pay App 19'!P97</f>
        <v>0</v>
      </c>
      <c r="P97" s="73"/>
      <c r="Q97" s="69">
        <f>+'Pay App 19'!Q97+N97+P97</f>
        <v>0</v>
      </c>
    </row>
    <row r="98" spans="1:17" ht="21" customHeight="1" x14ac:dyDescent="0.25">
      <c r="A98" s="154" t="s">
        <v>272</v>
      </c>
      <c r="B98" s="154"/>
      <c r="C98" s="154" t="s">
        <v>273</v>
      </c>
      <c r="D98" s="155"/>
      <c r="E98" s="101">
        <f>+'Pay App 19'!E98</f>
        <v>0</v>
      </c>
      <c r="F98" s="73"/>
      <c r="G98" s="102">
        <f>+'Pay App 19'!G98+'Pay App 20'!F98</f>
        <v>0</v>
      </c>
      <c r="H98" s="194">
        <f>+'Pay App 19'!K98</f>
        <v>0</v>
      </c>
      <c r="I98" s="195"/>
      <c r="J98" s="104"/>
      <c r="K98" s="55">
        <f t="shared" si="2"/>
        <v>0</v>
      </c>
      <c r="L98" s="56">
        <f t="shared" si="0"/>
        <v>0</v>
      </c>
      <c r="M98" s="54">
        <f t="shared" si="1"/>
        <v>0</v>
      </c>
      <c r="N98" s="54">
        <f t="shared" si="3"/>
        <v>0</v>
      </c>
      <c r="O98" s="101">
        <f>+'Pay App 19'!O98+'Pay App 19'!P98</f>
        <v>0</v>
      </c>
      <c r="P98" s="73"/>
      <c r="Q98" s="69">
        <f>+'Pay App 19'!Q98+N98+P98</f>
        <v>0</v>
      </c>
    </row>
    <row r="99" spans="1:17" ht="21" customHeight="1" x14ac:dyDescent="0.25">
      <c r="A99" s="154" t="s">
        <v>274</v>
      </c>
      <c r="B99" s="154"/>
      <c r="C99" s="154" t="s">
        <v>275</v>
      </c>
      <c r="D99" s="155"/>
      <c r="E99" s="101">
        <f>+'Pay App 19'!E99</f>
        <v>0</v>
      </c>
      <c r="F99" s="73"/>
      <c r="G99" s="102">
        <f>+'Pay App 19'!G99+'Pay App 20'!F99</f>
        <v>0</v>
      </c>
      <c r="H99" s="194">
        <f>+'Pay App 19'!K99</f>
        <v>0</v>
      </c>
      <c r="I99" s="195"/>
      <c r="J99" s="104"/>
      <c r="K99" s="55">
        <f t="shared" si="2"/>
        <v>0</v>
      </c>
      <c r="L99" s="56">
        <f t="shared" si="0"/>
        <v>0</v>
      </c>
      <c r="M99" s="54">
        <f t="shared" si="1"/>
        <v>0</v>
      </c>
      <c r="N99" s="54">
        <f t="shared" si="3"/>
        <v>0</v>
      </c>
      <c r="O99" s="101">
        <f>+'Pay App 19'!O99+'Pay App 19'!P99</f>
        <v>0</v>
      </c>
      <c r="P99" s="73"/>
      <c r="Q99" s="69">
        <f>+'Pay App 19'!Q99+N99+P99</f>
        <v>0</v>
      </c>
    </row>
    <row r="100" spans="1:17" ht="21" customHeight="1" x14ac:dyDescent="0.25">
      <c r="A100" s="154" t="s">
        <v>276</v>
      </c>
      <c r="B100" s="154"/>
      <c r="C100" s="154" t="s">
        <v>277</v>
      </c>
      <c r="D100" s="155"/>
      <c r="E100" s="101">
        <f>+'Pay App 19'!E100</f>
        <v>0</v>
      </c>
      <c r="F100" s="73"/>
      <c r="G100" s="102">
        <f>+'Pay App 19'!G100+'Pay App 20'!F100</f>
        <v>0</v>
      </c>
      <c r="H100" s="194">
        <f>+'Pay App 19'!K100</f>
        <v>0</v>
      </c>
      <c r="I100" s="195"/>
      <c r="J100" s="104"/>
      <c r="K100" s="55">
        <f t="shared" si="2"/>
        <v>0</v>
      </c>
      <c r="L100" s="56">
        <f t="shared" si="0"/>
        <v>0</v>
      </c>
      <c r="M100" s="54">
        <f t="shared" si="1"/>
        <v>0</v>
      </c>
      <c r="N100" s="54">
        <f t="shared" si="3"/>
        <v>0</v>
      </c>
      <c r="O100" s="101">
        <f>+'Pay App 19'!O100+'Pay App 19'!P100</f>
        <v>0</v>
      </c>
      <c r="P100" s="73"/>
      <c r="Q100" s="69">
        <f>+'Pay App 19'!Q100+N100+P100</f>
        <v>0</v>
      </c>
    </row>
    <row r="101" spans="1:17" ht="21" customHeight="1" x14ac:dyDescent="0.25">
      <c r="A101" s="154" t="s">
        <v>278</v>
      </c>
      <c r="B101" s="154"/>
      <c r="C101" s="154" t="s">
        <v>279</v>
      </c>
      <c r="D101" s="155"/>
      <c r="E101" s="101">
        <f>+'Pay App 19'!E101</f>
        <v>0</v>
      </c>
      <c r="F101" s="73"/>
      <c r="G101" s="102">
        <f>+'Pay App 19'!G101+'Pay App 20'!F101</f>
        <v>0</v>
      </c>
      <c r="H101" s="194">
        <f>+'Pay App 19'!K101</f>
        <v>0</v>
      </c>
      <c r="I101" s="195"/>
      <c r="J101" s="104"/>
      <c r="K101" s="55">
        <f t="shared" si="2"/>
        <v>0</v>
      </c>
      <c r="L101" s="56">
        <f t="shared" si="0"/>
        <v>0</v>
      </c>
      <c r="M101" s="54">
        <f t="shared" si="1"/>
        <v>0</v>
      </c>
      <c r="N101" s="54">
        <f t="shared" si="3"/>
        <v>0</v>
      </c>
      <c r="O101" s="101">
        <f>+'Pay App 19'!O101+'Pay App 19'!P101</f>
        <v>0</v>
      </c>
      <c r="P101" s="73"/>
      <c r="Q101" s="69">
        <f>+'Pay App 19'!Q101+N101+P101</f>
        <v>0</v>
      </c>
    </row>
    <row r="102" spans="1:17" ht="21" customHeight="1" x14ac:dyDescent="0.25">
      <c r="A102" s="154" t="s">
        <v>281</v>
      </c>
      <c r="B102" s="154"/>
      <c r="C102" s="154" t="s">
        <v>280</v>
      </c>
      <c r="D102" s="155"/>
      <c r="E102" s="101">
        <f>+'Pay App 19'!E102</f>
        <v>0</v>
      </c>
      <c r="F102" s="73"/>
      <c r="G102" s="102">
        <f>+'Pay App 19'!G102+'Pay App 20'!F102</f>
        <v>0</v>
      </c>
      <c r="H102" s="194">
        <f>+'Pay App 19'!K102</f>
        <v>0</v>
      </c>
      <c r="I102" s="195"/>
      <c r="J102" s="104"/>
      <c r="K102" s="55">
        <f t="shared" si="2"/>
        <v>0</v>
      </c>
      <c r="L102" s="56">
        <f t="shared" si="0"/>
        <v>0</v>
      </c>
      <c r="M102" s="54">
        <f t="shared" si="1"/>
        <v>0</v>
      </c>
      <c r="N102" s="54">
        <f t="shared" si="3"/>
        <v>0</v>
      </c>
      <c r="O102" s="101">
        <f>+'Pay App 19'!O102+'Pay App 19'!P102</f>
        <v>0</v>
      </c>
      <c r="P102" s="73"/>
      <c r="Q102" s="69">
        <f>+'Pay App 19'!Q102+N102+P102</f>
        <v>0</v>
      </c>
    </row>
    <row r="103" spans="1:17" ht="21" customHeight="1" x14ac:dyDescent="0.25">
      <c r="A103" s="154" t="s">
        <v>282</v>
      </c>
      <c r="B103" s="154"/>
      <c r="C103" s="154" t="s">
        <v>283</v>
      </c>
      <c r="D103" s="155"/>
      <c r="E103" s="101">
        <f>+'Pay App 19'!E103</f>
        <v>0</v>
      </c>
      <c r="F103" s="73"/>
      <c r="G103" s="102">
        <f>+'Pay App 19'!G103+'Pay App 20'!F103</f>
        <v>0</v>
      </c>
      <c r="H103" s="194">
        <f>+'Pay App 19'!K103</f>
        <v>0</v>
      </c>
      <c r="I103" s="195"/>
      <c r="J103" s="104"/>
      <c r="K103" s="55">
        <f t="shared" si="2"/>
        <v>0</v>
      </c>
      <c r="L103" s="56">
        <f t="shared" si="0"/>
        <v>0</v>
      </c>
      <c r="M103" s="54">
        <f t="shared" si="1"/>
        <v>0</v>
      </c>
      <c r="N103" s="54">
        <f t="shared" si="3"/>
        <v>0</v>
      </c>
      <c r="O103" s="101">
        <f>+'Pay App 19'!O103+'Pay App 19'!P103</f>
        <v>0</v>
      </c>
      <c r="P103" s="73"/>
      <c r="Q103" s="69">
        <f>+'Pay App 19'!Q103+N103+P103</f>
        <v>0</v>
      </c>
    </row>
    <row r="104" spans="1:17" ht="21" customHeight="1" x14ac:dyDescent="0.25">
      <c r="A104" s="154" t="s">
        <v>284</v>
      </c>
      <c r="B104" s="154"/>
      <c r="C104" s="154" t="s">
        <v>285</v>
      </c>
      <c r="D104" s="155"/>
      <c r="E104" s="101">
        <f>+'Pay App 19'!E104</f>
        <v>0</v>
      </c>
      <c r="F104" s="73"/>
      <c r="G104" s="102">
        <f>+'Pay App 19'!G104+'Pay App 20'!F104</f>
        <v>0</v>
      </c>
      <c r="H104" s="194">
        <f>+'Pay App 19'!K104</f>
        <v>0</v>
      </c>
      <c r="I104" s="195"/>
      <c r="J104" s="104"/>
      <c r="K104" s="55">
        <f t="shared" si="2"/>
        <v>0</v>
      </c>
      <c r="L104" s="56">
        <f t="shared" si="0"/>
        <v>0</v>
      </c>
      <c r="M104" s="54">
        <f t="shared" si="1"/>
        <v>0</v>
      </c>
      <c r="N104" s="54">
        <f t="shared" si="3"/>
        <v>0</v>
      </c>
      <c r="O104" s="101">
        <f>+'Pay App 19'!O104+'Pay App 19'!P104</f>
        <v>0</v>
      </c>
      <c r="P104" s="73"/>
      <c r="Q104" s="69">
        <f>+'Pay App 19'!Q104+N104+P104</f>
        <v>0</v>
      </c>
    </row>
    <row r="105" spans="1:17" ht="21" customHeight="1" x14ac:dyDescent="0.25">
      <c r="A105" s="154" t="s">
        <v>292</v>
      </c>
      <c r="B105" s="154"/>
      <c r="C105" s="154" t="s">
        <v>286</v>
      </c>
      <c r="D105" s="155"/>
      <c r="E105" s="101">
        <f>+'Pay App 19'!E105</f>
        <v>0</v>
      </c>
      <c r="F105" s="73"/>
      <c r="G105" s="102">
        <f>+'Pay App 19'!G105+'Pay App 20'!F105</f>
        <v>0</v>
      </c>
      <c r="H105" s="194">
        <f>+'Pay App 19'!K105</f>
        <v>0</v>
      </c>
      <c r="I105" s="195"/>
      <c r="J105" s="104"/>
      <c r="K105" s="55">
        <f t="shared" si="2"/>
        <v>0</v>
      </c>
      <c r="L105" s="56">
        <f t="shared" si="0"/>
        <v>0</v>
      </c>
      <c r="M105" s="54">
        <f t="shared" si="1"/>
        <v>0</v>
      </c>
      <c r="N105" s="54">
        <f t="shared" si="3"/>
        <v>0</v>
      </c>
      <c r="O105" s="101">
        <f>+'Pay App 19'!O105+'Pay App 19'!P105</f>
        <v>0</v>
      </c>
      <c r="P105" s="73"/>
      <c r="Q105" s="69">
        <f>+'Pay App 19'!Q105+N105+P105</f>
        <v>0</v>
      </c>
    </row>
    <row r="106" spans="1:17" ht="21" customHeight="1" x14ac:dyDescent="0.25">
      <c r="A106" s="154" t="s">
        <v>413</v>
      </c>
      <c r="B106" s="154"/>
      <c r="C106" s="154" t="s">
        <v>414</v>
      </c>
      <c r="D106" s="155"/>
      <c r="E106" s="101">
        <f>+'Pay App 19'!E106</f>
        <v>0</v>
      </c>
      <c r="F106" s="73"/>
      <c r="G106" s="102">
        <f>+'Pay App 19'!G106+'Pay App 20'!F106</f>
        <v>0</v>
      </c>
      <c r="H106" s="194">
        <f>+'Pay App 19'!K106</f>
        <v>0</v>
      </c>
      <c r="I106" s="195"/>
      <c r="J106" s="104"/>
      <c r="K106" s="55">
        <f t="shared" si="2"/>
        <v>0</v>
      </c>
      <c r="L106" s="56">
        <f t="shared" si="0"/>
        <v>0</v>
      </c>
      <c r="M106" s="54">
        <f t="shared" si="1"/>
        <v>0</v>
      </c>
      <c r="N106" s="54">
        <f t="shared" si="3"/>
        <v>0</v>
      </c>
      <c r="O106" s="101">
        <f>+'Pay App 19'!O106+'Pay App 19'!P106</f>
        <v>0</v>
      </c>
      <c r="P106" s="73"/>
      <c r="Q106" s="69">
        <f>+'Pay App 19'!Q106+N106+P106</f>
        <v>0</v>
      </c>
    </row>
    <row r="107" spans="1:17" ht="21" customHeight="1" x14ac:dyDescent="0.25">
      <c r="A107" s="154" t="s">
        <v>293</v>
      </c>
      <c r="B107" s="154"/>
      <c r="C107" s="154" t="s">
        <v>287</v>
      </c>
      <c r="D107" s="155"/>
      <c r="E107" s="101">
        <f>+'Pay App 19'!E107</f>
        <v>0</v>
      </c>
      <c r="F107" s="73"/>
      <c r="G107" s="102">
        <f>+'Pay App 19'!G107+'Pay App 20'!F107</f>
        <v>0</v>
      </c>
      <c r="H107" s="194">
        <f>+'Pay App 19'!K107</f>
        <v>0</v>
      </c>
      <c r="I107" s="195"/>
      <c r="J107" s="104"/>
      <c r="K107" s="55">
        <f t="shared" si="2"/>
        <v>0</v>
      </c>
      <c r="L107" s="56">
        <f t="shared" si="0"/>
        <v>0</v>
      </c>
      <c r="M107" s="54">
        <f t="shared" si="1"/>
        <v>0</v>
      </c>
      <c r="N107" s="54">
        <f t="shared" si="3"/>
        <v>0</v>
      </c>
      <c r="O107" s="101">
        <f>+'Pay App 19'!O107+'Pay App 19'!P107</f>
        <v>0</v>
      </c>
      <c r="P107" s="73"/>
      <c r="Q107" s="69">
        <f>+'Pay App 19'!Q107+N107+P107</f>
        <v>0</v>
      </c>
    </row>
    <row r="108" spans="1:17" ht="21" customHeight="1" x14ac:dyDescent="0.25">
      <c r="A108" s="154" t="s">
        <v>294</v>
      </c>
      <c r="B108" s="154"/>
      <c r="C108" s="154" t="s">
        <v>288</v>
      </c>
      <c r="D108" s="155"/>
      <c r="E108" s="101">
        <f>+'Pay App 19'!E108</f>
        <v>0</v>
      </c>
      <c r="F108" s="73"/>
      <c r="G108" s="102">
        <f>+'Pay App 19'!G108+'Pay App 20'!F108</f>
        <v>0</v>
      </c>
      <c r="H108" s="194">
        <f>+'Pay App 19'!K108</f>
        <v>0</v>
      </c>
      <c r="I108" s="195"/>
      <c r="J108" s="104"/>
      <c r="K108" s="55">
        <f t="shared" si="2"/>
        <v>0</v>
      </c>
      <c r="L108" s="56">
        <f t="shared" si="0"/>
        <v>0</v>
      </c>
      <c r="M108" s="54">
        <f t="shared" si="1"/>
        <v>0</v>
      </c>
      <c r="N108" s="54">
        <f t="shared" si="3"/>
        <v>0</v>
      </c>
      <c r="O108" s="101">
        <f>+'Pay App 19'!O108+'Pay App 19'!P108</f>
        <v>0</v>
      </c>
      <c r="P108" s="73"/>
      <c r="Q108" s="69">
        <f>+'Pay App 19'!Q108+N108+P108</f>
        <v>0</v>
      </c>
    </row>
    <row r="109" spans="1:17" ht="21" customHeight="1" x14ac:dyDescent="0.25">
      <c r="A109" s="154" t="s">
        <v>295</v>
      </c>
      <c r="B109" s="154"/>
      <c r="C109" s="154" t="s">
        <v>289</v>
      </c>
      <c r="D109" s="155"/>
      <c r="E109" s="101">
        <f>+'Pay App 19'!E109</f>
        <v>0</v>
      </c>
      <c r="F109" s="73"/>
      <c r="G109" s="102">
        <f>+'Pay App 19'!G109+'Pay App 20'!F109</f>
        <v>0</v>
      </c>
      <c r="H109" s="194">
        <f>+'Pay App 19'!K109</f>
        <v>0</v>
      </c>
      <c r="I109" s="195"/>
      <c r="J109" s="104"/>
      <c r="K109" s="55">
        <f t="shared" si="2"/>
        <v>0</v>
      </c>
      <c r="L109" s="56">
        <f t="shared" si="0"/>
        <v>0</v>
      </c>
      <c r="M109" s="54">
        <f t="shared" si="1"/>
        <v>0</v>
      </c>
      <c r="N109" s="54">
        <f t="shared" si="3"/>
        <v>0</v>
      </c>
      <c r="O109" s="101">
        <f>+'Pay App 19'!O109+'Pay App 19'!P109</f>
        <v>0</v>
      </c>
      <c r="P109" s="73"/>
      <c r="Q109" s="69">
        <f>+'Pay App 19'!Q109+N109+P109</f>
        <v>0</v>
      </c>
    </row>
    <row r="110" spans="1:17" ht="21" customHeight="1" x14ac:dyDescent="0.25">
      <c r="A110" s="154" t="s">
        <v>296</v>
      </c>
      <c r="B110" s="154"/>
      <c r="C110" s="154" t="s">
        <v>290</v>
      </c>
      <c r="D110" s="155"/>
      <c r="E110" s="101">
        <f>+'Pay App 19'!E110</f>
        <v>0</v>
      </c>
      <c r="F110" s="73"/>
      <c r="G110" s="102">
        <f>+'Pay App 19'!G110+'Pay App 20'!F110</f>
        <v>0</v>
      </c>
      <c r="H110" s="194">
        <f>+'Pay App 19'!K110</f>
        <v>0</v>
      </c>
      <c r="I110" s="195"/>
      <c r="J110" s="104"/>
      <c r="K110" s="55">
        <f t="shared" si="2"/>
        <v>0</v>
      </c>
      <c r="L110" s="56">
        <f t="shared" si="0"/>
        <v>0</v>
      </c>
      <c r="M110" s="54">
        <f t="shared" si="1"/>
        <v>0</v>
      </c>
      <c r="N110" s="54">
        <f t="shared" si="3"/>
        <v>0</v>
      </c>
      <c r="O110" s="101">
        <f>+'Pay App 19'!O110+'Pay App 19'!P110</f>
        <v>0</v>
      </c>
      <c r="P110" s="73"/>
      <c r="Q110" s="69">
        <f>+'Pay App 19'!Q110+N110+P110</f>
        <v>0</v>
      </c>
    </row>
    <row r="111" spans="1:17" ht="21" customHeight="1" x14ac:dyDescent="0.25">
      <c r="A111" s="154" t="s">
        <v>297</v>
      </c>
      <c r="B111" s="154"/>
      <c r="C111" s="154" t="s">
        <v>291</v>
      </c>
      <c r="D111" s="155"/>
      <c r="E111" s="101">
        <f>+'Pay App 19'!E111</f>
        <v>0</v>
      </c>
      <c r="F111" s="73"/>
      <c r="G111" s="102">
        <f>+'Pay App 19'!G111+'Pay App 20'!F111</f>
        <v>0</v>
      </c>
      <c r="H111" s="194">
        <f>+'Pay App 19'!K111</f>
        <v>0</v>
      </c>
      <c r="I111" s="195"/>
      <c r="J111" s="104"/>
      <c r="K111" s="55">
        <f t="shared" si="2"/>
        <v>0</v>
      </c>
      <c r="L111" s="56">
        <f t="shared" si="0"/>
        <v>0</v>
      </c>
      <c r="M111" s="54">
        <f t="shared" si="1"/>
        <v>0</v>
      </c>
      <c r="N111" s="54">
        <f t="shared" si="3"/>
        <v>0</v>
      </c>
      <c r="O111" s="101">
        <f>+'Pay App 19'!O111+'Pay App 19'!P111</f>
        <v>0</v>
      </c>
      <c r="P111" s="73"/>
      <c r="Q111" s="69">
        <f>+'Pay App 19'!Q111+N111+P111</f>
        <v>0</v>
      </c>
    </row>
    <row r="112" spans="1:17" ht="21" customHeight="1" x14ac:dyDescent="0.25">
      <c r="A112" s="159" t="s">
        <v>226</v>
      </c>
      <c r="B112" s="159"/>
      <c r="C112" s="159" t="s">
        <v>227</v>
      </c>
      <c r="D112" s="160"/>
      <c r="E112" s="101">
        <f>+'Pay App 19'!E112</f>
        <v>0</v>
      </c>
      <c r="F112" s="73"/>
      <c r="G112" s="102">
        <f>+'Pay App 19'!G112+'Pay App 20'!F112</f>
        <v>0</v>
      </c>
      <c r="H112" s="194">
        <f>+'Pay App 19'!K112</f>
        <v>0</v>
      </c>
      <c r="I112" s="195"/>
      <c r="J112" s="104"/>
      <c r="K112" s="55">
        <f t="shared" si="2"/>
        <v>0</v>
      </c>
      <c r="L112" s="56">
        <f t="shared" si="0"/>
        <v>0</v>
      </c>
      <c r="M112" s="54">
        <f t="shared" si="1"/>
        <v>0</v>
      </c>
      <c r="N112" s="54">
        <f t="shared" si="3"/>
        <v>0</v>
      </c>
      <c r="O112" s="101">
        <f>+'Pay App 19'!O112+'Pay App 19'!P112</f>
        <v>0</v>
      </c>
      <c r="P112" s="73"/>
      <c r="Q112" s="69">
        <f>+'Pay App 19'!Q112+N112+P112</f>
        <v>0</v>
      </c>
    </row>
    <row r="113" spans="1:17" ht="21" customHeight="1" x14ac:dyDescent="0.25">
      <c r="A113" s="154" t="s">
        <v>85</v>
      </c>
      <c r="B113" s="154"/>
      <c r="C113" s="154" t="s">
        <v>86</v>
      </c>
      <c r="D113" s="155"/>
      <c r="E113" s="101">
        <f>+'Pay App 19'!E113</f>
        <v>0</v>
      </c>
      <c r="F113" s="73"/>
      <c r="G113" s="102">
        <f>+'Pay App 19'!G113+'Pay App 20'!F113</f>
        <v>0</v>
      </c>
      <c r="H113" s="194">
        <f>+'Pay App 19'!K113</f>
        <v>0</v>
      </c>
      <c r="I113" s="195"/>
      <c r="J113" s="104"/>
      <c r="K113" s="55">
        <f t="shared" si="2"/>
        <v>0</v>
      </c>
      <c r="L113" s="56">
        <f t="shared" si="0"/>
        <v>0</v>
      </c>
      <c r="M113" s="54">
        <f t="shared" si="1"/>
        <v>0</v>
      </c>
      <c r="N113" s="54">
        <f t="shared" si="3"/>
        <v>0</v>
      </c>
      <c r="O113" s="101">
        <f>+'Pay App 19'!O113+'Pay App 19'!P113</f>
        <v>0</v>
      </c>
      <c r="P113" s="73"/>
      <c r="Q113" s="69">
        <f>+'Pay App 19'!Q113+N113+P113</f>
        <v>0</v>
      </c>
    </row>
    <row r="114" spans="1:17" ht="21" customHeight="1" x14ac:dyDescent="0.25">
      <c r="A114" s="154" t="s">
        <v>87</v>
      </c>
      <c r="B114" s="154"/>
      <c r="C114" s="154" t="s">
        <v>88</v>
      </c>
      <c r="D114" s="155"/>
      <c r="E114" s="101">
        <f>+'Pay App 19'!E114</f>
        <v>0</v>
      </c>
      <c r="F114" s="73"/>
      <c r="G114" s="102">
        <f>+'Pay App 19'!G114+'Pay App 20'!F114</f>
        <v>0</v>
      </c>
      <c r="H114" s="194">
        <f>+'Pay App 19'!K114</f>
        <v>0</v>
      </c>
      <c r="I114" s="195"/>
      <c r="J114" s="104"/>
      <c r="K114" s="55">
        <f t="shared" si="2"/>
        <v>0</v>
      </c>
      <c r="L114" s="56">
        <f t="shared" si="0"/>
        <v>0</v>
      </c>
      <c r="M114" s="54">
        <f t="shared" si="1"/>
        <v>0</v>
      </c>
      <c r="N114" s="54">
        <f t="shared" si="3"/>
        <v>0</v>
      </c>
      <c r="O114" s="101">
        <f>+'Pay App 19'!O114+'Pay App 19'!P114</f>
        <v>0</v>
      </c>
      <c r="P114" s="73"/>
      <c r="Q114" s="69">
        <f>+'Pay App 19'!Q114+N114+P114</f>
        <v>0</v>
      </c>
    </row>
    <row r="115" spans="1:17" ht="21" customHeight="1" x14ac:dyDescent="0.25">
      <c r="A115" s="154" t="s">
        <v>298</v>
      </c>
      <c r="B115" s="154"/>
      <c r="C115" s="154" t="s">
        <v>299</v>
      </c>
      <c r="D115" s="155"/>
      <c r="E115" s="101">
        <f>+'Pay App 19'!E115</f>
        <v>0</v>
      </c>
      <c r="F115" s="73"/>
      <c r="G115" s="102">
        <f>+'Pay App 19'!G115+'Pay App 20'!F115</f>
        <v>0</v>
      </c>
      <c r="H115" s="194">
        <f>+'Pay App 19'!K115</f>
        <v>0</v>
      </c>
      <c r="I115" s="195"/>
      <c r="J115" s="104"/>
      <c r="K115" s="55">
        <f t="shared" si="2"/>
        <v>0</v>
      </c>
      <c r="L115" s="56">
        <f t="shared" si="0"/>
        <v>0</v>
      </c>
      <c r="M115" s="54">
        <f t="shared" si="1"/>
        <v>0</v>
      </c>
      <c r="N115" s="54">
        <f t="shared" si="3"/>
        <v>0</v>
      </c>
      <c r="O115" s="101">
        <f>+'Pay App 19'!O115+'Pay App 19'!P115</f>
        <v>0</v>
      </c>
      <c r="P115" s="73"/>
      <c r="Q115" s="69">
        <f>+'Pay App 19'!Q115+N115+P115</f>
        <v>0</v>
      </c>
    </row>
    <row r="116" spans="1:17" ht="21" customHeight="1" x14ac:dyDescent="0.25">
      <c r="A116" s="159" t="s">
        <v>224</v>
      </c>
      <c r="B116" s="159"/>
      <c r="C116" s="157" t="s">
        <v>225</v>
      </c>
      <c r="D116" s="185"/>
      <c r="E116" s="101">
        <f>+'Pay App 19'!E116</f>
        <v>0</v>
      </c>
      <c r="F116" s="73"/>
      <c r="G116" s="102">
        <f>+'Pay App 19'!G116+'Pay App 20'!F116</f>
        <v>0</v>
      </c>
      <c r="H116" s="194">
        <f>+'Pay App 19'!K116</f>
        <v>0</v>
      </c>
      <c r="I116" s="195"/>
      <c r="J116" s="104"/>
      <c r="K116" s="55">
        <f t="shared" si="2"/>
        <v>0</v>
      </c>
      <c r="L116" s="56">
        <f t="shared" si="0"/>
        <v>0</v>
      </c>
      <c r="M116" s="54">
        <f t="shared" si="1"/>
        <v>0</v>
      </c>
      <c r="N116" s="54">
        <f t="shared" si="3"/>
        <v>0</v>
      </c>
      <c r="O116" s="101">
        <f>+'Pay App 19'!O116+'Pay App 19'!P116</f>
        <v>0</v>
      </c>
      <c r="P116" s="73"/>
      <c r="Q116" s="69">
        <f>+'Pay App 19'!Q116+N116+P116</f>
        <v>0</v>
      </c>
    </row>
    <row r="117" spans="1:17" ht="21" customHeight="1" x14ac:dyDescent="0.25">
      <c r="A117" s="154" t="s">
        <v>300</v>
      </c>
      <c r="B117" s="154"/>
      <c r="C117" s="154" t="s">
        <v>301</v>
      </c>
      <c r="D117" s="155"/>
      <c r="E117" s="101">
        <f>+'Pay App 19'!E117</f>
        <v>0</v>
      </c>
      <c r="F117" s="73"/>
      <c r="G117" s="102">
        <f>+'Pay App 19'!G117+'Pay App 20'!F117</f>
        <v>0</v>
      </c>
      <c r="H117" s="194">
        <f>+'Pay App 19'!K117</f>
        <v>0</v>
      </c>
      <c r="I117" s="195"/>
      <c r="J117" s="104"/>
      <c r="K117" s="55">
        <f t="shared" si="2"/>
        <v>0</v>
      </c>
      <c r="L117" s="56">
        <f t="shared" si="0"/>
        <v>0</v>
      </c>
      <c r="M117" s="54">
        <f t="shared" si="1"/>
        <v>0</v>
      </c>
      <c r="N117" s="54">
        <f t="shared" si="3"/>
        <v>0</v>
      </c>
      <c r="O117" s="101">
        <f>+'Pay App 19'!O117+'Pay App 19'!P117</f>
        <v>0</v>
      </c>
      <c r="P117" s="73"/>
      <c r="Q117" s="69">
        <f>+'Pay App 19'!Q117+N117+P117</f>
        <v>0</v>
      </c>
    </row>
    <row r="118" spans="1:17" ht="21" customHeight="1" x14ac:dyDescent="0.25">
      <c r="A118" s="154" t="s">
        <v>89</v>
      </c>
      <c r="B118" s="154"/>
      <c r="C118" s="123" t="s">
        <v>90</v>
      </c>
      <c r="D118" s="58"/>
      <c r="E118" s="101">
        <f>+'Pay App 19'!E118</f>
        <v>0</v>
      </c>
      <c r="F118" s="73"/>
      <c r="G118" s="102">
        <f>+'Pay App 19'!G118+'Pay App 20'!F118</f>
        <v>0</v>
      </c>
      <c r="H118" s="194">
        <f>+'Pay App 19'!K118</f>
        <v>0</v>
      </c>
      <c r="I118" s="195"/>
      <c r="J118" s="104"/>
      <c r="K118" s="55">
        <f t="shared" si="2"/>
        <v>0</v>
      </c>
      <c r="L118" s="56">
        <f t="shared" si="0"/>
        <v>0</v>
      </c>
      <c r="M118" s="54">
        <f t="shared" si="1"/>
        <v>0</v>
      </c>
      <c r="N118" s="54">
        <f t="shared" si="3"/>
        <v>0</v>
      </c>
      <c r="O118" s="101">
        <f>+'Pay App 19'!O118+'Pay App 19'!P118</f>
        <v>0</v>
      </c>
      <c r="P118" s="73"/>
      <c r="Q118" s="69">
        <f>+'Pay App 19'!Q118+N118+P118</f>
        <v>0</v>
      </c>
    </row>
    <row r="119" spans="1:17" ht="21" customHeight="1" x14ac:dyDescent="0.25">
      <c r="A119" s="154" t="s">
        <v>91</v>
      </c>
      <c r="B119" s="154"/>
      <c r="C119" s="155" t="s">
        <v>92</v>
      </c>
      <c r="D119" s="172"/>
      <c r="E119" s="101">
        <f>+'Pay App 19'!E119</f>
        <v>0</v>
      </c>
      <c r="F119" s="73"/>
      <c r="G119" s="102">
        <f>+'Pay App 19'!G119+'Pay App 20'!F119</f>
        <v>0</v>
      </c>
      <c r="H119" s="194">
        <f>+'Pay App 19'!K119</f>
        <v>0</v>
      </c>
      <c r="I119" s="195"/>
      <c r="J119" s="104"/>
      <c r="K119" s="55">
        <f t="shared" si="2"/>
        <v>0</v>
      </c>
      <c r="L119" s="56">
        <f t="shared" si="0"/>
        <v>0</v>
      </c>
      <c r="M119" s="54">
        <f t="shared" si="1"/>
        <v>0</v>
      </c>
      <c r="N119" s="54">
        <f t="shared" si="3"/>
        <v>0</v>
      </c>
      <c r="O119" s="101">
        <f>+'Pay App 19'!O119+'Pay App 19'!P119</f>
        <v>0</v>
      </c>
      <c r="P119" s="73"/>
      <c r="Q119" s="69">
        <f>+'Pay App 19'!Q119+N119+P119</f>
        <v>0</v>
      </c>
    </row>
    <row r="120" spans="1:17" ht="21" customHeight="1" x14ac:dyDescent="0.25">
      <c r="A120" s="154" t="s">
        <v>302</v>
      </c>
      <c r="B120" s="154"/>
      <c r="C120" s="154" t="s">
        <v>303</v>
      </c>
      <c r="D120" s="155"/>
      <c r="E120" s="101">
        <f>+'Pay App 19'!E120</f>
        <v>0</v>
      </c>
      <c r="F120" s="73"/>
      <c r="G120" s="102">
        <f>+'Pay App 19'!G120+'Pay App 20'!F120</f>
        <v>0</v>
      </c>
      <c r="H120" s="194">
        <f>+'Pay App 19'!K120</f>
        <v>0</v>
      </c>
      <c r="I120" s="195"/>
      <c r="J120" s="104"/>
      <c r="K120" s="55">
        <f t="shared" si="2"/>
        <v>0</v>
      </c>
      <c r="L120" s="56">
        <f t="shared" si="0"/>
        <v>0</v>
      </c>
      <c r="M120" s="54">
        <f t="shared" si="1"/>
        <v>0</v>
      </c>
      <c r="N120" s="54">
        <f t="shared" si="3"/>
        <v>0</v>
      </c>
      <c r="O120" s="101">
        <f>+'Pay App 19'!O120+'Pay App 19'!P120</f>
        <v>0</v>
      </c>
      <c r="P120" s="73"/>
      <c r="Q120" s="69">
        <f>+'Pay App 19'!Q120+N120+P120</f>
        <v>0</v>
      </c>
    </row>
    <row r="121" spans="1:17" ht="21" customHeight="1" x14ac:dyDescent="0.25">
      <c r="A121" s="154" t="s">
        <v>304</v>
      </c>
      <c r="B121" s="154"/>
      <c r="C121" s="154" t="s">
        <v>305</v>
      </c>
      <c r="D121" s="155"/>
      <c r="E121" s="101">
        <f>+'Pay App 19'!E121</f>
        <v>0</v>
      </c>
      <c r="F121" s="73"/>
      <c r="G121" s="102">
        <f>+'Pay App 19'!G121+'Pay App 20'!F121</f>
        <v>0</v>
      </c>
      <c r="H121" s="194">
        <f>+'Pay App 19'!K121</f>
        <v>0</v>
      </c>
      <c r="I121" s="195"/>
      <c r="J121" s="104"/>
      <c r="K121" s="55">
        <f t="shared" si="2"/>
        <v>0</v>
      </c>
      <c r="L121" s="56">
        <f t="shared" si="0"/>
        <v>0</v>
      </c>
      <c r="M121" s="54">
        <f t="shared" si="1"/>
        <v>0</v>
      </c>
      <c r="N121" s="54">
        <f t="shared" si="3"/>
        <v>0</v>
      </c>
      <c r="O121" s="101">
        <f>+'Pay App 19'!O121+'Pay App 19'!P121</f>
        <v>0</v>
      </c>
      <c r="P121" s="73"/>
      <c r="Q121" s="69">
        <f>+'Pay App 19'!Q121+N121+P121</f>
        <v>0</v>
      </c>
    </row>
    <row r="122" spans="1:17" ht="21" customHeight="1" x14ac:dyDescent="0.25">
      <c r="A122" s="159" t="s">
        <v>93</v>
      </c>
      <c r="B122" s="159"/>
      <c r="C122" s="160" t="s">
        <v>221</v>
      </c>
      <c r="D122" s="163"/>
      <c r="E122" s="101">
        <f>+'Pay App 19'!E122</f>
        <v>0</v>
      </c>
      <c r="F122" s="73"/>
      <c r="G122" s="102">
        <f>+'Pay App 19'!G122+'Pay App 20'!F122</f>
        <v>0</v>
      </c>
      <c r="H122" s="194">
        <f>+'Pay App 19'!K122</f>
        <v>0</v>
      </c>
      <c r="I122" s="195"/>
      <c r="J122" s="104"/>
      <c r="K122" s="55">
        <f t="shared" si="2"/>
        <v>0</v>
      </c>
      <c r="L122" s="56">
        <f t="shared" si="0"/>
        <v>0</v>
      </c>
      <c r="M122" s="54">
        <f t="shared" si="1"/>
        <v>0</v>
      </c>
      <c r="N122" s="54">
        <f t="shared" si="3"/>
        <v>0</v>
      </c>
      <c r="O122" s="101">
        <f>+'Pay App 19'!O122+'Pay App 19'!P122</f>
        <v>0</v>
      </c>
      <c r="P122" s="73"/>
      <c r="Q122" s="69">
        <f>+'Pay App 19'!Q122+N122+P122</f>
        <v>0</v>
      </c>
    </row>
    <row r="123" spans="1:17" ht="21" customHeight="1" x14ac:dyDescent="0.25">
      <c r="A123" s="154" t="s">
        <v>306</v>
      </c>
      <c r="B123" s="154"/>
      <c r="C123" s="154" t="s">
        <v>307</v>
      </c>
      <c r="D123" s="155"/>
      <c r="E123" s="101">
        <f>+'Pay App 19'!E123</f>
        <v>0</v>
      </c>
      <c r="F123" s="73"/>
      <c r="G123" s="102">
        <f>+'Pay App 19'!G123+'Pay App 20'!F123</f>
        <v>0</v>
      </c>
      <c r="H123" s="194">
        <f>+'Pay App 19'!K123</f>
        <v>0</v>
      </c>
      <c r="I123" s="195"/>
      <c r="J123" s="104"/>
      <c r="K123" s="55">
        <f t="shared" si="2"/>
        <v>0</v>
      </c>
      <c r="L123" s="56">
        <f t="shared" si="0"/>
        <v>0</v>
      </c>
      <c r="M123" s="54">
        <f t="shared" si="1"/>
        <v>0</v>
      </c>
      <c r="N123" s="54">
        <f t="shared" si="3"/>
        <v>0</v>
      </c>
      <c r="O123" s="101">
        <f>+'Pay App 19'!O123+'Pay App 19'!P123</f>
        <v>0</v>
      </c>
      <c r="P123" s="73"/>
      <c r="Q123" s="69">
        <f>+'Pay App 19'!Q123+N123+P123</f>
        <v>0</v>
      </c>
    </row>
    <row r="124" spans="1:17" ht="21" customHeight="1" x14ac:dyDescent="0.25">
      <c r="A124" s="154" t="s">
        <v>306</v>
      </c>
      <c r="B124" s="154"/>
      <c r="C124" s="154" t="s">
        <v>308</v>
      </c>
      <c r="D124" s="155"/>
      <c r="E124" s="101">
        <f>+'Pay App 19'!E124</f>
        <v>0</v>
      </c>
      <c r="F124" s="73"/>
      <c r="G124" s="102">
        <f>+'Pay App 19'!G124+'Pay App 20'!F124</f>
        <v>0</v>
      </c>
      <c r="H124" s="194">
        <f>+'Pay App 19'!K124</f>
        <v>0</v>
      </c>
      <c r="I124" s="195"/>
      <c r="J124" s="104"/>
      <c r="K124" s="55">
        <f t="shared" si="2"/>
        <v>0</v>
      </c>
      <c r="L124" s="56">
        <f t="shared" si="0"/>
        <v>0</v>
      </c>
      <c r="M124" s="54">
        <f t="shared" si="1"/>
        <v>0</v>
      </c>
      <c r="N124" s="54">
        <f t="shared" si="3"/>
        <v>0</v>
      </c>
      <c r="O124" s="101">
        <f>+'Pay App 19'!O124+'Pay App 19'!P124</f>
        <v>0</v>
      </c>
      <c r="P124" s="73"/>
      <c r="Q124" s="69">
        <f>+'Pay App 19'!Q124+N124+P124</f>
        <v>0</v>
      </c>
    </row>
    <row r="125" spans="1:17" ht="21" customHeight="1" x14ac:dyDescent="0.25">
      <c r="A125" s="154" t="s">
        <v>306</v>
      </c>
      <c r="B125" s="154"/>
      <c r="C125" s="154" t="s">
        <v>309</v>
      </c>
      <c r="D125" s="155"/>
      <c r="E125" s="101">
        <f>+'Pay App 19'!E125</f>
        <v>0</v>
      </c>
      <c r="F125" s="73"/>
      <c r="G125" s="102">
        <f>+'Pay App 19'!G125+'Pay App 20'!F125</f>
        <v>0</v>
      </c>
      <c r="H125" s="194">
        <f>+'Pay App 19'!K125</f>
        <v>0</v>
      </c>
      <c r="I125" s="195"/>
      <c r="J125" s="104"/>
      <c r="K125" s="55">
        <f t="shared" si="2"/>
        <v>0</v>
      </c>
      <c r="L125" s="56">
        <f t="shared" si="0"/>
        <v>0</v>
      </c>
      <c r="M125" s="54">
        <f t="shared" si="1"/>
        <v>0</v>
      </c>
      <c r="N125" s="54">
        <f t="shared" si="3"/>
        <v>0</v>
      </c>
      <c r="O125" s="101">
        <f>+'Pay App 19'!O125+'Pay App 19'!P125</f>
        <v>0</v>
      </c>
      <c r="P125" s="73"/>
      <c r="Q125" s="69">
        <f>+'Pay App 19'!Q125+N125+P125</f>
        <v>0</v>
      </c>
    </row>
    <row r="126" spans="1:17" ht="21" customHeight="1" x14ac:dyDescent="0.25">
      <c r="A126" s="159" t="s">
        <v>222</v>
      </c>
      <c r="B126" s="159"/>
      <c r="C126" s="159" t="s">
        <v>223</v>
      </c>
      <c r="D126" s="160"/>
      <c r="E126" s="101">
        <f>+'Pay App 19'!E126</f>
        <v>0</v>
      </c>
      <c r="F126" s="73"/>
      <c r="G126" s="102">
        <f>+'Pay App 19'!G126+'Pay App 20'!F126</f>
        <v>0</v>
      </c>
      <c r="H126" s="194">
        <f>+'Pay App 19'!K126</f>
        <v>0</v>
      </c>
      <c r="I126" s="195"/>
      <c r="J126" s="104"/>
      <c r="K126" s="55">
        <f t="shared" si="2"/>
        <v>0</v>
      </c>
      <c r="L126" s="56">
        <f t="shared" si="0"/>
        <v>0</v>
      </c>
      <c r="M126" s="54">
        <f t="shared" si="1"/>
        <v>0</v>
      </c>
      <c r="N126" s="54">
        <f t="shared" si="3"/>
        <v>0</v>
      </c>
      <c r="O126" s="101">
        <f>+'Pay App 19'!O126+'Pay App 19'!P126</f>
        <v>0</v>
      </c>
      <c r="P126" s="73"/>
      <c r="Q126" s="69">
        <f>+'Pay App 19'!Q126+N126+P126</f>
        <v>0</v>
      </c>
    </row>
    <row r="127" spans="1:17" ht="21" customHeight="1" x14ac:dyDescent="0.25">
      <c r="A127" s="154" t="s">
        <v>94</v>
      </c>
      <c r="B127" s="154"/>
      <c r="C127" s="154" t="s">
        <v>95</v>
      </c>
      <c r="D127" s="155"/>
      <c r="E127" s="101">
        <f>+'Pay App 19'!E127</f>
        <v>0</v>
      </c>
      <c r="F127" s="73"/>
      <c r="G127" s="102">
        <f>+'Pay App 19'!G127+'Pay App 20'!F127</f>
        <v>0</v>
      </c>
      <c r="H127" s="194">
        <f>+'Pay App 19'!K127</f>
        <v>0</v>
      </c>
      <c r="I127" s="195"/>
      <c r="J127" s="104"/>
      <c r="K127" s="55">
        <f t="shared" si="2"/>
        <v>0</v>
      </c>
      <c r="L127" s="56">
        <f t="shared" si="0"/>
        <v>0</v>
      </c>
      <c r="M127" s="54">
        <f t="shared" si="1"/>
        <v>0</v>
      </c>
      <c r="N127" s="54">
        <f t="shared" si="3"/>
        <v>0</v>
      </c>
      <c r="O127" s="101">
        <f>+'Pay App 19'!O127+'Pay App 19'!P127</f>
        <v>0</v>
      </c>
      <c r="P127" s="73"/>
      <c r="Q127" s="69">
        <f>+'Pay App 19'!Q127+N127+P127</f>
        <v>0</v>
      </c>
    </row>
    <row r="128" spans="1:17" ht="21" customHeight="1" x14ac:dyDescent="0.25">
      <c r="A128" s="154" t="s">
        <v>310</v>
      </c>
      <c r="B128" s="154"/>
      <c r="C128" s="154" t="s">
        <v>311</v>
      </c>
      <c r="D128" s="155"/>
      <c r="E128" s="101">
        <f>+'Pay App 19'!E128</f>
        <v>0</v>
      </c>
      <c r="F128" s="73"/>
      <c r="G128" s="102">
        <f>+'Pay App 19'!G128+'Pay App 20'!F128</f>
        <v>0</v>
      </c>
      <c r="H128" s="194">
        <f>+'Pay App 19'!K128</f>
        <v>0</v>
      </c>
      <c r="I128" s="195"/>
      <c r="J128" s="104"/>
      <c r="K128" s="55">
        <f t="shared" si="2"/>
        <v>0</v>
      </c>
      <c r="L128" s="56">
        <f t="shared" si="0"/>
        <v>0</v>
      </c>
      <c r="M128" s="54">
        <f t="shared" si="1"/>
        <v>0</v>
      </c>
      <c r="N128" s="54">
        <f t="shared" si="3"/>
        <v>0</v>
      </c>
      <c r="O128" s="101">
        <f>+'Pay App 19'!O128+'Pay App 19'!P128</f>
        <v>0</v>
      </c>
      <c r="P128" s="73"/>
      <c r="Q128" s="69">
        <f>+'Pay App 19'!Q128+N128+P128</f>
        <v>0</v>
      </c>
    </row>
    <row r="129" spans="1:17" ht="21" customHeight="1" x14ac:dyDescent="0.25">
      <c r="A129" s="154" t="s">
        <v>312</v>
      </c>
      <c r="B129" s="154"/>
      <c r="C129" s="154" t="s">
        <v>313</v>
      </c>
      <c r="D129" s="155"/>
      <c r="E129" s="101">
        <f>+'Pay App 19'!E129</f>
        <v>0</v>
      </c>
      <c r="F129" s="73"/>
      <c r="G129" s="102">
        <f>+'Pay App 19'!G129+'Pay App 20'!F129</f>
        <v>0</v>
      </c>
      <c r="H129" s="194">
        <f>+'Pay App 19'!K129</f>
        <v>0</v>
      </c>
      <c r="I129" s="195"/>
      <c r="J129" s="104"/>
      <c r="K129" s="55">
        <f t="shared" si="2"/>
        <v>0</v>
      </c>
      <c r="L129" s="56">
        <f t="shared" si="0"/>
        <v>0</v>
      </c>
      <c r="M129" s="54">
        <f t="shared" si="1"/>
        <v>0</v>
      </c>
      <c r="N129" s="54">
        <f t="shared" si="3"/>
        <v>0</v>
      </c>
      <c r="O129" s="101">
        <f>+'Pay App 19'!O129+'Pay App 19'!P129</f>
        <v>0</v>
      </c>
      <c r="P129" s="73"/>
      <c r="Q129" s="69">
        <f>+'Pay App 19'!Q129+N129+P129</f>
        <v>0</v>
      </c>
    </row>
    <row r="130" spans="1:17" ht="21" customHeight="1" x14ac:dyDescent="0.25">
      <c r="A130" s="154" t="s">
        <v>96</v>
      </c>
      <c r="B130" s="154"/>
      <c r="C130" s="154" t="s">
        <v>97</v>
      </c>
      <c r="D130" s="155"/>
      <c r="E130" s="101">
        <f>+'Pay App 19'!E130</f>
        <v>0</v>
      </c>
      <c r="F130" s="73"/>
      <c r="G130" s="102">
        <f>+'Pay App 19'!G130+'Pay App 20'!F130</f>
        <v>0</v>
      </c>
      <c r="H130" s="194">
        <f>+'Pay App 19'!K130</f>
        <v>0</v>
      </c>
      <c r="I130" s="195"/>
      <c r="J130" s="104"/>
      <c r="K130" s="55">
        <f t="shared" si="2"/>
        <v>0</v>
      </c>
      <c r="L130" s="56">
        <f t="shared" si="0"/>
        <v>0</v>
      </c>
      <c r="M130" s="54">
        <f t="shared" si="1"/>
        <v>0</v>
      </c>
      <c r="N130" s="54">
        <f t="shared" si="3"/>
        <v>0</v>
      </c>
      <c r="O130" s="101">
        <f>+'Pay App 19'!O130+'Pay App 19'!P130</f>
        <v>0</v>
      </c>
      <c r="P130" s="73"/>
      <c r="Q130" s="69">
        <f>+'Pay App 19'!Q130+N130+P130</f>
        <v>0</v>
      </c>
    </row>
    <row r="131" spans="1:17" ht="21" customHeight="1" x14ac:dyDescent="0.25">
      <c r="A131" s="154" t="s">
        <v>314</v>
      </c>
      <c r="B131" s="154"/>
      <c r="C131" s="154" t="s">
        <v>315</v>
      </c>
      <c r="D131" s="155"/>
      <c r="E131" s="101">
        <f>+'Pay App 19'!E131</f>
        <v>0</v>
      </c>
      <c r="F131" s="73"/>
      <c r="G131" s="102">
        <f>+'Pay App 19'!G131+'Pay App 20'!F131</f>
        <v>0</v>
      </c>
      <c r="H131" s="194">
        <f>+'Pay App 19'!K131</f>
        <v>0</v>
      </c>
      <c r="I131" s="195"/>
      <c r="J131" s="104"/>
      <c r="K131" s="55">
        <f t="shared" si="2"/>
        <v>0</v>
      </c>
      <c r="L131" s="56">
        <f t="shared" si="0"/>
        <v>0</v>
      </c>
      <c r="M131" s="54">
        <f t="shared" si="1"/>
        <v>0</v>
      </c>
      <c r="N131" s="54">
        <f t="shared" si="3"/>
        <v>0</v>
      </c>
      <c r="O131" s="101">
        <f>+'Pay App 19'!O131+'Pay App 19'!P131</f>
        <v>0</v>
      </c>
      <c r="P131" s="73"/>
      <c r="Q131" s="69">
        <f>+'Pay App 19'!Q131+N131+P131</f>
        <v>0</v>
      </c>
    </row>
    <row r="132" spans="1:17" ht="21" customHeight="1" x14ac:dyDescent="0.25">
      <c r="A132" s="154" t="s">
        <v>316</v>
      </c>
      <c r="B132" s="154"/>
      <c r="C132" s="154" t="s">
        <v>317</v>
      </c>
      <c r="D132" s="155"/>
      <c r="E132" s="101">
        <f>+'Pay App 19'!E132</f>
        <v>0</v>
      </c>
      <c r="F132" s="73"/>
      <c r="G132" s="102">
        <f>+'Pay App 19'!G132+'Pay App 20'!F132</f>
        <v>0</v>
      </c>
      <c r="H132" s="194">
        <f>+'Pay App 19'!K132</f>
        <v>0</v>
      </c>
      <c r="I132" s="195"/>
      <c r="J132" s="104"/>
      <c r="K132" s="55">
        <f t="shared" si="2"/>
        <v>0</v>
      </c>
      <c r="L132" s="56">
        <f t="shared" si="0"/>
        <v>0</v>
      </c>
      <c r="M132" s="54">
        <f t="shared" si="1"/>
        <v>0</v>
      </c>
      <c r="N132" s="54">
        <f t="shared" si="3"/>
        <v>0</v>
      </c>
      <c r="O132" s="101">
        <f>+'Pay App 19'!O132+'Pay App 19'!P132</f>
        <v>0</v>
      </c>
      <c r="P132" s="73"/>
      <c r="Q132" s="69">
        <f>+'Pay App 19'!Q132+N132+P132</f>
        <v>0</v>
      </c>
    </row>
    <row r="133" spans="1:17" ht="21" customHeight="1" x14ac:dyDescent="0.25">
      <c r="A133" s="159" t="s">
        <v>219</v>
      </c>
      <c r="B133" s="159"/>
      <c r="C133" s="159" t="s">
        <v>220</v>
      </c>
      <c r="D133" s="160"/>
      <c r="E133" s="101">
        <f>+'Pay App 19'!E133</f>
        <v>0</v>
      </c>
      <c r="F133" s="73"/>
      <c r="G133" s="102">
        <f>+'Pay App 19'!G133+'Pay App 20'!F133</f>
        <v>0</v>
      </c>
      <c r="H133" s="194">
        <f>+'Pay App 19'!K133</f>
        <v>0</v>
      </c>
      <c r="I133" s="195"/>
      <c r="J133" s="104"/>
      <c r="K133" s="55">
        <f t="shared" si="2"/>
        <v>0</v>
      </c>
      <c r="L133" s="56">
        <f t="shared" si="0"/>
        <v>0</v>
      </c>
      <c r="M133" s="54">
        <f t="shared" si="1"/>
        <v>0</v>
      </c>
      <c r="N133" s="54">
        <f t="shared" si="3"/>
        <v>0</v>
      </c>
      <c r="O133" s="101">
        <f>+'Pay App 19'!O133+'Pay App 19'!P133</f>
        <v>0</v>
      </c>
      <c r="P133" s="73"/>
      <c r="Q133" s="69">
        <f>+'Pay App 19'!Q133+N133+P133</f>
        <v>0</v>
      </c>
    </row>
    <row r="134" spans="1:17" ht="21" customHeight="1" x14ac:dyDescent="0.25">
      <c r="A134" s="154" t="s">
        <v>98</v>
      </c>
      <c r="B134" s="154"/>
      <c r="C134" s="154" t="s">
        <v>99</v>
      </c>
      <c r="D134" s="155"/>
      <c r="E134" s="101">
        <f>+'Pay App 19'!E134</f>
        <v>0</v>
      </c>
      <c r="F134" s="73"/>
      <c r="G134" s="102">
        <f>+'Pay App 19'!G134+'Pay App 20'!F134</f>
        <v>0</v>
      </c>
      <c r="H134" s="194">
        <f>+'Pay App 19'!K134</f>
        <v>0</v>
      </c>
      <c r="I134" s="195"/>
      <c r="J134" s="104"/>
      <c r="K134" s="55">
        <f t="shared" si="2"/>
        <v>0</v>
      </c>
      <c r="L134" s="56">
        <f t="shared" si="0"/>
        <v>0</v>
      </c>
      <c r="M134" s="54">
        <f t="shared" si="1"/>
        <v>0</v>
      </c>
      <c r="N134" s="54">
        <f t="shared" si="3"/>
        <v>0</v>
      </c>
      <c r="O134" s="101">
        <f>+'Pay App 19'!O134+'Pay App 19'!P134</f>
        <v>0</v>
      </c>
      <c r="P134" s="73"/>
      <c r="Q134" s="69">
        <f>+'Pay App 19'!Q134+N134+P134</f>
        <v>0</v>
      </c>
    </row>
    <row r="135" spans="1:17" ht="21" customHeight="1" x14ac:dyDescent="0.25">
      <c r="A135" s="154" t="s">
        <v>100</v>
      </c>
      <c r="B135" s="154"/>
      <c r="C135" s="154" t="s">
        <v>101</v>
      </c>
      <c r="D135" s="155"/>
      <c r="E135" s="101">
        <f>+'Pay App 19'!E135</f>
        <v>0</v>
      </c>
      <c r="F135" s="73"/>
      <c r="G135" s="102">
        <f>+'Pay App 19'!G135+'Pay App 20'!F135</f>
        <v>0</v>
      </c>
      <c r="H135" s="194">
        <f>+'Pay App 19'!K135</f>
        <v>0</v>
      </c>
      <c r="I135" s="195"/>
      <c r="J135" s="104"/>
      <c r="K135" s="55">
        <f t="shared" si="2"/>
        <v>0</v>
      </c>
      <c r="L135" s="56">
        <f t="shared" si="0"/>
        <v>0</v>
      </c>
      <c r="M135" s="54">
        <f t="shared" si="1"/>
        <v>0</v>
      </c>
      <c r="N135" s="54">
        <f t="shared" si="3"/>
        <v>0</v>
      </c>
      <c r="O135" s="101">
        <f>+'Pay App 19'!O135+'Pay App 19'!P135</f>
        <v>0</v>
      </c>
      <c r="P135" s="73"/>
      <c r="Q135" s="69">
        <f>+'Pay App 19'!Q135+N135+P135</f>
        <v>0</v>
      </c>
    </row>
    <row r="136" spans="1:17" ht="21" customHeight="1" x14ac:dyDescent="0.25">
      <c r="A136" s="154" t="s">
        <v>102</v>
      </c>
      <c r="B136" s="154"/>
      <c r="C136" s="154" t="s">
        <v>103</v>
      </c>
      <c r="D136" s="155"/>
      <c r="E136" s="101">
        <f>+'Pay App 19'!E136</f>
        <v>0</v>
      </c>
      <c r="F136" s="73"/>
      <c r="G136" s="102">
        <f>+'Pay App 19'!G136+'Pay App 20'!F136</f>
        <v>0</v>
      </c>
      <c r="H136" s="194">
        <f>+'Pay App 19'!K136</f>
        <v>0</v>
      </c>
      <c r="I136" s="195"/>
      <c r="J136" s="104"/>
      <c r="K136" s="55">
        <f t="shared" si="2"/>
        <v>0</v>
      </c>
      <c r="L136" s="56">
        <f t="shared" si="0"/>
        <v>0</v>
      </c>
      <c r="M136" s="54">
        <f t="shared" si="1"/>
        <v>0</v>
      </c>
      <c r="N136" s="54">
        <f t="shared" si="3"/>
        <v>0</v>
      </c>
      <c r="O136" s="101">
        <f>+'Pay App 19'!O136+'Pay App 19'!P136</f>
        <v>0</v>
      </c>
      <c r="P136" s="73"/>
      <c r="Q136" s="69">
        <f>+'Pay App 19'!Q136+N136+P136</f>
        <v>0</v>
      </c>
    </row>
    <row r="137" spans="1:17" ht="21" customHeight="1" x14ac:dyDescent="0.25">
      <c r="A137" s="159" t="s">
        <v>217</v>
      </c>
      <c r="B137" s="159"/>
      <c r="C137" s="159" t="s">
        <v>218</v>
      </c>
      <c r="D137" s="160"/>
      <c r="E137" s="101">
        <f>+'Pay App 19'!E137</f>
        <v>0</v>
      </c>
      <c r="F137" s="73"/>
      <c r="G137" s="102">
        <f>+'Pay App 19'!G137+'Pay App 20'!F137</f>
        <v>0</v>
      </c>
      <c r="H137" s="194">
        <f>+'Pay App 19'!K137</f>
        <v>0</v>
      </c>
      <c r="I137" s="195"/>
      <c r="J137" s="104"/>
      <c r="K137" s="55">
        <f t="shared" si="2"/>
        <v>0</v>
      </c>
      <c r="L137" s="56">
        <f t="shared" si="0"/>
        <v>0</v>
      </c>
      <c r="M137" s="54">
        <f t="shared" si="1"/>
        <v>0</v>
      </c>
      <c r="N137" s="54">
        <f t="shared" si="3"/>
        <v>0</v>
      </c>
      <c r="O137" s="101">
        <f>+'Pay App 19'!O137+'Pay App 19'!P137</f>
        <v>0</v>
      </c>
      <c r="P137" s="73"/>
      <c r="Q137" s="69">
        <f>+'Pay App 19'!Q137+N137+P137</f>
        <v>0</v>
      </c>
    </row>
    <row r="138" spans="1:17" ht="21" customHeight="1" x14ac:dyDescent="0.25">
      <c r="A138" s="154" t="s">
        <v>104</v>
      </c>
      <c r="B138" s="154"/>
      <c r="C138" s="154" t="s">
        <v>105</v>
      </c>
      <c r="D138" s="155"/>
      <c r="E138" s="101">
        <f>+'Pay App 19'!E138</f>
        <v>0</v>
      </c>
      <c r="F138" s="73"/>
      <c r="G138" s="102">
        <f>+'Pay App 19'!G138+'Pay App 20'!F138</f>
        <v>0</v>
      </c>
      <c r="H138" s="194">
        <f>+'Pay App 19'!K138</f>
        <v>0</v>
      </c>
      <c r="I138" s="195"/>
      <c r="J138" s="104"/>
      <c r="K138" s="55">
        <f t="shared" si="2"/>
        <v>0</v>
      </c>
      <c r="L138" s="56">
        <f t="shared" si="0"/>
        <v>0</v>
      </c>
      <c r="M138" s="54">
        <f t="shared" si="1"/>
        <v>0</v>
      </c>
      <c r="N138" s="54">
        <f t="shared" si="3"/>
        <v>0</v>
      </c>
      <c r="O138" s="101">
        <f>+'Pay App 19'!O138+'Pay App 19'!P138</f>
        <v>0</v>
      </c>
      <c r="P138" s="73"/>
      <c r="Q138" s="69">
        <f>+'Pay App 19'!Q138+N138+P138</f>
        <v>0</v>
      </c>
    </row>
    <row r="139" spans="1:17" ht="21" customHeight="1" x14ac:dyDescent="0.25">
      <c r="A139" s="154" t="s">
        <v>318</v>
      </c>
      <c r="B139" s="154"/>
      <c r="C139" s="154" t="s">
        <v>319</v>
      </c>
      <c r="D139" s="155"/>
      <c r="E139" s="101">
        <f>+'Pay App 19'!E139</f>
        <v>0</v>
      </c>
      <c r="F139" s="73"/>
      <c r="G139" s="102">
        <f>+'Pay App 19'!G139+'Pay App 20'!F139</f>
        <v>0</v>
      </c>
      <c r="H139" s="194">
        <f>+'Pay App 19'!K139</f>
        <v>0</v>
      </c>
      <c r="I139" s="195"/>
      <c r="J139" s="104"/>
      <c r="K139" s="55">
        <f t="shared" si="2"/>
        <v>0</v>
      </c>
      <c r="L139" s="56">
        <f t="shared" si="0"/>
        <v>0</v>
      </c>
      <c r="M139" s="54">
        <f t="shared" si="1"/>
        <v>0</v>
      </c>
      <c r="N139" s="54">
        <f t="shared" si="3"/>
        <v>0</v>
      </c>
      <c r="O139" s="101">
        <f>+'Pay App 19'!O139+'Pay App 19'!P139</f>
        <v>0</v>
      </c>
      <c r="P139" s="73"/>
      <c r="Q139" s="69">
        <f>+'Pay App 19'!Q139+N139+P139</f>
        <v>0</v>
      </c>
    </row>
    <row r="140" spans="1:17" ht="21" customHeight="1" x14ac:dyDescent="0.25">
      <c r="A140" s="154" t="s">
        <v>106</v>
      </c>
      <c r="B140" s="154"/>
      <c r="C140" s="154" t="s">
        <v>107</v>
      </c>
      <c r="D140" s="155"/>
      <c r="E140" s="101">
        <f>+'Pay App 19'!E140</f>
        <v>0</v>
      </c>
      <c r="F140" s="73"/>
      <c r="G140" s="102">
        <f>+'Pay App 19'!G140+'Pay App 20'!F140</f>
        <v>0</v>
      </c>
      <c r="H140" s="194">
        <f>+'Pay App 19'!K140</f>
        <v>0</v>
      </c>
      <c r="I140" s="195"/>
      <c r="J140" s="104"/>
      <c r="K140" s="55">
        <f t="shared" si="2"/>
        <v>0</v>
      </c>
      <c r="L140" s="56">
        <f t="shared" si="0"/>
        <v>0</v>
      </c>
      <c r="M140" s="54">
        <f t="shared" si="1"/>
        <v>0</v>
      </c>
      <c r="N140" s="54">
        <f t="shared" si="3"/>
        <v>0</v>
      </c>
      <c r="O140" s="101">
        <f>+'Pay App 19'!O140+'Pay App 19'!P140</f>
        <v>0</v>
      </c>
      <c r="P140" s="73"/>
      <c r="Q140" s="69">
        <f>+'Pay App 19'!Q140+N140+P140</f>
        <v>0</v>
      </c>
    </row>
    <row r="141" spans="1:17" ht="21" customHeight="1" x14ac:dyDescent="0.25">
      <c r="A141" s="154" t="s">
        <v>320</v>
      </c>
      <c r="B141" s="154"/>
      <c r="C141" s="154" t="s">
        <v>321</v>
      </c>
      <c r="D141" s="155"/>
      <c r="E141" s="101">
        <f>+'Pay App 19'!E141</f>
        <v>0</v>
      </c>
      <c r="F141" s="73"/>
      <c r="G141" s="102">
        <f>+'Pay App 19'!G141+'Pay App 20'!F141</f>
        <v>0</v>
      </c>
      <c r="H141" s="194">
        <f>+'Pay App 19'!K141</f>
        <v>0</v>
      </c>
      <c r="I141" s="195"/>
      <c r="J141" s="104"/>
      <c r="K141" s="55">
        <f t="shared" si="2"/>
        <v>0</v>
      </c>
      <c r="L141" s="56">
        <f t="shared" si="0"/>
        <v>0</v>
      </c>
      <c r="M141" s="54">
        <f t="shared" si="1"/>
        <v>0</v>
      </c>
      <c r="N141" s="54">
        <f t="shared" si="3"/>
        <v>0</v>
      </c>
      <c r="O141" s="101">
        <f>+'Pay App 19'!O141+'Pay App 19'!P141</f>
        <v>0</v>
      </c>
      <c r="P141" s="73"/>
      <c r="Q141" s="69">
        <f>+'Pay App 19'!Q141+N141+P141</f>
        <v>0</v>
      </c>
    </row>
    <row r="142" spans="1:17" ht="21" customHeight="1" x14ac:dyDescent="0.25">
      <c r="A142" s="154" t="s">
        <v>108</v>
      </c>
      <c r="B142" s="154"/>
      <c r="C142" s="154" t="s">
        <v>109</v>
      </c>
      <c r="D142" s="155"/>
      <c r="E142" s="101">
        <f>+'Pay App 19'!E142</f>
        <v>0</v>
      </c>
      <c r="F142" s="73"/>
      <c r="G142" s="102">
        <f>+'Pay App 19'!G142+'Pay App 20'!F142</f>
        <v>0</v>
      </c>
      <c r="H142" s="194">
        <f>+'Pay App 19'!K142</f>
        <v>0</v>
      </c>
      <c r="I142" s="195"/>
      <c r="J142" s="104"/>
      <c r="K142" s="55">
        <f t="shared" si="2"/>
        <v>0</v>
      </c>
      <c r="L142" s="56">
        <f t="shared" si="0"/>
        <v>0</v>
      </c>
      <c r="M142" s="54">
        <f t="shared" si="1"/>
        <v>0</v>
      </c>
      <c r="N142" s="54">
        <f t="shared" si="3"/>
        <v>0</v>
      </c>
      <c r="O142" s="101">
        <f>+'Pay App 19'!O142+'Pay App 19'!P142</f>
        <v>0</v>
      </c>
      <c r="P142" s="73"/>
      <c r="Q142" s="69">
        <f>+'Pay App 19'!Q142+N142+P142</f>
        <v>0</v>
      </c>
    </row>
    <row r="143" spans="1:17" ht="21" customHeight="1" x14ac:dyDescent="0.25">
      <c r="A143" s="154" t="s">
        <v>110</v>
      </c>
      <c r="B143" s="154"/>
      <c r="C143" s="154" t="s">
        <v>111</v>
      </c>
      <c r="D143" s="155"/>
      <c r="E143" s="101">
        <f>+'Pay App 19'!E143</f>
        <v>0</v>
      </c>
      <c r="F143" s="73"/>
      <c r="G143" s="102">
        <f>+'Pay App 19'!G143+'Pay App 20'!F143</f>
        <v>0</v>
      </c>
      <c r="H143" s="194">
        <f>+'Pay App 19'!K143</f>
        <v>0</v>
      </c>
      <c r="I143" s="195"/>
      <c r="J143" s="104"/>
      <c r="K143" s="55">
        <f t="shared" si="2"/>
        <v>0</v>
      </c>
      <c r="L143" s="56">
        <f t="shared" si="0"/>
        <v>0</v>
      </c>
      <c r="M143" s="54">
        <f t="shared" si="1"/>
        <v>0</v>
      </c>
      <c r="N143" s="54">
        <f t="shared" si="3"/>
        <v>0</v>
      </c>
      <c r="O143" s="101">
        <f>+'Pay App 19'!O143+'Pay App 19'!P143</f>
        <v>0</v>
      </c>
      <c r="P143" s="73"/>
      <c r="Q143" s="69">
        <f>+'Pay App 19'!Q143+N143+P143</f>
        <v>0</v>
      </c>
    </row>
    <row r="144" spans="1:17" ht="21" customHeight="1" x14ac:dyDescent="0.25">
      <c r="A144" s="154" t="s">
        <v>322</v>
      </c>
      <c r="B144" s="154"/>
      <c r="C144" s="154" t="s">
        <v>323</v>
      </c>
      <c r="D144" s="155"/>
      <c r="E144" s="101">
        <f>+'Pay App 19'!E144</f>
        <v>0</v>
      </c>
      <c r="F144" s="73"/>
      <c r="G144" s="102">
        <f>+'Pay App 19'!G144+'Pay App 20'!F144</f>
        <v>0</v>
      </c>
      <c r="H144" s="194">
        <f>+'Pay App 19'!K144</f>
        <v>0</v>
      </c>
      <c r="I144" s="195"/>
      <c r="J144" s="104"/>
      <c r="K144" s="55">
        <f t="shared" si="2"/>
        <v>0</v>
      </c>
      <c r="L144" s="56">
        <f t="shared" si="0"/>
        <v>0</v>
      </c>
      <c r="M144" s="54">
        <f t="shared" si="1"/>
        <v>0</v>
      </c>
      <c r="N144" s="54">
        <f t="shared" si="3"/>
        <v>0</v>
      </c>
      <c r="O144" s="101">
        <f>+'Pay App 19'!O144+'Pay App 19'!P144</f>
        <v>0</v>
      </c>
      <c r="P144" s="73"/>
      <c r="Q144" s="69">
        <f>+'Pay App 19'!Q144+N144+P144</f>
        <v>0</v>
      </c>
    </row>
    <row r="145" spans="1:17" ht="21" customHeight="1" x14ac:dyDescent="0.25">
      <c r="A145" s="154" t="s">
        <v>327</v>
      </c>
      <c r="B145" s="154"/>
      <c r="C145" s="154" t="s">
        <v>324</v>
      </c>
      <c r="D145" s="155"/>
      <c r="E145" s="101">
        <f>+'Pay App 19'!E145</f>
        <v>0</v>
      </c>
      <c r="F145" s="73"/>
      <c r="G145" s="102">
        <f>+'Pay App 19'!G145+'Pay App 20'!F145</f>
        <v>0</v>
      </c>
      <c r="H145" s="194">
        <f>+'Pay App 19'!K145</f>
        <v>0</v>
      </c>
      <c r="I145" s="195"/>
      <c r="J145" s="104"/>
      <c r="K145" s="55">
        <f t="shared" si="2"/>
        <v>0</v>
      </c>
      <c r="L145" s="56">
        <f t="shared" si="0"/>
        <v>0</v>
      </c>
      <c r="M145" s="54">
        <f t="shared" si="1"/>
        <v>0</v>
      </c>
      <c r="N145" s="54">
        <f t="shared" si="3"/>
        <v>0</v>
      </c>
      <c r="O145" s="101">
        <f>+'Pay App 19'!O145+'Pay App 19'!P145</f>
        <v>0</v>
      </c>
      <c r="P145" s="73"/>
      <c r="Q145" s="69">
        <f>+'Pay App 19'!Q145+N145+P145</f>
        <v>0</v>
      </c>
    </row>
    <row r="146" spans="1:17" ht="21" customHeight="1" x14ac:dyDescent="0.25">
      <c r="A146" s="154" t="s">
        <v>325</v>
      </c>
      <c r="B146" s="154"/>
      <c r="C146" s="154" t="s">
        <v>326</v>
      </c>
      <c r="D146" s="155"/>
      <c r="E146" s="101">
        <f>+'Pay App 19'!E146</f>
        <v>0</v>
      </c>
      <c r="F146" s="73"/>
      <c r="G146" s="102">
        <f>+'Pay App 19'!G146+'Pay App 20'!F146</f>
        <v>0</v>
      </c>
      <c r="H146" s="194">
        <f>+'Pay App 19'!K146</f>
        <v>0</v>
      </c>
      <c r="I146" s="195"/>
      <c r="J146" s="104"/>
      <c r="K146" s="55">
        <f t="shared" si="2"/>
        <v>0</v>
      </c>
      <c r="L146" s="56">
        <f t="shared" ref="L146:L209" si="4">IF(ISERROR(K146/G146),0,K146/G146)</f>
        <v>0</v>
      </c>
      <c r="M146" s="54">
        <f t="shared" ref="M146:M209" si="5">+G146-K146</f>
        <v>0</v>
      </c>
      <c r="N146" s="54">
        <f t="shared" si="3"/>
        <v>0</v>
      </c>
      <c r="O146" s="101">
        <f>+'Pay App 19'!O146+'Pay App 19'!P146</f>
        <v>0</v>
      </c>
      <c r="P146" s="73"/>
      <c r="Q146" s="69">
        <f>+'Pay App 19'!Q146+N146+P146</f>
        <v>0</v>
      </c>
    </row>
    <row r="147" spans="1:17" ht="21" customHeight="1" x14ac:dyDescent="0.25">
      <c r="A147" s="159" t="s">
        <v>215</v>
      </c>
      <c r="B147" s="159"/>
      <c r="C147" s="159" t="s">
        <v>216</v>
      </c>
      <c r="D147" s="160"/>
      <c r="E147" s="101">
        <f>+'Pay App 19'!E147</f>
        <v>0</v>
      </c>
      <c r="F147" s="73"/>
      <c r="G147" s="102">
        <f>+'Pay App 19'!G147+'Pay App 20'!F147</f>
        <v>0</v>
      </c>
      <c r="H147" s="194">
        <f>+'Pay App 19'!K147</f>
        <v>0</v>
      </c>
      <c r="I147" s="195"/>
      <c r="J147" s="104"/>
      <c r="K147" s="55">
        <f t="shared" ref="K147:K210" si="6">+H147+J147</f>
        <v>0</v>
      </c>
      <c r="L147" s="56">
        <f t="shared" si="4"/>
        <v>0</v>
      </c>
      <c r="M147" s="54">
        <f t="shared" si="5"/>
        <v>0</v>
      </c>
      <c r="N147" s="54">
        <f t="shared" ref="N147:N210" si="7">SUM(+J147*0.05)</f>
        <v>0</v>
      </c>
      <c r="O147" s="101">
        <f>+'Pay App 19'!O147+'Pay App 19'!P147</f>
        <v>0</v>
      </c>
      <c r="P147" s="73"/>
      <c r="Q147" s="69">
        <f>+'Pay App 19'!Q147+N147+P147</f>
        <v>0</v>
      </c>
    </row>
    <row r="148" spans="1:17" ht="21" customHeight="1" x14ac:dyDescent="0.25">
      <c r="A148" s="154" t="s">
        <v>112</v>
      </c>
      <c r="B148" s="154"/>
      <c r="C148" s="154" t="s">
        <v>113</v>
      </c>
      <c r="D148" s="155"/>
      <c r="E148" s="101">
        <f>+'Pay App 19'!E148</f>
        <v>0</v>
      </c>
      <c r="F148" s="73"/>
      <c r="G148" s="102">
        <f>+'Pay App 19'!G148+'Pay App 20'!F148</f>
        <v>0</v>
      </c>
      <c r="H148" s="194">
        <f>+'Pay App 19'!K148</f>
        <v>0</v>
      </c>
      <c r="I148" s="195"/>
      <c r="J148" s="104"/>
      <c r="K148" s="55">
        <f t="shared" si="6"/>
        <v>0</v>
      </c>
      <c r="L148" s="56">
        <f t="shared" si="4"/>
        <v>0</v>
      </c>
      <c r="M148" s="54">
        <f t="shared" si="5"/>
        <v>0</v>
      </c>
      <c r="N148" s="54">
        <f t="shared" si="7"/>
        <v>0</v>
      </c>
      <c r="O148" s="101">
        <f>+'Pay App 19'!O148+'Pay App 19'!P148</f>
        <v>0</v>
      </c>
      <c r="P148" s="73"/>
      <c r="Q148" s="69">
        <f>+'Pay App 19'!Q148+N148+P148</f>
        <v>0</v>
      </c>
    </row>
    <row r="149" spans="1:17" ht="21" customHeight="1" x14ac:dyDescent="0.25">
      <c r="A149" s="154" t="s">
        <v>328</v>
      </c>
      <c r="B149" s="154"/>
      <c r="C149" s="154" t="s">
        <v>329</v>
      </c>
      <c r="D149" s="155"/>
      <c r="E149" s="101">
        <f>+'Pay App 19'!E149</f>
        <v>0</v>
      </c>
      <c r="F149" s="73"/>
      <c r="G149" s="102">
        <f>+'Pay App 19'!G149+'Pay App 20'!F149</f>
        <v>0</v>
      </c>
      <c r="H149" s="194">
        <f>+'Pay App 19'!K149</f>
        <v>0</v>
      </c>
      <c r="I149" s="195"/>
      <c r="J149" s="104"/>
      <c r="K149" s="55">
        <f t="shared" si="6"/>
        <v>0</v>
      </c>
      <c r="L149" s="56">
        <f t="shared" si="4"/>
        <v>0</v>
      </c>
      <c r="M149" s="54">
        <f t="shared" si="5"/>
        <v>0</v>
      </c>
      <c r="N149" s="54">
        <f t="shared" si="7"/>
        <v>0</v>
      </c>
      <c r="O149" s="101">
        <f>+'Pay App 19'!O149+'Pay App 19'!P149</f>
        <v>0</v>
      </c>
      <c r="P149" s="73"/>
      <c r="Q149" s="69">
        <f>+'Pay App 19'!Q149+N149+P149</f>
        <v>0</v>
      </c>
    </row>
    <row r="150" spans="1:17" ht="21" customHeight="1" x14ac:dyDescent="0.25">
      <c r="A150" s="154" t="s">
        <v>114</v>
      </c>
      <c r="B150" s="154"/>
      <c r="C150" s="154" t="s">
        <v>115</v>
      </c>
      <c r="D150" s="155"/>
      <c r="E150" s="101">
        <f>+'Pay App 19'!E150</f>
        <v>0</v>
      </c>
      <c r="F150" s="73"/>
      <c r="G150" s="102">
        <f>+'Pay App 19'!G150+'Pay App 20'!F150</f>
        <v>0</v>
      </c>
      <c r="H150" s="194">
        <f>+'Pay App 19'!K150</f>
        <v>0</v>
      </c>
      <c r="I150" s="195"/>
      <c r="J150" s="104"/>
      <c r="K150" s="55">
        <f t="shared" si="6"/>
        <v>0</v>
      </c>
      <c r="L150" s="56">
        <f t="shared" si="4"/>
        <v>0</v>
      </c>
      <c r="M150" s="54">
        <f t="shared" si="5"/>
        <v>0</v>
      </c>
      <c r="N150" s="54">
        <f t="shared" si="7"/>
        <v>0</v>
      </c>
      <c r="O150" s="101">
        <f>+'Pay App 19'!O150+'Pay App 19'!P150</f>
        <v>0</v>
      </c>
      <c r="P150" s="73"/>
      <c r="Q150" s="69">
        <f>+'Pay App 19'!Q150+N150+P150</f>
        <v>0</v>
      </c>
    </row>
    <row r="151" spans="1:17" ht="21" customHeight="1" x14ac:dyDescent="0.25">
      <c r="A151" s="154" t="s">
        <v>116</v>
      </c>
      <c r="B151" s="154"/>
      <c r="C151" s="154" t="s">
        <v>117</v>
      </c>
      <c r="D151" s="155"/>
      <c r="E151" s="101">
        <f>+'Pay App 19'!E151</f>
        <v>0</v>
      </c>
      <c r="F151" s="73"/>
      <c r="G151" s="102">
        <f>+'Pay App 19'!G151+'Pay App 20'!F151</f>
        <v>0</v>
      </c>
      <c r="H151" s="194">
        <f>+'Pay App 19'!K151</f>
        <v>0</v>
      </c>
      <c r="I151" s="195"/>
      <c r="J151" s="104"/>
      <c r="K151" s="55">
        <f t="shared" si="6"/>
        <v>0</v>
      </c>
      <c r="L151" s="56">
        <f t="shared" si="4"/>
        <v>0</v>
      </c>
      <c r="M151" s="54">
        <f t="shared" si="5"/>
        <v>0</v>
      </c>
      <c r="N151" s="54">
        <f t="shared" si="7"/>
        <v>0</v>
      </c>
      <c r="O151" s="101">
        <f>+'Pay App 19'!O151+'Pay App 19'!P151</f>
        <v>0</v>
      </c>
      <c r="P151" s="73"/>
      <c r="Q151" s="69">
        <f>+'Pay App 19'!Q151+N151+P151</f>
        <v>0</v>
      </c>
    </row>
    <row r="152" spans="1:17" ht="21" customHeight="1" x14ac:dyDescent="0.25">
      <c r="A152" s="154" t="s">
        <v>330</v>
      </c>
      <c r="B152" s="154"/>
      <c r="C152" s="154" t="s">
        <v>331</v>
      </c>
      <c r="D152" s="155"/>
      <c r="E152" s="101">
        <f>+'Pay App 19'!E152</f>
        <v>0</v>
      </c>
      <c r="F152" s="73"/>
      <c r="G152" s="102">
        <f>+'Pay App 19'!G152+'Pay App 20'!F152</f>
        <v>0</v>
      </c>
      <c r="H152" s="194">
        <f>+'Pay App 19'!K152</f>
        <v>0</v>
      </c>
      <c r="I152" s="195"/>
      <c r="J152" s="104"/>
      <c r="K152" s="55">
        <f t="shared" si="6"/>
        <v>0</v>
      </c>
      <c r="L152" s="56">
        <f t="shared" si="4"/>
        <v>0</v>
      </c>
      <c r="M152" s="54">
        <f t="shared" si="5"/>
        <v>0</v>
      </c>
      <c r="N152" s="54">
        <f t="shared" si="7"/>
        <v>0</v>
      </c>
      <c r="O152" s="101">
        <f>+'Pay App 19'!O152+'Pay App 19'!P152</f>
        <v>0</v>
      </c>
      <c r="P152" s="73"/>
      <c r="Q152" s="69">
        <f>+'Pay App 19'!Q152+N152+P152</f>
        <v>0</v>
      </c>
    </row>
    <row r="153" spans="1:17" ht="21" customHeight="1" x14ac:dyDescent="0.25">
      <c r="A153" s="154" t="s">
        <v>118</v>
      </c>
      <c r="B153" s="154"/>
      <c r="C153" s="154" t="s">
        <v>119</v>
      </c>
      <c r="D153" s="155"/>
      <c r="E153" s="101">
        <f>+'Pay App 19'!E153</f>
        <v>0</v>
      </c>
      <c r="F153" s="73"/>
      <c r="G153" s="102">
        <f>+'Pay App 19'!G153+'Pay App 20'!F153</f>
        <v>0</v>
      </c>
      <c r="H153" s="194">
        <f>+'Pay App 19'!K153</f>
        <v>0</v>
      </c>
      <c r="I153" s="195"/>
      <c r="J153" s="104"/>
      <c r="K153" s="55">
        <f t="shared" si="6"/>
        <v>0</v>
      </c>
      <c r="L153" s="56">
        <f t="shared" si="4"/>
        <v>0</v>
      </c>
      <c r="M153" s="54">
        <f t="shared" si="5"/>
        <v>0</v>
      </c>
      <c r="N153" s="54">
        <f t="shared" si="7"/>
        <v>0</v>
      </c>
      <c r="O153" s="101">
        <f>+'Pay App 19'!O153+'Pay App 19'!P153</f>
        <v>0</v>
      </c>
      <c r="P153" s="73"/>
      <c r="Q153" s="69">
        <f>+'Pay App 19'!Q153+N153+P153</f>
        <v>0</v>
      </c>
    </row>
    <row r="154" spans="1:17" ht="21" customHeight="1" x14ac:dyDescent="0.25">
      <c r="A154" s="154" t="s">
        <v>332</v>
      </c>
      <c r="B154" s="154"/>
      <c r="C154" s="154" t="s">
        <v>333</v>
      </c>
      <c r="D154" s="155"/>
      <c r="E154" s="101">
        <f>+'Pay App 19'!E154</f>
        <v>0</v>
      </c>
      <c r="F154" s="73"/>
      <c r="G154" s="102">
        <f>+'Pay App 19'!G154+'Pay App 20'!F154</f>
        <v>0</v>
      </c>
      <c r="H154" s="194">
        <f>+'Pay App 19'!K154</f>
        <v>0</v>
      </c>
      <c r="I154" s="195"/>
      <c r="J154" s="104"/>
      <c r="K154" s="55">
        <f t="shared" si="6"/>
        <v>0</v>
      </c>
      <c r="L154" s="56">
        <f t="shared" si="4"/>
        <v>0</v>
      </c>
      <c r="M154" s="54">
        <f t="shared" si="5"/>
        <v>0</v>
      </c>
      <c r="N154" s="54">
        <f t="shared" si="7"/>
        <v>0</v>
      </c>
      <c r="O154" s="101">
        <f>+'Pay App 19'!O154+'Pay App 19'!P154</f>
        <v>0</v>
      </c>
      <c r="P154" s="73"/>
      <c r="Q154" s="69">
        <f>+'Pay App 19'!Q154+N154+P154</f>
        <v>0</v>
      </c>
    </row>
    <row r="155" spans="1:17" ht="21" customHeight="1" x14ac:dyDescent="0.25">
      <c r="A155" s="154" t="s">
        <v>335</v>
      </c>
      <c r="B155" s="154"/>
      <c r="C155" s="154" t="s">
        <v>334</v>
      </c>
      <c r="D155" s="155"/>
      <c r="E155" s="101">
        <f>+'Pay App 19'!E155</f>
        <v>0</v>
      </c>
      <c r="F155" s="73"/>
      <c r="G155" s="102">
        <f>+'Pay App 19'!G155+'Pay App 20'!F155</f>
        <v>0</v>
      </c>
      <c r="H155" s="194">
        <f>+'Pay App 19'!K155</f>
        <v>0</v>
      </c>
      <c r="I155" s="195"/>
      <c r="J155" s="104"/>
      <c r="K155" s="55">
        <f t="shared" si="6"/>
        <v>0</v>
      </c>
      <c r="L155" s="56">
        <f t="shared" si="4"/>
        <v>0</v>
      </c>
      <c r="M155" s="54">
        <f t="shared" si="5"/>
        <v>0</v>
      </c>
      <c r="N155" s="54">
        <f t="shared" si="7"/>
        <v>0</v>
      </c>
      <c r="O155" s="101">
        <f>+'Pay App 19'!O155+'Pay App 19'!P155</f>
        <v>0</v>
      </c>
      <c r="P155" s="73"/>
      <c r="Q155" s="69">
        <f>+'Pay App 19'!Q155+N155+P155</f>
        <v>0</v>
      </c>
    </row>
    <row r="156" spans="1:17" ht="21" customHeight="1" x14ac:dyDescent="0.25">
      <c r="A156" s="159" t="s">
        <v>213</v>
      </c>
      <c r="B156" s="159"/>
      <c r="C156" s="159" t="s">
        <v>214</v>
      </c>
      <c r="D156" s="160"/>
      <c r="E156" s="101">
        <f>+'Pay App 19'!E156</f>
        <v>0</v>
      </c>
      <c r="F156" s="73"/>
      <c r="G156" s="102">
        <f>+'Pay App 19'!G156+'Pay App 20'!F156</f>
        <v>0</v>
      </c>
      <c r="H156" s="194">
        <f>+'Pay App 19'!K156</f>
        <v>0</v>
      </c>
      <c r="I156" s="195"/>
      <c r="J156" s="104"/>
      <c r="K156" s="55">
        <f t="shared" si="6"/>
        <v>0</v>
      </c>
      <c r="L156" s="56">
        <f t="shared" si="4"/>
        <v>0</v>
      </c>
      <c r="M156" s="54">
        <f t="shared" si="5"/>
        <v>0</v>
      </c>
      <c r="N156" s="54">
        <f t="shared" si="7"/>
        <v>0</v>
      </c>
      <c r="O156" s="101">
        <f>+'Pay App 19'!O156+'Pay App 19'!P156</f>
        <v>0</v>
      </c>
      <c r="P156" s="73"/>
      <c r="Q156" s="69">
        <f>+'Pay App 19'!Q156+N156+P156</f>
        <v>0</v>
      </c>
    </row>
    <row r="157" spans="1:17" ht="21" customHeight="1" x14ac:dyDescent="0.25">
      <c r="A157" s="154" t="s">
        <v>120</v>
      </c>
      <c r="B157" s="154"/>
      <c r="C157" s="154" t="s">
        <v>121</v>
      </c>
      <c r="D157" s="155"/>
      <c r="E157" s="101">
        <f>+'Pay App 19'!E157</f>
        <v>0</v>
      </c>
      <c r="F157" s="73"/>
      <c r="G157" s="102">
        <f>+'Pay App 19'!G157+'Pay App 20'!F157</f>
        <v>0</v>
      </c>
      <c r="H157" s="194">
        <f>+'Pay App 19'!K157</f>
        <v>0</v>
      </c>
      <c r="I157" s="195"/>
      <c r="J157" s="104"/>
      <c r="K157" s="55">
        <f t="shared" si="6"/>
        <v>0</v>
      </c>
      <c r="L157" s="56">
        <f t="shared" si="4"/>
        <v>0</v>
      </c>
      <c r="M157" s="54">
        <f t="shared" si="5"/>
        <v>0</v>
      </c>
      <c r="N157" s="54">
        <f t="shared" si="7"/>
        <v>0</v>
      </c>
      <c r="O157" s="101">
        <f>+'Pay App 19'!O157+'Pay App 19'!P157</f>
        <v>0</v>
      </c>
      <c r="P157" s="73"/>
      <c r="Q157" s="69">
        <f>+'Pay App 19'!Q157+N157+P157</f>
        <v>0</v>
      </c>
    </row>
    <row r="158" spans="1:17" ht="21" customHeight="1" x14ac:dyDescent="0.25">
      <c r="A158" s="154" t="s">
        <v>336</v>
      </c>
      <c r="B158" s="154"/>
      <c r="C158" s="154" t="s">
        <v>337</v>
      </c>
      <c r="D158" s="155"/>
      <c r="E158" s="101">
        <f>+'Pay App 19'!E158</f>
        <v>0</v>
      </c>
      <c r="F158" s="73"/>
      <c r="G158" s="102">
        <f>+'Pay App 19'!G158+'Pay App 20'!F158</f>
        <v>0</v>
      </c>
      <c r="H158" s="194">
        <f>+'Pay App 19'!K158</f>
        <v>0</v>
      </c>
      <c r="I158" s="195"/>
      <c r="J158" s="104"/>
      <c r="K158" s="55">
        <f t="shared" si="6"/>
        <v>0</v>
      </c>
      <c r="L158" s="56">
        <f t="shared" si="4"/>
        <v>0</v>
      </c>
      <c r="M158" s="54">
        <f t="shared" si="5"/>
        <v>0</v>
      </c>
      <c r="N158" s="54">
        <f t="shared" si="7"/>
        <v>0</v>
      </c>
      <c r="O158" s="101">
        <f>+'Pay App 19'!O158+'Pay App 19'!P158</f>
        <v>0</v>
      </c>
      <c r="P158" s="73"/>
      <c r="Q158" s="69">
        <f>+'Pay App 19'!Q158+N158+P158</f>
        <v>0</v>
      </c>
    </row>
    <row r="159" spans="1:17" ht="21" customHeight="1" x14ac:dyDescent="0.25">
      <c r="A159" s="154" t="s">
        <v>122</v>
      </c>
      <c r="B159" s="154"/>
      <c r="C159" s="154" t="s">
        <v>123</v>
      </c>
      <c r="D159" s="155"/>
      <c r="E159" s="101">
        <f>+'Pay App 19'!E159</f>
        <v>0</v>
      </c>
      <c r="F159" s="73"/>
      <c r="G159" s="102">
        <f>+'Pay App 19'!G159+'Pay App 20'!F159</f>
        <v>0</v>
      </c>
      <c r="H159" s="194">
        <f>+'Pay App 19'!K159</f>
        <v>0</v>
      </c>
      <c r="I159" s="195"/>
      <c r="J159" s="104"/>
      <c r="K159" s="55">
        <f t="shared" si="6"/>
        <v>0</v>
      </c>
      <c r="L159" s="56">
        <f t="shared" si="4"/>
        <v>0</v>
      </c>
      <c r="M159" s="54">
        <f t="shared" si="5"/>
        <v>0</v>
      </c>
      <c r="N159" s="54">
        <f t="shared" si="7"/>
        <v>0</v>
      </c>
      <c r="O159" s="101">
        <f>+'Pay App 19'!O159+'Pay App 19'!P159</f>
        <v>0</v>
      </c>
      <c r="P159" s="73"/>
      <c r="Q159" s="69">
        <f>+'Pay App 19'!Q159+N159+P159</f>
        <v>0</v>
      </c>
    </row>
    <row r="160" spans="1:17" ht="21" customHeight="1" x14ac:dyDescent="0.25">
      <c r="A160" s="154" t="s">
        <v>124</v>
      </c>
      <c r="B160" s="154"/>
      <c r="C160" s="154" t="s">
        <v>125</v>
      </c>
      <c r="D160" s="155"/>
      <c r="E160" s="101">
        <f>+'Pay App 19'!E160</f>
        <v>0</v>
      </c>
      <c r="F160" s="73"/>
      <c r="G160" s="102">
        <f>+'Pay App 19'!G160+'Pay App 20'!F160</f>
        <v>0</v>
      </c>
      <c r="H160" s="194">
        <f>+'Pay App 19'!K160</f>
        <v>0</v>
      </c>
      <c r="I160" s="195"/>
      <c r="J160" s="104"/>
      <c r="K160" s="55">
        <f t="shared" si="6"/>
        <v>0</v>
      </c>
      <c r="L160" s="56">
        <f t="shared" si="4"/>
        <v>0</v>
      </c>
      <c r="M160" s="54">
        <f t="shared" si="5"/>
        <v>0</v>
      </c>
      <c r="N160" s="54">
        <f t="shared" si="7"/>
        <v>0</v>
      </c>
      <c r="O160" s="101">
        <f>+'Pay App 19'!O160+'Pay App 19'!P160</f>
        <v>0</v>
      </c>
      <c r="P160" s="73"/>
      <c r="Q160" s="69">
        <f>+'Pay App 19'!Q160+N160+P160</f>
        <v>0</v>
      </c>
    </row>
    <row r="161" spans="1:17" ht="21" customHeight="1" x14ac:dyDescent="0.25">
      <c r="A161" s="154" t="s">
        <v>126</v>
      </c>
      <c r="B161" s="154"/>
      <c r="C161" s="154" t="s">
        <v>127</v>
      </c>
      <c r="D161" s="155"/>
      <c r="E161" s="101">
        <f>+'Pay App 19'!E161</f>
        <v>0</v>
      </c>
      <c r="F161" s="73"/>
      <c r="G161" s="102">
        <f>+'Pay App 19'!G161+'Pay App 20'!F161</f>
        <v>0</v>
      </c>
      <c r="H161" s="194">
        <f>+'Pay App 19'!K161</f>
        <v>0</v>
      </c>
      <c r="I161" s="195"/>
      <c r="J161" s="104"/>
      <c r="K161" s="55">
        <f t="shared" si="6"/>
        <v>0</v>
      </c>
      <c r="L161" s="56">
        <f t="shared" si="4"/>
        <v>0</v>
      </c>
      <c r="M161" s="54">
        <f t="shared" si="5"/>
        <v>0</v>
      </c>
      <c r="N161" s="54">
        <f t="shared" si="7"/>
        <v>0</v>
      </c>
      <c r="O161" s="101">
        <f>+'Pay App 19'!O161+'Pay App 19'!P161</f>
        <v>0</v>
      </c>
      <c r="P161" s="73"/>
      <c r="Q161" s="69">
        <f>+'Pay App 19'!Q161+N161+P161</f>
        <v>0</v>
      </c>
    </row>
    <row r="162" spans="1:17" ht="21" customHeight="1" x14ac:dyDescent="0.25">
      <c r="A162" s="154" t="s">
        <v>339</v>
      </c>
      <c r="B162" s="154"/>
      <c r="C162" s="154" t="s">
        <v>338</v>
      </c>
      <c r="D162" s="155"/>
      <c r="E162" s="101">
        <f>+'Pay App 19'!E162</f>
        <v>0</v>
      </c>
      <c r="F162" s="73"/>
      <c r="G162" s="102">
        <f>+'Pay App 19'!G162+'Pay App 20'!F162</f>
        <v>0</v>
      </c>
      <c r="H162" s="194">
        <f>+'Pay App 19'!K162</f>
        <v>0</v>
      </c>
      <c r="I162" s="195"/>
      <c r="J162" s="104"/>
      <c r="K162" s="55">
        <f t="shared" si="6"/>
        <v>0</v>
      </c>
      <c r="L162" s="56">
        <f t="shared" si="4"/>
        <v>0</v>
      </c>
      <c r="M162" s="54">
        <f t="shared" si="5"/>
        <v>0</v>
      </c>
      <c r="N162" s="54">
        <f t="shared" si="7"/>
        <v>0</v>
      </c>
      <c r="O162" s="101">
        <f>+'Pay App 19'!O162+'Pay App 19'!P162</f>
        <v>0</v>
      </c>
      <c r="P162" s="73"/>
      <c r="Q162" s="69">
        <f>+'Pay App 19'!Q162+N162+P162</f>
        <v>0</v>
      </c>
    </row>
    <row r="163" spans="1:17" ht="21" customHeight="1" x14ac:dyDescent="0.25">
      <c r="A163" s="154" t="s">
        <v>128</v>
      </c>
      <c r="B163" s="154"/>
      <c r="C163" s="154" t="s">
        <v>129</v>
      </c>
      <c r="D163" s="155"/>
      <c r="E163" s="101">
        <f>+'Pay App 19'!E163</f>
        <v>0</v>
      </c>
      <c r="F163" s="73"/>
      <c r="G163" s="102">
        <f>+'Pay App 19'!G163+'Pay App 20'!F163</f>
        <v>0</v>
      </c>
      <c r="H163" s="194">
        <f>+'Pay App 19'!K163</f>
        <v>0</v>
      </c>
      <c r="I163" s="195"/>
      <c r="J163" s="104"/>
      <c r="K163" s="55">
        <f t="shared" si="6"/>
        <v>0</v>
      </c>
      <c r="L163" s="56">
        <f t="shared" si="4"/>
        <v>0</v>
      </c>
      <c r="M163" s="54">
        <f t="shared" si="5"/>
        <v>0</v>
      </c>
      <c r="N163" s="54">
        <f t="shared" si="7"/>
        <v>0</v>
      </c>
      <c r="O163" s="101">
        <f>+'Pay App 19'!O163+'Pay App 19'!P163</f>
        <v>0</v>
      </c>
      <c r="P163" s="73"/>
      <c r="Q163" s="69">
        <f>+'Pay App 19'!Q163+N163+P163</f>
        <v>0</v>
      </c>
    </row>
    <row r="164" spans="1:17" ht="21" customHeight="1" x14ac:dyDescent="0.25">
      <c r="A164" s="159" t="s">
        <v>209</v>
      </c>
      <c r="B164" s="159"/>
      <c r="C164" s="159" t="s">
        <v>210</v>
      </c>
      <c r="D164" s="160"/>
      <c r="E164" s="101">
        <f>+'Pay App 19'!E164</f>
        <v>0</v>
      </c>
      <c r="F164" s="73"/>
      <c r="G164" s="102">
        <f>+'Pay App 19'!G164+'Pay App 20'!F164</f>
        <v>0</v>
      </c>
      <c r="H164" s="194">
        <f>+'Pay App 19'!K164</f>
        <v>0</v>
      </c>
      <c r="I164" s="195"/>
      <c r="J164" s="104"/>
      <c r="K164" s="55">
        <f t="shared" si="6"/>
        <v>0</v>
      </c>
      <c r="L164" s="56">
        <f t="shared" si="4"/>
        <v>0</v>
      </c>
      <c r="M164" s="54">
        <f t="shared" si="5"/>
        <v>0</v>
      </c>
      <c r="N164" s="54">
        <f t="shared" si="7"/>
        <v>0</v>
      </c>
      <c r="O164" s="101">
        <f>+'Pay App 19'!O164+'Pay App 19'!P164</f>
        <v>0</v>
      </c>
      <c r="P164" s="73"/>
      <c r="Q164" s="69">
        <f>+'Pay App 19'!Q164+N164+P164</f>
        <v>0</v>
      </c>
    </row>
    <row r="165" spans="1:17" ht="21" customHeight="1" x14ac:dyDescent="0.25">
      <c r="A165" s="159" t="s">
        <v>211</v>
      </c>
      <c r="B165" s="159"/>
      <c r="C165" s="159" t="s">
        <v>212</v>
      </c>
      <c r="D165" s="160"/>
      <c r="E165" s="101">
        <f>+'Pay App 19'!E165</f>
        <v>0</v>
      </c>
      <c r="F165" s="73"/>
      <c r="G165" s="102">
        <f>+'Pay App 19'!G165+'Pay App 20'!F165</f>
        <v>0</v>
      </c>
      <c r="H165" s="194">
        <f>+'Pay App 19'!K165</f>
        <v>0</v>
      </c>
      <c r="I165" s="195"/>
      <c r="J165" s="104"/>
      <c r="K165" s="55">
        <f t="shared" si="6"/>
        <v>0</v>
      </c>
      <c r="L165" s="56">
        <f t="shared" si="4"/>
        <v>0</v>
      </c>
      <c r="M165" s="54">
        <f t="shared" si="5"/>
        <v>0</v>
      </c>
      <c r="N165" s="54">
        <f t="shared" si="7"/>
        <v>0</v>
      </c>
      <c r="O165" s="101">
        <f>+'Pay App 19'!O165+'Pay App 19'!P165</f>
        <v>0</v>
      </c>
      <c r="P165" s="73"/>
      <c r="Q165" s="69">
        <f>+'Pay App 19'!Q165+N165+P165</f>
        <v>0</v>
      </c>
    </row>
    <row r="166" spans="1:17" ht="21" customHeight="1" x14ac:dyDescent="0.25">
      <c r="A166" s="154" t="s">
        <v>340</v>
      </c>
      <c r="B166" s="154"/>
      <c r="C166" s="154" t="s">
        <v>341</v>
      </c>
      <c r="D166" s="155"/>
      <c r="E166" s="101">
        <f>+'Pay App 19'!E166</f>
        <v>0</v>
      </c>
      <c r="F166" s="73"/>
      <c r="G166" s="102">
        <f>+'Pay App 19'!G166+'Pay App 20'!F166</f>
        <v>0</v>
      </c>
      <c r="H166" s="194">
        <f>+'Pay App 19'!K166</f>
        <v>0</v>
      </c>
      <c r="I166" s="195"/>
      <c r="J166" s="104"/>
      <c r="K166" s="55">
        <f t="shared" si="6"/>
        <v>0</v>
      </c>
      <c r="L166" s="56">
        <f t="shared" si="4"/>
        <v>0</v>
      </c>
      <c r="M166" s="54">
        <f t="shared" si="5"/>
        <v>0</v>
      </c>
      <c r="N166" s="54">
        <f t="shared" si="7"/>
        <v>0</v>
      </c>
      <c r="O166" s="101">
        <f>+'Pay App 19'!O166+'Pay App 19'!P166</f>
        <v>0</v>
      </c>
      <c r="P166" s="73"/>
      <c r="Q166" s="69">
        <f>+'Pay App 19'!Q166+N166+P166</f>
        <v>0</v>
      </c>
    </row>
    <row r="167" spans="1:17" ht="21" customHeight="1" x14ac:dyDescent="0.25">
      <c r="A167" s="154" t="s">
        <v>351</v>
      </c>
      <c r="B167" s="154"/>
      <c r="C167" s="154" t="s">
        <v>342</v>
      </c>
      <c r="D167" s="155"/>
      <c r="E167" s="101">
        <f>+'Pay App 19'!E167</f>
        <v>0</v>
      </c>
      <c r="F167" s="73"/>
      <c r="G167" s="102">
        <f>+'Pay App 19'!G167+'Pay App 20'!F167</f>
        <v>0</v>
      </c>
      <c r="H167" s="194">
        <f>+'Pay App 19'!K167</f>
        <v>0</v>
      </c>
      <c r="I167" s="195"/>
      <c r="J167" s="104"/>
      <c r="K167" s="55">
        <f t="shared" si="6"/>
        <v>0</v>
      </c>
      <c r="L167" s="56">
        <f t="shared" si="4"/>
        <v>0</v>
      </c>
      <c r="M167" s="54">
        <f t="shared" si="5"/>
        <v>0</v>
      </c>
      <c r="N167" s="54">
        <f t="shared" si="7"/>
        <v>0</v>
      </c>
      <c r="O167" s="101">
        <f>+'Pay App 19'!O167+'Pay App 19'!P167</f>
        <v>0</v>
      </c>
      <c r="P167" s="73"/>
      <c r="Q167" s="69">
        <f>+'Pay App 19'!Q167+N167+P167</f>
        <v>0</v>
      </c>
    </row>
    <row r="168" spans="1:17" ht="21" customHeight="1" x14ac:dyDescent="0.25">
      <c r="A168" s="154" t="s">
        <v>352</v>
      </c>
      <c r="B168" s="154"/>
      <c r="C168" s="154" t="s">
        <v>343</v>
      </c>
      <c r="D168" s="155"/>
      <c r="E168" s="101">
        <f>+'Pay App 19'!E168</f>
        <v>0</v>
      </c>
      <c r="F168" s="73"/>
      <c r="G168" s="102">
        <f>+'Pay App 19'!G168+'Pay App 20'!F168</f>
        <v>0</v>
      </c>
      <c r="H168" s="194">
        <f>+'Pay App 19'!K168</f>
        <v>0</v>
      </c>
      <c r="I168" s="195"/>
      <c r="J168" s="104"/>
      <c r="K168" s="55">
        <f t="shared" si="6"/>
        <v>0</v>
      </c>
      <c r="L168" s="56">
        <f t="shared" si="4"/>
        <v>0</v>
      </c>
      <c r="M168" s="54">
        <f t="shared" si="5"/>
        <v>0</v>
      </c>
      <c r="N168" s="54">
        <f t="shared" si="7"/>
        <v>0</v>
      </c>
      <c r="O168" s="101">
        <f>+'Pay App 19'!O168+'Pay App 19'!P168</f>
        <v>0</v>
      </c>
      <c r="P168" s="73"/>
      <c r="Q168" s="69">
        <f>+'Pay App 19'!Q168+N168+P168</f>
        <v>0</v>
      </c>
    </row>
    <row r="169" spans="1:17" ht="21" customHeight="1" x14ac:dyDescent="0.25">
      <c r="A169" s="154" t="s">
        <v>353</v>
      </c>
      <c r="B169" s="154"/>
      <c r="C169" s="154" t="s">
        <v>344</v>
      </c>
      <c r="D169" s="155"/>
      <c r="E169" s="101">
        <f>+'Pay App 19'!E169</f>
        <v>0</v>
      </c>
      <c r="F169" s="73"/>
      <c r="G169" s="102">
        <f>+'Pay App 19'!G169+'Pay App 20'!F169</f>
        <v>0</v>
      </c>
      <c r="H169" s="194">
        <f>+'Pay App 19'!K169</f>
        <v>0</v>
      </c>
      <c r="I169" s="195"/>
      <c r="J169" s="104"/>
      <c r="K169" s="55">
        <f t="shared" si="6"/>
        <v>0</v>
      </c>
      <c r="L169" s="56">
        <f t="shared" si="4"/>
        <v>0</v>
      </c>
      <c r="M169" s="54">
        <f t="shared" si="5"/>
        <v>0</v>
      </c>
      <c r="N169" s="54">
        <f t="shared" si="7"/>
        <v>0</v>
      </c>
      <c r="O169" s="101">
        <f>+'Pay App 19'!O169+'Pay App 19'!P169</f>
        <v>0</v>
      </c>
      <c r="P169" s="73"/>
      <c r="Q169" s="69">
        <f>+'Pay App 19'!Q169+N169+P169</f>
        <v>0</v>
      </c>
    </row>
    <row r="170" spans="1:17" ht="21" customHeight="1" x14ac:dyDescent="0.25">
      <c r="A170" s="154" t="s">
        <v>354</v>
      </c>
      <c r="B170" s="154"/>
      <c r="C170" s="154" t="s">
        <v>345</v>
      </c>
      <c r="D170" s="155"/>
      <c r="E170" s="101">
        <f>+'Pay App 19'!E170</f>
        <v>0</v>
      </c>
      <c r="F170" s="73"/>
      <c r="G170" s="102">
        <f>+'Pay App 19'!G170+'Pay App 20'!F170</f>
        <v>0</v>
      </c>
      <c r="H170" s="194">
        <f>+'Pay App 19'!K170</f>
        <v>0</v>
      </c>
      <c r="I170" s="195"/>
      <c r="J170" s="104"/>
      <c r="K170" s="55">
        <f t="shared" si="6"/>
        <v>0</v>
      </c>
      <c r="L170" s="56">
        <f t="shared" si="4"/>
        <v>0</v>
      </c>
      <c r="M170" s="54">
        <f t="shared" si="5"/>
        <v>0</v>
      </c>
      <c r="N170" s="54">
        <f t="shared" si="7"/>
        <v>0</v>
      </c>
      <c r="O170" s="101">
        <f>+'Pay App 19'!O170+'Pay App 19'!P170</f>
        <v>0</v>
      </c>
      <c r="P170" s="73"/>
      <c r="Q170" s="69">
        <f>+'Pay App 19'!Q170+N170+P170</f>
        <v>0</v>
      </c>
    </row>
    <row r="171" spans="1:17" ht="21" customHeight="1" x14ac:dyDescent="0.25">
      <c r="A171" s="154" t="s">
        <v>355</v>
      </c>
      <c r="B171" s="154"/>
      <c r="C171" s="154" t="s">
        <v>346</v>
      </c>
      <c r="D171" s="155"/>
      <c r="E171" s="101">
        <f>+'Pay App 19'!E171</f>
        <v>0</v>
      </c>
      <c r="F171" s="73"/>
      <c r="G171" s="102">
        <f>+'Pay App 19'!G171+'Pay App 20'!F171</f>
        <v>0</v>
      </c>
      <c r="H171" s="194">
        <f>+'Pay App 19'!K171</f>
        <v>0</v>
      </c>
      <c r="I171" s="195"/>
      <c r="J171" s="104"/>
      <c r="K171" s="55">
        <f t="shared" si="6"/>
        <v>0</v>
      </c>
      <c r="L171" s="56">
        <f t="shared" si="4"/>
        <v>0</v>
      </c>
      <c r="M171" s="54">
        <f t="shared" si="5"/>
        <v>0</v>
      </c>
      <c r="N171" s="54">
        <f t="shared" si="7"/>
        <v>0</v>
      </c>
      <c r="O171" s="101">
        <f>+'Pay App 19'!O171+'Pay App 19'!P171</f>
        <v>0</v>
      </c>
      <c r="P171" s="73"/>
      <c r="Q171" s="69">
        <f>+'Pay App 19'!Q171+N171+P171</f>
        <v>0</v>
      </c>
    </row>
    <row r="172" spans="1:17" ht="21" customHeight="1" x14ac:dyDescent="0.25">
      <c r="A172" s="154" t="s">
        <v>356</v>
      </c>
      <c r="B172" s="154"/>
      <c r="C172" s="154" t="s">
        <v>347</v>
      </c>
      <c r="D172" s="155"/>
      <c r="E172" s="101">
        <f>+'Pay App 19'!E172</f>
        <v>0</v>
      </c>
      <c r="F172" s="73"/>
      <c r="G172" s="102">
        <f>+'Pay App 19'!G172+'Pay App 20'!F172</f>
        <v>0</v>
      </c>
      <c r="H172" s="194">
        <f>+'Pay App 19'!K172</f>
        <v>0</v>
      </c>
      <c r="I172" s="195"/>
      <c r="J172" s="104"/>
      <c r="K172" s="55">
        <f t="shared" si="6"/>
        <v>0</v>
      </c>
      <c r="L172" s="56">
        <f t="shared" si="4"/>
        <v>0</v>
      </c>
      <c r="M172" s="54">
        <f t="shared" si="5"/>
        <v>0</v>
      </c>
      <c r="N172" s="54">
        <f t="shared" si="7"/>
        <v>0</v>
      </c>
      <c r="O172" s="101">
        <f>+'Pay App 19'!O172+'Pay App 19'!P172</f>
        <v>0</v>
      </c>
      <c r="P172" s="73"/>
      <c r="Q172" s="69">
        <f>+'Pay App 19'!Q172+N172+P172</f>
        <v>0</v>
      </c>
    </row>
    <row r="173" spans="1:17" ht="21" customHeight="1" x14ac:dyDescent="0.25">
      <c r="A173" s="154" t="s">
        <v>357</v>
      </c>
      <c r="B173" s="154"/>
      <c r="C173" s="154" t="s">
        <v>348</v>
      </c>
      <c r="D173" s="155"/>
      <c r="E173" s="101">
        <f>+'Pay App 19'!E173</f>
        <v>0</v>
      </c>
      <c r="F173" s="73"/>
      <c r="G173" s="102">
        <f>+'Pay App 19'!G173+'Pay App 20'!F173</f>
        <v>0</v>
      </c>
      <c r="H173" s="194">
        <f>+'Pay App 19'!K173</f>
        <v>0</v>
      </c>
      <c r="I173" s="195"/>
      <c r="J173" s="104"/>
      <c r="K173" s="55">
        <f t="shared" si="6"/>
        <v>0</v>
      </c>
      <c r="L173" s="56">
        <f t="shared" si="4"/>
        <v>0</v>
      </c>
      <c r="M173" s="54">
        <f t="shared" si="5"/>
        <v>0</v>
      </c>
      <c r="N173" s="54">
        <f t="shared" si="7"/>
        <v>0</v>
      </c>
      <c r="O173" s="101">
        <f>+'Pay App 19'!O173+'Pay App 19'!P173</f>
        <v>0</v>
      </c>
      <c r="P173" s="73"/>
      <c r="Q173" s="69">
        <f>+'Pay App 19'!Q173+N173+P173</f>
        <v>0</v>
      </c>
    </row>
    <row r="174" spans="1:17" ht="21" customHeight="1" x14ac:dyDescent="0.25">
      <c r="A174" s="154" t="s">
        <v>358</v>
      </c>
      <c r="B174" s="154"/>
      <c r="C174" s="154" t="s">
        <v>349</v>
      </c>
      <c r="D174" s="155"/>
      <c r="E174" s="101">
        <f>+'Pay App 19'!E174</f>
        <v>0</v>
      </c>
      <c r="F174" s="73"/>
      <c r="G174" s="102">
        <f>+'Pay App 19'!G174+'Pay App 20'!F174</f>
        <v>0</v>
      </c>
      <c r="H174" s="194">
        <f>+'Pay App 19'!K174</f>
        <v>0</v>
      </c>
      <c r="I174" s="195"/>
      <c r="J174" s="104"/>
      <c r="K174" s="55">
        <f t="shared" si="6"/>
        <v>0</v>
      </c>
      <c r="L174" s="56">
        <f t="shared" si="4"/>
        <v>0</v>
      </c>
      <c r="M174" s="54">
        <f t="shared" si="5"/>
        <v>0</v>
      </c>
      <c r="N174" s="54">
        <f t="shared" si="7"/>
        <v>0</v>
      </c>
      <c r="O174" s="101">
        <f>+'Pay App 19'!O174+'Pay App 19'!P174</f>
        <v>0</v>
      </c>
      <c r="P174" s="73"/>
      <c r="Q174" s="69">
        <f>+'Pay App 19'!Q174+N174+P174</f>
        <v>0</v>
      </c>
    </row>
    <row r="175" spans="1:17" ht="21" customHeight="1" x14ac:dyDescent="0.25">
      <c r="A175" s="154" t="s">
        <v>359</v>
      </c>
      <c r="B175" s="154"/>
      <c r="C175" s="154" t="s">
        <v>350</v>
      </c>
      <c r="D175" s="155"/>
      <c r="E175" s="101">
        <f>+'Pay App 19'!E175</f>
        <v>0</v>
      </c>
      <c r="F175" s="73"/>
      <c r="G175" s="102">
        <f>+'Pay App 19'!G175+'Pay App 20'!F175</f>
        <v>0</v>
      </c>
      <c r="H175" s="194">
        <f>+'Pay App 19'!K175</f>
        <v>0</v>
      </c>
      <c r="I175" s="195"/>
      <c r="J175" s="104"/>
      <c r="K175" s="55">
        <f t="shared" si="6"/>
        <v>0</v>
      </c>
      <c r="L175" s="56">
        <f t="shared" si="4"/>
        <v>0</v>
      </c>
      <c r="M175" s="54">
        <f t="shared" si="5"/>
        <v>0</v>
      </c>
      <c r="N175" s="54">
        <f t="shared" si="7"/>
        <v>0</v>
      </c>
      <c r="O175" s="101">
        <f>+'Pay App 19'!O175+'Pay App 19'!P175</f>
        <v>0</v>
      </c>
      <c r="P175" s="73"/>
      <c r="Q175" s="69">
        <f>+'Pay App 19'!Q175+N175+P175</f>
        <v>0</v>
      </c>
    </row>
    <row r="176" spans="1:17" ht="21" customHeight="1" x14ac:dyDescent="0.25">
      <c r="A176" s="156" t="s">
        <v>186</v>
      </c>
      <c r="B176" s="156"/>
      <c r="C176" s="156" t="s">
        <v>187</v>
      </c>
      <c r="D176" s="157"/>
      <c r="E176" s="101">
        <f>+'Pay App 19'!E176</f>
        <v>0</v>
      </c>
      <c r="F176" s="73"/>
      <c r="G176" s="102">
        <f>+'Pay App 19'!G176+'Pay App 20'!F176</f>
        <v>0</v>
      </c>
      <c r="H176" s="194">
        <f>+'Pay App 19'!K176</f>
        <v>0</v>
      </c>
      <c r="I176" s="195"/>
      <c r="J176" s="104"/>
      <c r="K176" s="55">
        <f t="shared" si="6"/>
        <v>0</v>
      </c>
      <c r="L176" s="56">
        <f t="shared" si="4"/>
        <v>0</v>
      </c>
      <c r="M176" s="54">
        <f t="shared" si="5"/>
        <v>0</v>
      </c>
      <c r="N176" s="54">
        <f t="shared" si="7"/>
        <v>0</v>
      </c>
      <c r="O176" s="101">
        <f>+'Pay App 19'!O176+'Pay App 19'!P176</f>
        <v>0</v>
      </c>
      <c r="P176" s="73"/>
      <c r="Q176" s="69">
        <f>+'Pay App 19'!Q176+N176+P176</f>
        <v>0</v>
      </c>
    </row>
    <row r="177" spans="1:17" ht="21" customHeight="1" x14ac:dyDescent="0.25">
      <c r="A177" s="154" t="s">
        <v>361</v>
      </c>
      <c r="B177" s="154"/>
      <c r="C177" s="154" t="s">
        <v>360</v>
      </c>
      <c r="D177" s="155"/>
      <c r="E177" s="101">
        <f>+'Pay App 19'!E177</f>
        <v>0</v>
      </c>
      <c r="F177" s="73"/>
      <c r="G177" s="102">
        <f>+'Pay App 19'!G177+'Pay App 20'!F177</f>
        <v>0</v>
      </c>
      <c r="H177" s="194">
        <f>+'Pay App 19'!K177</f>
        <v>0</v>
      </c>
      <c r="I177" s="195"/>
      <c r="J177" s="104"/>
      <c r="K177" s="55">
        <f t="shared" si="6"/>
        <v>0</v>
      </c>
      <c r="L177" s="56">
        <f t="shared" si="4"/>
        <v>0</v>
      </c>
      <c r="M177" s="54">
        <f t="shared" si="5"/>
        <v>0</v>
      </c>
      <c r="N177" s="54">
        <f t="shared" si="7"/>
        <v>0</v>
      </c>
      <c r="O177" s="101">
        <f>+'Pay App 19'!O177+'Pay App 19'!P177</f>
        <v>0</v>
      </c>
      <c r="P177" s="73"/>
      <c r="Q177" s="69">
        <f>+'Pay App 19'!Q177+N177+P177</f>
        <v>0</v>
      </c>
    </row>
    <row r="178" spans="1:17" ht="21" customHeight="1" x14ac:dyDescent="0.25">
      <c r="A178" s="154" t="s">
        <v>130</v>
      </c>
      <c r="B178" s="154"/>
      <c r="C178" s="153" t="s">
        <v>131</v>
      </c>
      <c r="D178" s="158"/>
      <c r="E178" s="101">
        <f>+'Pay App 19'!E178</f>
        <v>0</v>
      </c>
      <c r="F178" s="73"/>
      <c r="G178" s="102">
        <f>+'Pay App 19'!G178+'Pay App 20'!F178</f>
        <v>0</v>
      </c>
      <c r="H178" s="194">
        <f>+'Pay App 19'!K178</f>
        <v>0</v>
      </c>
      <c r="I178" s="195"/>
      <c r="J178" s="104"/>
      <c r="K178" s="55">
        <f t="shared" si="6"/>
        <v>0</v>
      </c>
      <c r="L178" s="56">
        <f t="shared" si="4"/>
        <v>0</v>
      </c>
      <c r="M178" s="54">
        <f t="shared" si="5"/>
        <v>0</v>
      </c>
      <c r="N178" s="54">
        <f t="shared" si="7"/>
        <v>0</v>
      </c>
      <c r="O178" s="101">
        <f>+'Pay App 19'!O178+'Pay App 19'!P178</f>
        <v>0</v>
      </c>
      <c r="P178" s="73"/>
      <c r="Q178" s="69">
        <f>+'Pay App 19'!Q178+N178+P178</f>
        <v>0</v>
      </c>
    </row>
    <row r="179" spans="1:17" ht="21" customHeight="1" x14ac:dyDescent="0.25">
      <c r="A179" s="154" t="s">
        <v>362</v>
      </c>
      <c r="B179" s="154"/>
      <c r="C179" s="154" t="s">
        <v>366</v>
      </c>
      <c r="D179" s="155"/>
      <c r="E179" s="101">
        <f>+'Pay App 19'!E179</f>
        <v>0</v>
      </c>
      <c r="F179" s="73"/>
      <c r="G179" s="102">
        <f>+'Pay App 19'!G179+'Pay App 20'!F179</f>
        <v>0</v>
      </c>
      <c r="H179" s="194">
        <f>+'Pay App 19'!K179</f>
        <v>0</v>
      </c>
      <c r="I179" s="195"/>
      <c r="J179" s="104"/>
      <c r="K179" s="55">
        <f t="shared" si="6"/>
        <v>0</v>
      </c>
      <c r="L179" s="56">
        <f t="shared" si="4"/>
        <v>0</v>
      </c>
      <c r="M179" s="54">
        <f t="shared" si="5"/>
        <v>0</v>
      </c>
      <c r="N179" s="54">
        <f t="shared" si="7"/>
        <v>0</v>
      </c>
      <c r="O179" s="101">
        <f>+'Pay App 19'!O179+'Pay App 19'!P179</f>
        <v>0</v>
      </c>
      <c r="P179" s="73"/>
      <c r="Q179" s="69">
        <f>+'Pay App 19'!Q179+N179+P179</f>
        <v>0</v>
      </c>
    </row>
    <row r="180" spans="1:17" ht="21" customHeight="1" x14ac:dyDescent="0.25">
      <c r="A180" s="154" t="s">
        <v>363</v>
      </c>
      <c r="B180" s="154"/>
      <c r="C180" s="154" t="s">
        <v>367</v>
      </c>
      <c r="D180" s="155"/>
      <c r="E180" s="101">
        <f>+'Pay App 19'!E180</f>
        <v>0</v>
      </c>
      <c r="F180" s="73"/>
      <c r="G180" s="102">
        <f>+'Pay App 19'!G180+'Pay App 20'!F180</f>
        <v>0</v>
      </c>
      <c r="H180" s="194">
        <f>+'Pay App 19'!K180</f>
        <v>0</v>
      </c>
      <c r="I180" s="195"/>
      <c r="J180" s="104"/>
      <c r="K180" s="55">
        <f t="shared" si="6"/>
        <v>0</v>
      </c>
      <c r="L180" s="56">
        <f t="shared" si="4"/>
        <v>0</v>
      </c>
      <c r="M180" s="54">
        <f t="shared" si="5"/>
        <v>0</v>
      </c>
      <c r="N180" s="54">
        <f t="shared" si="7"/>
        <v>0</v>
      </c>
      <c r="O180" s="101">
        <f>+'Pay App 19'!O180+'Pay App 19'!P180</f>
        <v>0</v>
      </c>
      <c r="P180" s="73"/>
      <c r="Q180" s="69">
        <f>+'Pay App 19'!Q180+N180+P180</f>
        <v>0</v>
      </c>
    </row>
    <row r="181" spans="1:17" ht="21" customHeight="1" x14ac:dyDescent="0.25">
      <c r="A181" s="154" t="s">
        <v>364</v>
      </c>
      <c r="B181" s="154"/>
      <c r="C181" s="154" t="s">
        <v>368</v>
      </c>
      <c r="D181" s="155"/>
      <c r="E181" s="101">
        <f>+'Pay App 19'!E181</f>
        <v>0</v>
      </c>
      <c r="F181" s="73"/>
      <c r="G181" s="102">
        <f>+'Pay App 19'!G181+'Pay App 20'!F181</f>
        <v>0</v>
      </c>
      <c r="H181" s="194">
        <f>+'Pay App 19'!K181</f>
        <v>0</v>
      </c>
      <c r="I181" s="195"/>
      <c r="J181" s="104"/>
      <c r="K181" s="55">
        <f t="shared" si="6"/>
        <v>0</v>
      </c>
      <c r="L181" s="56">
        <f t="shared" si="4"/>
        <v>0</v>
      </c>
      <c r="M181" s="54">
        <f t="shared" si="5"/>
        <v>0</v>
      </c>
      <c r="N181" s="54">
        <f t="shared" si="7"/>
        <v>0</v>
      </c>
      <c r="O181" s="101">
        <f>+'Pay App 19'!O181+'Pay App 19'!P181</f>
        <v>0</v>
      </c>
      <c r="P181" s="73"/>
      <c r="Q181" s="69">
        <f>+'Pay App 19'!Q181+N181+P181</f>
        <v>0</v>
      </c>
    </row>
    <row r="182" spans="1:17" ht="21" customHeight="1" x14ac:dyDescent="0.25">
      <c r="A182" s="154" t="s">
        <v>365</v>
      </c>
      <c r="B182" s="154"/>
      <c r="C182" s="154" t="s">
        <v>369</v>
      </c>
      <c r="D182" s="155"/>
      <c r="E182" s="101">
        <f>+'Pay App 19'!E182</f>
        <v>0</v>
      </c>
      <c r="F182" s="73"/>
      <c r="G182" s="102">
        <f>+'Pay App 19'!G182+'Pay App 20'!F182</f>
        <v>0</v>
      </c>
      <c r="H182" s="194">
        <f>+'Pay App 19'!K182</f>
        <v>0</v>
      </c>
      <c r="I182" s="195"/>
      <c r="J182" s="104"/>
      <c r="K182" s="55">
        <f t="shared" si="6"/>
        <v>0</v>
      </c>
      <c r="L182" s="56">
        <f t="shared" si="4"/>
        <v>0</v>
      </c>
      <c r="M182" s="54">
        <f t="shared" si="5"/>
        <v>0</v>
      </c>
      <c r="N182" s="54">
        <f t="shared" si="7"/>
        <v>0</v>
      </c>
      <c r="O182" s="101">
        <f>+'Pay App 19'!O182+'Pay App 19'!P182</f>
        <v>0</v>
      </c>
      <c r="P182" s="73"/>
      <c r="Q182" s="69">
        <f>+'Pay App 19'!Q182+N182+P182</f>
        <v>0</v>
      </c>
    </row>
    <row r="183" spans="1:17" ht="21" customHeight="1" x14ac:dyDescent="0.25">
      <c r="A183" s="156" t="s">
        <v>188</v>
      </c>
      <c r="B183" s="156"/>
      <c r="C183" s="156" t="s">
        <v>189</v>
      </c>
      <c r="D183" s="157"/>
      <c r="E183" s="101">
        <f>+'Pay App 19'!E183</f>
        <v>0</v>
      </c>
      <c r="F183" s="73"/>
      <c r="G183" s="102">
        <f>+'Pay App 19'!G183+'Pay App 20'!F183</f>
        <v>0</v>
      </c>
      <c r="H183" s="194">
        <f>+'Pay App 19'!K183</f>
        <v>0</v>
      </c>
      <c r="I183" s="195"/>
      <c r="J183" s="104"/>
      <c r="K183" s="55">
        <f t="shared" si="6"/>
        <v>0</v>
      </c>
      <c r="L183" s="56">
        <f t="shared" si="4"/>
        <v>0</v>
      </c>
      <c r="M183" s="54">
        <f t="shared" si="5"/>
        <v>0</v>
      </c>
      <c r="N183" s="54">
        <f t="shared" si="7"/>
        <v>0</v>
      </c>
      <c r="O183" s="101">
        <f>+'Pay App 19'!O183+'Pay App 19'!P183</f>
        <v>0</v>
      </c>
      <c r="P183" s="73"/>
      <c r="Q183" s="69">
        <f>+'Pay App 19'!Q183+N183+P183</f>
        <v>0</v>
      </c>
    </row>
    <row r="184" spans="1:17" ht="21" customHeight="1" x14ac:dyDescent="0.25">
      <c r="A184" s="156" t="s">
        <v>190</v>
      </c>
      <c r="B184" s="156"/>
      <c r="C184" s="156" t="s">
        <v>191</v>
      </c>
      <c r="D184" s="157"/>
      <c r="E184" s="101">
        <f>+'Pay App 19'!E184</f>
        <v>0</v>
      </c>
      <c r="F184" s="73"/>
      <c r="G184" s="102">
        <f>+'Pay App 19'!G184+'Pay App 20'!F184</f>
        <v>0</v>
      </c>
      <c r="H184" s="194">
        <f>+'Pay App 19'!K184</f>
        <v>0</v>
      </c>
      <c r="I184" s="195"/>
      <c r="J184" s="104"/>
      <c r="K184" s="55">
        <f t="shared" si="6"/>
        <v>0</v>
      </c>
      <c r="L184" s="56">
        <f t="shared" si="4"/>
        <v>0</v>
      </c>
      <c r="M184" s="54">
        <f t="shared" si="5"/>
        <v>0</v>
      </c>
      <c r="N184" s="54">
        <f t="shared" si="7"/>
        <v>0</v>
      </c>
      <c r="O184" s="101">
        <f>+'Pay App 19'!O184+'Pay App 19'!P184</f>
        <v>0</v>
      </c>
      <c r="P184" s="73"/>
      <c r="Q184" s="69">
        <f>+'Pay App 19'!Q184+N184+P184</f>
        <v>0</v>
      </c>
    </row>
    <row r="185" spans="1:17" ht="21" customHeight="1" x14ac:dyDescent="0.25">
      <c r="A185" s="154" t="s">
        <v>371</v>
      </c>
      <c r="B185" s="154"/>
      <c r="C185" s="154" t="s">
        <v>370</v>
      </c>
      <c r="D185" s="155"/>
      <c r="E185" s="101">
        <f>+'Pay App 19'!E185</f>
        <v>0</v>
      </c>
      <c r="F185" s="73"/>
      <c r="G185" s="102">
        <f>+'Pay App 19'!G185+'Pay App 20'!F185</f>
        <v>0</v>
      </c>
      <c r="H185" s="194">
        <f>+'Pay App 19'!K185</f>
        <v>0</v>
      </c>
      <c r="I185" s="195"/>
      <c r="J185" s="104"/>
      <c r="K185" s="55">
        <f t="shared" si="6"/>
        <v>0</v>
      </c>
      <c r="L185" s="56">
        <f t="shared" si="4"/>
        <v>0</v>
      </c>
      <c r="M185" s="54">
        <f t="shared" si="5"/>
        <v>0</v>
      </c>
      <c r="N185" s="54">
        <f t="shared" si="7"/>
        <v>0</v>
      </c>
      <c r="O185" s="101">
        <f>+'Pay App 19'!O185+'Pay App 19'!P185</f>
        <v>0</v>
      </c>
      <c r="P185" s="73"/>
      <c r="Q185" s="69">
        <f>+'Pay App 19'!Q185+N185+P185</f>
        <v>0</v>
      </c>
    </row>
    <row r="186" spans="1:17" ht="21" customHeight="1" x14ac:dyDescent="0.25">
      <c r="A186" s="154" t="s">
        <v>372</v>
      </c>
      <c r="B186" s="154"/>
      <c r="C186" s="154" t="s">
        <v>373</v>
      </c>
      <c r="D186" s="155"/>
      <c r="E186" s="101">
        <f>+'Pay App 19'!E186</f>
        <v>0</v>
      </c>
      <c r="F186" s="73"/>
      <c r="G186" s="102">
        <f>+'Pay App 19'!G186+'Pay App 20'!F186</f>
        <v>0</v>
      </c>
      <c r="H186" s="194">
        <f>+'Pay App 19'!K186</f>
        <v>0</v>
      </c>
      <c r="I186" s="195"/>
      <c r="J186" s="104"/>
      <c r="K186" s="55">
        <f t="shared" si="6"/>
        <v>0</v>
      </c>
      <c r="L186" s="56">
        <f t="shared" si="4"/>
        <v>0</v>
      </c>
      <c r="M186" s="54">
        <f t="shared" si="5"/>
        <v>0</v>
      </c>
      <c r="N186" s="54">
        <f t="shared" si="7"/>
        <v>0</v>
      </c>
      <c r="O186" s="101">
        <f>+'Pay App 19'!O186+'Pay App 19'!P186</f>
        <v>0</v>
      </c>
      <c r="P186" s="73"/>
      <c r="Q186" s="69">
        <f>+'Pay App 19'!Q186+N186+P186</f>
        <v>0</v>
      </c>
    </row>
    <row r="187" spans="1:17" ht="21" customHeight="1" x14ac:dyDescent="0.25">
      <c r="A187" s="154" t="s">
        <v>374</v>
      </c>
      <c r="B187" s="154"/>
      <c r="C187" s="154" t="s">
        <v>375</v>
      </c>
      <c r="D187" s="155"/>
      <c r="E187" s="101">
        <f>+'Pay App 19'!E187</f>
        <v>0</v>
      </c>
      <c r="F187" s="73"/>
      <c r="G187" s="102">
        <f>+'Pay App 19'!G187+'Pay App 20'!F187</f>
        <v>0</v>
      </c>
      <c r="H187" s="194">
        <f>+'Pay App 19'!K187</f>
        <v>0</v>
      </c>
      <c r="I187" s="195"/>
      <c r="J187" s="104"/>
      <c r="K187" s="55">
        <f t="shared" si="6"/>
        <v>0</v>
      </c>
      <c r="L187" s="56">
        <f t="shared" si="4"/>
        <v>0</v>
      </c>
      <c r="M187" s="54">
        <f t="shared" si="5"/>
        <v>0</v>
      </c>
      <c r="N187" s="54">
        <f t="shared" si="7"/>
        <v>0</v>
      </c>
      <c r="O187" s="101">
        <f>+'Pay App 19'!O187+'Pay App 19'!P187</f>
        <v>0</v>
      </c>
      <c r="P187" s="73"/>
      <c r="Q187" s="69">
        <f>+'Pay App 19'!Q187+N187+P187</f>
        <v>0</v>
      </c>
    </row>
    <row r="188" spans="1:17" ht="21" customHeight="1" x14ac:dyDescent="0.25">
      <c r="A188" s="156" t="s">
        <v>192</v>
      </c>
      <c r="B188" s="156"/>
      <c r="C188" s="156" t="s">
        <v>193</v>
      </c>
      <c r="D188" s="157"/>
      <c r="E188" s="101">
        <f>+'Pay App 19'!E188</f>
        <v>0</v>
      </c>
      <c r="F188" s="73"/>
      <c r="G188" s="102">
        <f>+'Pay App 19'!G188+'Pay App 20'!F188</f>
        <v>0</v>
      </c>
      <c r="H188" s="194">
        <f>+'Pay App 19'!K188</f>
        <v>0</v>
      </c>
      <c r="I188" s="195"/>
      <c r="J188" s="104"/>
      <c r="K188" s="55">
        <f t="shared" si="6"/>
        <v>0</v>
      </c>
      <c r="L188" s="56">
        <f t="shared" si="4"/>
        <v>0</v>
      </c>
      <c r="M188" s="54">
        <f t="shared" si="5"/>
        <v>0</v>
      </c>
      <c r="N188" s="54">
        <f t="shared" si="7"/>
        <v>0</v>
      </c>
      <c r="O188" s="101">
        <f>+'Pay App 19'!O188+'Pay App 19'!P188</f>
        <v>0</v>
      </c>
      <c r="P188" s="73"/>
      <c r="Q188" s="69">
        <f>+'Pay App 19'!Q188+N188+P188</f>
        <v>0</v>
      </c>
    </row>
    <row r="189" spans="1:17" ht="21" customHeight="1" x14ac:dyDescent="0.25">
      <c r="A189" s="153" t="s">
        <v>132</v>
      </c>
      <c r="B189" s="153"/>
      <c r="C189" s="153" t="s">
        <v>133</v>
      </c>
      <c r="D189" s="158"/>
      <c r="E189" s="101">
        <f>+'Pay App 19'!E189</f>
        <v>0</v>
      </c>
      <c r="F189" s="73"/>
      <c r="G189" s="102">
        <f>+'Pay App 19'!G189+'Pay App 20'!F189</f>
        <v>0</v>
      </c>
      <c r="H189" s="194">
        <f>+'Pay App 19'!K189</f>
        <v>0</v>
      </c>
      <c r="I189" s="195"/>
      <c r="J189" s="104"/>
      <c r="K189" s="55">
        <f t="shared" si="6"/>
        <v>0</v>
      </c>
      <c r="L189" s="56">
        <f t="shared" si="4"/>
        <v>0</v>
      </c>
      <c r="M189" s="54">
        <f t="shared" si="5"/>
        <v>0</v>
      </c>
      <c r="N189" s="54">
        <f t="shared" si="7"/>
        <v>0</v>
      </c>
      <c r="O189" s="101">
        <f>+'Pay App 19'!O189+'Pay App 19'!P189</f>
        <v>0</v>
      </c>
      <c r="P189" s="73"/>
      <c r="Q189" s="69">
        <f>+'Pay App 19'!Q189+N189+P189</f>
        <v>0</v>
      </c>
    </row>
    <row r="190" spans="1:17" ht="21" customHeight="1" x14ac:dyDescent="0.25">
      <c r="A190" s="153" t="s">
        <v>376</v>
      </c>
      <c r="B190" s="153"/>
      <c r="C190" s="154" t="s">
        <v>377</v>
      </c>
      <c r="D190" s="155"/>
      <c r="E190" s="101">
        <f>+'Pay App 19'!E190</f>
        <v>0</v>
      </c>
      <c r="F190" s="73"/>
      <c r="G190" s="102">
        <f>+'Pay App 19'!G190+'Pay App 20'!F190</f>
        <v>0</v>
      </c>
      <c r="H190" s="194">
        <f>+'Pay App 19'!K190</f>
        <v>0</v>
      </c>
      <c r="I190" s="195"/>
      <c r="J190" s="104"/>
      <c r="K190" s="55">
        <f t="shared" si="6"/>
        <v>0</v>
      </c>
      <c r="L190" s="56">
        <f t="shared" si="4"/>
        <v>0</v>
      </c>
      <c r="M190" s="54">
        <f t="shared" si="5"/>
        <v>0</v>
      </c>
      <c r="N190" s="54">
        <f t="shared" si="7"/>
        <v>0</v>
      </c>
      <c r="O190" s="101">
        <f>+'Pay App 19'!O190+'Pay App 19'!P190</f>
        <v>0</v>
      </c>
      <c r="P190" s="73"/>
      <c r="Q190" s="69">
        <f>+'Pay App 19'!Q190+N190+P190</f>
        <v>0</v>
      </c>
    </row>
    <row r="191" spans="1:17" ht="21" customHeight="1" x14ac:dyDescent="0.25">
      <c r="A191" s="156" t="s">
        <v>194</v>
      </c>
      <c r="B191" s="156"/>
      <c r="C191" s="156" t="s">
        <v>195</v>
      </c>
      <c r="D191" s="157"/>
      <c r="E191" s="101">
        <f>+'Pay App 19'!E191</f>
        <v>0</v>
      </c>
      <c r="F191" s="73"/>
      <c r="G191" s="102">
        <f>+'Pay App 19'!G191+'Pay App 20'!F191</f>
        <v>0</v>
      </c>
      <c r="H191" s="194">
        <f>+'Pay App 19'!K191</f>
        <v>0</v>
      </c>
      <c r="I191" s="195"/>
      <c r="J191" s="104"/>
      <c r="K191" s="55">
        <f t="shared" si="6"/>
        <v>0</v>
      </c>
      <c r="L191" s="56">
        <f t="shared" si="4"/>
        <v>0</v>
      </c>
      <c r="M191" s="54">
        <f t="shared" si="5"/>
        <v>0</v>
      </c>
      <c r="N191" s="54">
        <f t="shared" si="7"/>
        <v>0</v>
      </c>
      <c r="O191" s="101">
        <f>+'Pay App 19'!O191+'Pay App 19'!P191</f>
        <v>0</v>
      </c>
      <c r="P191" s="73"/>
      <c r="Q191" s="69">
        <f>+'Pay App 19'!Q191+N191+P191</f>
        <v>0</v>
      </c>
    </row>
    <row r="192" spans="1:17" ht="21" customHeight="1" x14ac:dyDescent="0.25">
      <c r="A192" s="153" t="s">
        <v>134</v>
      </c>
      <c r="B192" s="153"/>
      <c r="C192" s="153" t="s">
        <v>135</v>
      </c>
      <c r="D192" s="158"/>
      <c r="E192" s="101">
        <f>+'Pay App 19'!E192</f>
        <v>0</v>
      </c>
      <c r="F192" s="73"/>
      <c r="G192" s="102">
        <f>+'Pay App 19'!G192+'Pay App 20'!F192</f>
        <v>0</v>
      </c>
      <c r="H192" s="194">
        <f>+'Pay App 19'!K192</f>
        <v>0</v>
      </c>
      <c r="I192" s="195"/>
      <c r="J192" s="104"/>
      <c r="K192" s="55">
        <f t="shared" si="6"/>
        <v>0</v>
      </c>
      <c r="L192" s="56">
        <f t="shared" si="4"/>
        <v>0</v>
      </c>
      <c r="M192" s="54">
        <f t="shared" si="5"/>
        <v>0</v>
      </c>
      <c r="N192" s="54">
        <f t="shared" si="7"/>
        <v>0</v>
      </c>
      <c r="O192" s="101">
        <f>+'Pay App 19'!O192+'Pay App 19'!P192</f>
        <v>0</v>
      </c>
      <c r="P192" s="73"/>
      <c r="Q192" s="69">
        <f>+'Pay App 19'!Q192+N192+P192</f>
        <v>0</v>
      </c>
    </row>
    <row r="193" spans="1:17" ht="21" customHeight="1" x14ac:dyDescent="0.25">
      <c r="A193" s="153" t="s">
        <v>376</v>
      </c>
      <c r="B193" s="153"/>
      <c r="C193" s="154" t="s">
        <v>378</v>
      </c>
      <c r="D193" s="155"/>
      <c r="E193" s="101">
        <f>+'Pay App 19'!E193</f>
        <v>0</v>
      </c>
      <c r="F193" s="73"/>
      <c r="G193" s="102">
        <f>+'Pay App 19'!G193+'Pay App 20'!F193</f>
        <v>0</v>
      </c>
      <c r="H193" s="194">
        <f>+'Pay App 19'!K193</f>
        <v>0</v>
      </c>
      <c r="I193" s="195"/>
      <c r="J193" s="104"/>
      <c r="K193" s="55">
        <f t="shared" si="6"/>
        <v>0</v>
      </c>
      <c r="L193" s="56">
        <f t="shared" si="4"/>
        <v>0</v>
      </c>
      <c r="M193" s="54">
        <f t="shared" si="5"/>
        <v>0</v>
      </c>
      <c r="N193" s="54">
        <f t="shared" si="7"/>
        <v>0</v>
      </c>
      <c r="O193" s="101">
        <f>+'Pay App 19'!O193+'Pay App 19'!P193</f>
        <v>0</v>
      </c>
      <c r="P193" s="73"/>
      <c r="Q193" s="69">
        <f>+'Pay App 19'!Q193+N193+P193</f>
        <v>0</v>
      </c>
    </row>
    <row r="194" spans="1:17" ht="21" customHeight="1" x14ac:dyDescent="0.25">
      <c r="A194" s="153" t="s">
        <v>136</v>
      </c>
      <c r="B194" s="153"/>
      <c r="C194" s="153" t="s">
        <v>137</v>
      </c>
      <c r="D194" s="158"/>
      <c r="E194" s="101">
        <f>+'Pay App 19'!E194</f>
        <v>0</v>
      </c>
      <c r="F194" s="73"/>
      <c r="G194" s="102">
        <f>+'Pay App 19'!G194+'Pay App 20'!F194</f>
        <v>0</v>
      </c>
      <c r="H194" s="194">
        <f>+'Pay App 19'!K194</f>
        <v>0</v>
      </c>
      <c r="I194" s="195"/>
      <c r="J194" s="104"/>
      <c r="K194" s="55">
        <f t="shared" si="6"/>
        <v>0</v>
      </c>
      <c r="L194" s="56">
        <f t="shared" si="4"/>
        <v>0</v>
      </c>
      <c r="M194" s="54">
        <f t="shared" si="5"/>
        <v>0</v>
      </c>
      <c r="N194" s="54">
        <f t="shared" si="7"/>
        <v>0</v>
      </c>
      <c r="O194" s="101">
        <f>+'Pay App 19'!O194+'Pay App 19'!P194</f>
        <v>0</v>
      </c>
      <c r="P194" s="73"/>
      <c r="Q194" s="69">
        <f>+'Pay App 19'!Q194+N194+P194</f>
        <v>0</v>
      </c>
    </row>
    <row r="195" spans="1:17" ht="21" customHeight="1" x14ac:dyDescent="0.25">
      <c r="A195" s="153" t="s">
        <v>138</v>
      </c>
      <c r="B195" s="153"/>
      <c r="C195" s="153" t="s">
        <v>139</v>
      </c>
      <c r="D195" s="158"/>
      <c r="E195" s="101">
        <f>+'Pay App 19'!E195</f>
        <v>0</v>
      </c>
      <c r="F195" s="73"/>
      <c r="G195" s="102">
        <f>+'Pay App 19'!G195+'Pay App 20'!F195</f>
        <v>0</v>
      </c>
      <c r="H195" s="194">
        <f>+'Pay App 19'!K195</f>
        <v>0</v>
      </c>
      <c r="I195" s="195"/>
      <c r="J195" s="104"/>
      <c r="K195" s="55">
        <f t="shared" si="6"/>
        <v>0</v>
      </c>
      <c r="L195" s="56">
        <f t="shared" si="4"/>
        <v>0</v>
      </c>
      <c r="M195" s="54">
        <f t="shared" si="5"/>
        <v>0</v>
      </c>
      <c r="N195" s="54">
        <f t="shared" si="7"/>
        <v>0</v>
      </c>
      <c r="O195" s="101">
        <f>+'Pay App 19'!O195+'Pay App 19'!P195</f>
        <v>0</v>
      </c>
      <c r="P195" s="73"/>
      <c r="Q195" s="69">
        <f>+'Pay App 19'!Q195+N195+P195</f>
        <v>0</v>
      </c>
    </row>
    <row r="196" spans="1:17" ht="21" customHeight="1" x14ac:dyDescent="0.25">
      <c r="A196" s="153" t="s">
        <v>379</v>
      </c>
      <c r="B196" s="153"/>
      <c r="C196" s="154" t="s">
        <v>348</v>
      </c>
      <c r="D196" s="155"/>
      <c r="E196" s="101">
        <f>+'Pay App 19'!E196</f>
        <v>0</v>
      </c>
      <c r="F196" s="73"/>
      <c r="G196" s="102">
        <f>+'Pay App 19'!G196+'Pay App 20'!F196</f>
        <v>0</v>
      </c>
      <c r="H196" s="194">
        <f>+'Pay App 19'!K196</f>
        <v>0</v>
      </c>
      <c r="I196" s="195"/>
      <c r="J196" s="104"/>
      <c r="K196" s="55">
        <f t="shared" si="6"/>
        <v>0</v>
      </c>
      <c r="L196" s="56">
        <f t="shared" si="4"/>
        <v>0</v>
      </c>
      <c r="M196" s="54">
        <f t="shared" si="5"/>
        <v>0</v>
      </c>
      <c r="N196" s="54">
        <f t="shared" si="7"/>
        <v>0</v>
      </c>
      <c r="O196" s="101">
        <f>+'Pay App 19'!O196+'Pay App 19'!P196</f>
        <v>0</v>
      </c>
      <c r="P196" s="73"/>
      <c r="Q196" s="69">
        <f>+'Pay App 19'!Q196+N196+P196</f>
        <v>0</v>
      </c>
    </row>
    <row r="197" spans="1:17" ht="21" customHeight="1" x14ac:dyDescent="0.25">
      <c r="A197" s="156" t="s">
        <v>196</v>
      </c>
      <c r="B197" s="156"/>
      <c r="C197" s="156" t="s">
        <v>197</v>
      </c>
      <c r="D197" s="157"/>
      <c r="E197" s="101">
        <f>+'Pay App 19'!E197</f>
        <v>0</v>
      </c>
      <c r="F197" s="73"/>
      <c r="G197" s="102">
        <f>+'Pay App 19'!G197+'Pay App 20'!F197</f>
        <v>0</v>
      </c>
      <c r="H197" s="194">
        <f>+'Pay App 19'!K197</f>
        <v>0</v>
      </c>
      <c r="I197" s="195"/>
      <c r="J197" s="104"/>
      <c r="K197" s="55">
        <f t="shared" si="6"/>
        <v>0</v>
      </c>
      <c r="L197" s="56">
        <f t="shared" si="4"/>
        <v>0</v>
      </c>
      <c r="M197" s="54">
        <f t="shared" si="5"/>
        <v>0</v>
      </c>
      <c r="N197" s="54">
        <f t="shared" si="7"/>
        <v>0</v>
      </c>
      <c r="O197" s="101">
        <f>+'Pay App 19'!O197+'Pay App 19'!P197</f>
        <v>0</v>
      </c>
      <c r="P197" s="73"/>
      <c r="Q197" s="69">
        <f>+'Pay App 19'!Q197+N197+P197</f>
        <v>0</v>
      </c>
    </row>
    <row r="198" spans="1:17" ht="21" customHeight="1" x14ac:dyDescent="0.25">
      <c r="A198" s="153" t="s">
        <v>140</v>
      </c>
      <c r="B198" s="153"/>
      <c r="C198" s="153" t="s">
        <v>141</v>
      </c>
      <c r="D198" s="158"/>
      <c r="E198" s="101">
        <f>+'Pay App 19'!E198</f>
        <v>0</v>
      </c>
      <c r="F198" s="73"/>
      <c r="G198" s="102">
        <f>+'Pay App 19'!G198+'Pay App 20'!F198</f>
        <v>0</v>
      </c>
      <c r="H198" s="194">
        <f>+'Pay App 19'!K198</f>
        <v>0</v>
      </c>
      <c r="I198" s="195"/>
      <c r="J198" s="104"/>
      <c r="K198" s="55">
        <f t="shared" si="6"/>
        <v>0</v>
      </c>
      <c r="L198" s="56">
        <f t="shared" si="4"/>
        <v>0</v>
      </c>
      <c r="M198" s="54">
        <f t="shared" si="5"/>
        <v>0</v>
      </c>
      <c r="N198" s="54">
        <f t="shared" si="7"/>
        <v>0</v>
      </c>
      <c r="O198" s="101">
        <f>+'Pay App 19'!O198+'Pay App 19'!P198</f>
        <v>0</v>
      </c>
      <c r="P198" s="73"/>
      <c r="Q198" s="69">
        <f>+'Pay App 19'!Q198+N198+P198</f>
        <v>0</v>
      </c>
    </row>
    <row r="199" spans="1:17" ht="21" customHeight="1" x14ac:dyDescent="0.25">
      <c r="A199" s="153" t="s">
        <v>142</v>
      </c>
      <c r="B199" s="153"/>
      <c r="C199" s="153" t="s">
        <v>143</v>
      </c>
      <c r="D199" s="158"/>
      <c r="E199" s="101">
        <f>+'Pay App 19'!E199</f>
        <v>0</v>
      </c>
      <c r="F199" s="73"/>
      <c r="G199" s="102">
        <f>+'Pay App 19'!G199+'Pay App 20'!F199</f>
        <v>0</v>
      </c>
      <c r="H199" s="194">
        <f>+'Pay App 19'!K199</f>
        <v>0</v>
      </c>
      <c r="I199" s="195"/>
      <c r="J199" s="104"/>
      <c r="K199" s="55">
        <f t="shared" si="6"/>
        <v>0</v>
      </c>
      <c r="L199" s="56">
        <f t="shared" si="4"/>
        <v>0</v>
      </c>
      <c r="M199" s="54">
        <f t="shared" si="5"/>
        <v>0</v>
      </c>
      <c r="N199" s="54">
        <f t="shared" si="7"/>
        <v>0</v>
      </c>
      <c r="O199" s="101">
        <f>+'Pay App 19'!O199+'Pay App 19'!P199</f>
        <v>0</v>
      </c>
      <c r="P199" s="73"/>
      <c r="Q199" s="69">
        <f>+'Pay App 19'!Q199+N199+P199</f>
        <v>0</v>
      </c>
    </row>
    <row r="200" spans="1:17" ht="21" customHeight="1" x14ac:dyDescent="0.25">
      <c r="A200" s="153" t="s">
        <v>380</v>
      </c>
      <c r="B200" s="153"/>
      <c r="C200" s="154" t="s">
        <v>381</v>
      </c>
      <c r="D200" s="155"/>
      <c r="E200" s="101">
        <f>+'Pay App 19'!E200</f>
        <v>0</v>
      </c>
      <c r="F200" s="73"/>
      <c r="G200" s="102">
        <f>+'Pay App 19'!G200+'Pay App 20'!F200</f>
        <v>0</v>
      </c>
      <c r="H200" s="194">
        <f>+'Pay App 19'!K200</f>
        <v>0</v>
      </c>
      <c r="I200" s="195"/>
      <c r="J200" s="104"/>
      <c r="K200" s="55">
        <f t="shared" si="6"/>
        <v>0</v>
      </c>
      <c r="L200" s="56">
        <f t="shared" si="4"/>
        <v>0</v>
      </c>
      <c r="M200" s="54">
        <f t="shared" si="5"/>
        <v>0</v>
      </c>
      <c r="N200" s="54">
        <f t="shared" si="7"/>
        <v>0</v>
      </c>
      <c r="O200" s="101">
        <f>+'Pay App 19'!O200+'Pay App 19'!P200</f>
        <v>0</v>
      </c>
      <c r="P200" s="73"/>
      <c r="Q200" s="69">
        <f>+'Pay App 19'!Q200+N200+P200</f>
        <v>0</v>
      </c>
    </row>
    <row r="201" spans="1:17" ht="21" customHeight="1" x14ac:dyDescent="0.25">
      <c r="A201" s="153" t="s">
        <v>382</v>
      </c>
      <c r="B201" s="153"/>
      <c r="C201" s="154" t="s">
        <v>383</v>
      </c>
      <c r="D201" s="155"/>
      <c r="E201" s="101">
        <f>+'Pay App 19'!E201</f>
        <v>0</v>
      </c>
      <c r="F201" s="73"/>
      <c r="G201" s="102">
        <f>+'Pay App 19'!G201+'Pay App 20'!F201</f>
        <v>0</v>
      </c>
      <c r="H201" s="194">
        <f>+'Pay App 19'!K201</f>
        <v>0</v>
      </c>
      <c r="I201" s="195"/>
      <c r="J201" s="104"/>
      <c r="K201" s="55">
        <f t="shared" si="6"/>
        <v>0</v>
      </c>
      <c r="L201" s="56">
        <f t="shared" si="4"/>
        <v>0</v>
      </c>
      <c r="M201" s="54">
        <f t="shared" si="5"/>
        <v>0</v>
      </c>
      <c r="N201" s="54">
        <f t="shared" si="7"/>
        <v>0</v>
      </c>
      <c r="O201" s="101">
        <f>+'Pay App 19'!O201+'Pay App 19'!P201</f>
        <v>0</v>
      </c>
      <c r="P201" s="73"/>
      <c r="Q201" s="69">
        <f>+'Pay App 19'!Q201+N201+P201</f>
        <v>0</v>
      </c>
    </row>
    <row r="202" spans="1:17" ht="21" customHeight="1" x14ac:dyDescent="0.25">
      <c r="A202" s="153" t="s">
        <v>144</v>
      </c>
      <c r="B202" s="153"/>
      <c r="C202" s="153" t="s">
        <v>145</v>
      </c>
      <c r="D202" s="158"/>
      <c r="E202" s="101">
        <f>+'Pay App 19'!E202</f>
        <v>0</v>
      </c>
      <c r="F202" s="73"/>
      <c r="G202" s="102">
        <f>+'Pay App 19'!G202+'Pay App 20'!F202</f>
        <v>0</v>
      </c>
      <c r="H202" s="194">
        <f>+'Pay App 19'!K202</f>
        <v>0</v>
      </c>
      <c r="I202" s="195"/>
      <c r="J202" s="104"/>
      <c r="K202" s="55">
        <f t="shared" si="6"/>
        <v>0</v>
      </c>
      <c r="L202" s="56">
        <f t="shared" si="4"/>
        <v>0</v>
      </c>
      <c r="M202" s="54">
        <f t="shared" si="5"/>
        <v>0</v>
      </c>
      <c r="N202" s="54">
        <f t="shared" si="7"/>
        <v>0</v>
      </c>
      <c r="O202" s="101">
        <f>+'Pay App 19'!O202+'Pay App 19'!P202</f>
        <v>0</v>
      </c>
      <c r="P202" s="73"/>
      <c r="Q202" s="69">
        <f>+'Pay App 19'!Q202+N202+P202</f>
        <v>0</v>
      </c>
    </row>
    <row r="203" spans="1:17" ht="21" customHeight="1" x14ac:dyDescent="0.25">
      <c r="A203" s="153" t="s">
        <v>384</v>
      </c>
      <c r="B203" s="153"/>
      <c r="C203" s="154" t="s">
        <v>385</v>
      </c>
      <c r="D203" s="155"/>
      <c r="E203" s="101">
        <f>+'Pay App 19'!E203</f>
        <v>0</v>
      </c>
      <c r="F203" s="73"/>
      <c r="G203" s="102">
        <f>+'Pay App 19'!G203+'Pay App 20'!F203</f>
        <v>0</v>
      </c>
      <c r="H203" s="194">
        <f>+'Pay App 19'!K203</f>
        <v>0</v>
      </c>
      <c r="I203" s="195"/>
      <c r="J203" s="104"/>
      <c r="K203" s="55">
        <f t="shared" si="6"/>
        <v>0</v>
      </c>
      <c r="L203" s="56">
        <f t="shared" si="4"/>
        <v>0</v>
      </c>
      <c r="M203" s="54">
        <f t="shared" si="5"/>
        <v>0</v>
      </c>
      <c r="N203" s="54">
        <f t="shared" si="7"/>
        <v>0</v>
      </c>
      <c r="O203" s="101">
        <f>+'Pay App 19'!O203+'Pay App 19'!P203</f>
        <v>0</v>
      </c>
      <c r="P203" s="73"/>
      <c r="Q203" s="69">
        <f>+'Pay App 19'!Q203+N203+P203</f>
        <v>0</v>
      </c>
    </row>
    <row r="204" spans="1:17" ht="21" customHeight="1" x14ac:dyDescent="0.25">
      <c r="A204" s="156" t="s">
        <v>198</v>
      </c>
      <c r="B204" s="156"/>
      <c r="C204" s="156" t="s">
        <v>199</v>
      </c>
      <c r="D204" s="157"/>
      <c r="E204" s="101">
        <f>+'Pay App 19'!E204</f>
        <v>0</v>
      </c>
      <c r="F204" s="73"/>
      <c r="G204" s="102">
        <f>+'Pay App 19'!G204+'Pay App 20'!F204</f>
        <v>0</v>
      </c>
      <c r="H204" s="194">
        <f>+'Pay App 19'!K204</f>
        <v>0</v>
      </c>
      <c r="I204" s="195"/>
      <c r="J204" s="104"/>
      <c r="K204" s="55">
        <f t="shared" si="6"/>
        <v>0</v>
      </c>
      <c r="L204" s="56">
        <f t="shared" si="4"/>
        <v>0</v>
      </c>
      <c r="M204" s="54">
        <f t="shared" si="5"/>
        <v>0</v>
      </c>
      <c r="N204" s="54">
        <f t="shared" si="7"/>
        <v>0</v>
      </c>
      <c r="O204" s="101">
        <f>+'Pay App 19'!O204+'Pay App 19'!P204</f>
        <v>0</v>
      </c>
      <c r="P204" s="73"/>
      <c r="Q204" s="69">
        <f>+'Pay App 19'!Q204+N204+P204</f>
        <v>0</v>
      </c>
    </row>
    <row r="205" spans="1:17" ht="21" customHeight="1" x14ac:dyDescent="0.25">
      <c r="A205" s="153" t="s">
        <v>146</v>
      </c>
      <c r="B205" s="153"/>
      <c r="C205" s="153" t="s">
        <v>147</v>
      </c>
      <c r="D205" s="158"/>
      <c r="E205" s="101">
        <f>+'Pay App 19'!E205</f>
        <v>0</v>
      </c>
      <c r="F205" s="73"/>
      <c r="G205" s="102">
        <f>+'Pay App 19'!G205+'Pay App 20'!F205</f>
        <v>0</v>
      </c>
      <c r="H205" s="194">
        <f>+'Pay App 19'!K205</f>
        <v>0</v>
      </c>
      <c r="I205" s="195"/>
      <c r="J205" s="104"/>
      <c r="K205" s="55">
        <f t="shared" si="6"/>
        <v>0</v>
      </c>
      <c r="L205" s="56">
        <f t="shared" si="4"/>
        <v>0</v>
      </c>
      <c r="M205" s="54">
        <f t="shared" si="5"/>
        <v>0</v>
      </c>
      <c r="N205" s="54">
        <f t="shared" si="7"/>
        <v>0</v>
      </c>
      <c r="O205" s="101">
        <f>+'Pay App 19'!O205+'Pay App 19'!P205</f>
        <v>0</v>
      </c>
      <c r="P205" s="73"/>
      <c r="Q205" s="69">
        <f>+'Pay App 19'!Q205+N205+P205</f>
        <v>0</v>
      </c>
    </row>
    <row r="206" spans="1:17" ht="21" customHeight="1" x14ac:dyDescent="0.25">
      <c r="A206" s="156" t="s">
        <v>200</v>
      </c>
      <c r="B206" s="156"/>
      <c r="C206" s="156" t="s">
        <v>201</v>
      </c>
      <c r="D206" s="157"/>
      <c r="E206" s="101">
        <f>+'Pay App 19'!E206</f>
        <v>0</v>
      </c>
      <c r="F206" s="73"/>
      <c r="G206" s="102">
        <f>+'Pay App 19'!G206+'Pay App 20'!F206</f>
        <v>0</v>
      </c>
      <c r="H206" s="194">
        <f>+'Pay App 19'!K206</f>
        <v>0</v>
      </c>
      <c r="I206" s="195"/>
      <c r="J206" s="104"/>
      <c r="K206" s="55">
        <f t="shared" si="6"/>
        <v>0</v>
      </c>
      <c r="L206" s="56">
        <f t="shared" si="4"/>
        <v>0</v>
      </c>
      <c r="M206" s="54">
        <f t="shared" si="5"/>
        <v>0</v>
      </c>
      <c r="N206" s="54">
        <f t="shared" si="7"/>
        <v>0</v>
      </c>
      <c r="O206" s="101">
        <f>+'Pay App 19'!O206+'Pay App 19'!P206</f>
        <v>0</v>
      </c>
      <c r="P206" s="73"/>
      <c r="Q206" s="69">
        <f>+'Pay App 19'!Q206+N206+P206</f>
        <v>0</v>
      </c>
    </row>
    <row r="207" spans="1:17" ht="21" customHeight="1" x14ac:dyDescent="0.25">
      <c r="A207" s="153" t="s">
        <v>148</v>
      </c>
      <c r="B207" s="153"/>
      <c r="C207" s="153" t="s">
        <v>149</v>
      </c>
      <c r="D207" s="158"/>
      <c r="E207" s="101">
        <f>+'Pay App 19'!E207</f>
        <v>0</v>
      </c>
      <c r="F207" s="73"/>
      <c r="G207" s="102">
        <f>+'Pay App 19'!G207+'Pay App 20'!F207</f>
        <v>0</v>
      </c>
      <c r="H207" s="194">
        <f>+'Pay App 19'!K207</f>
        <v>0</v>
      </c>
      <c r="I207" s="195"/>
      <c r="J207" s="104"/>
      <c r="K207" s="55">
        <f t="shared" si="6"/>
        <v>0</v>
      </c>
      <c r="L207" s="56">
        <f t="shared" si="4"/>
        <v>0</v>
      </c>
      <c r="M207" s="54">
        <f t="shared" si="5"/>
        <v>0</v>
      </c>
      <c r="N207" s="54">
        <f t="shared" si="7"/>
        <v>0</v>
      </c>
      <c r="O207" s="101">
        <f>+'Pay App 19'!O207+'Pay App 19'!P207</f>
        <v>0</v>
      </c>
      <c r="P207" s="73"/>
      <c r="Q207" s="69">
        <f>+'Pay App 19'!Q207+N207+P207</f>
        <v>0</v>
      </c>
    </row>
    <row r="208" spans="1:17" ht="21" customHeight="1" x14ac:dyDescent="0.25">
      <c r="A208" s="153" t="s">
        <v>386</v>
      </c>
      <c r="B208" s="153"/>
      <c r="C208" s="154" t="s">
        <v>387</v>
      </c>
      <c r="D208" s="155"/>
      <c r="E208" s="101">
        <f>+'Pay App 19'!E208</f>
        <v>0</v>
      </c>
      <c r="F208" s="73"/>
      <c r="G208" s="102">
        <f>+'Pay App 19'!G208+'Pay App 20'!F208</f>
        <v>0</v>
      </c>
      <c r="H208" s="194">
        <f>+'Pay App 19'!K208</f>
        <v>0</v>
      </c>
      <c r="I208" s="195"/>
      <c r="J208" s="104"/>
      <c r="K208" s="55">
        <f t="shared" si="6"/>
        <v>0</v>
      </c>
      <c r="L208" s="56">
        <f t="shared" si="4"/>
        <v>0</v>
      </c>
      <c r="M208" s="54">
        <f t="shared" si="5"/>
        <v>0</v>
      </c>
      <c r="N208" s="54">
        <f t="shared" si="7"/>
        <v>0</v>
      </c>
      <c r="O208" s="101">
        <f>+'Pay App 19'!O208+'Pay App 19'!P208</f>
        <v>0</v>
      </c>
      <c r="P208" s="73"/>
      <c r="Q208" s="69">
        <f>+'Pay App 19'!Q208+N208+P208</f>
        <v>0</v>
      </c>
    </row>
    <row r="209" spans="1:17" ht="21" customHeight="1" x14ac:dyDescent="0.25">
      <c r="A209" s="153" t="s">
        <v>150</v>
      </c>
      <c r="B209" s="153"/>
      <c r="C209" s="153" t="s">
        <v>151</v>
      </c>
      <c r="D209" s="158"/>
      <c r="E209" s="101">
        <f>+'Pay App 19'!E209</f>
        <v>0</v>
      </c>
      <c r="F209" s="73"/>
      <c r="G209" s="102">
        <f>+'Pay App 19'!G209+'Pay App 20'!F209</f>
        <v>0</v>
      </c>
      <c r="H209" s="194">
        <f>+'Pay App 19'!K209</f>
        <v>0</v>
      </c>
      <c r="I209" s="195"/>
      <c r="J209" s="104"/>
      <c r="K209" s="55">
        <f t="shared" si="6"/>
        <v>0</v>
      </c>
      <c r="L209" s="56">
        <f t="shared" si="4"/>
        <v>0</v>
      </c>
      <c r="M209" s="54">
        <f t="shared" si="5"/>
        <v>0</v>
      </c>
      <c r="N209" s="54">
        <f t="shared" si="7"/>
        <v>0</v>
      </c>
      <c r="O209" s="101">
        <f>+'Pay App 19'!O209+'Pay App 19'!P209</f>
        <v>0</v>
      </c>
      <c r="P209" s="73"/>
      <c r="Q209" s="69">
        <f>+'Pay App 19'!Q209+N209+P209</f>
        <v>0</v>
      </c>
    </row>
    <row r="210" spans="1:17" ht="21" customHeight="1" x14ac:dyDescent="0.25">
      <c r="A210" s="153" t="s">
        <v>388</v>
      </c>
      <c r="B210" s="153"/>
      <c r="C210" s="154" t="s">
        <v>389</v>
      </c>
      <c r="D210" s="155"/>
      <c r="E210" s="101">
        <f>+'Pay App 19'!E210</f>
        <v>0</v>
      </c>
      <c r="F210" s="73"/>
      <c r="G210" s="102">
        <f>+'Pay App 19'!G210+'Pay App 20'!F210</f>
        <v>0</v>
      </c>
      <c r="H210" s="194">
        <f>+'Pay App 19'!K210</f>
        <v>0</v>
      </c>
      <c r="I210" s="195"/>
      <c r="J210" s="104"/>
      <c r="K210" s="55">
        <f t="shared" si="6"/>
        <v>0</v>
      </c>
      <c r="L210" s="56">
        <f t="shared" ref="L210:L239" si="8">IF(ISERROR(K210/G210),0,K210/G210)</f>
        <v>0</v>
      </c>
      <c r="M210" s="54">
        <f t="shared" ref="M210:M238" si="9">+G210-K210</f>
        <v>0</v>
      </c>
      <c r="N210" s="54">
        <f t="shared" si="7"/>
        <v>0</v>
      </c>
      <c r="O210" s="101">
        <f>+'Pay App 19'!O210+'Pay App 19'!P210</f>
        <v>0</v>
      </c>
      <c r="P210" s="73"/>
      <c r="Q210" s="69">
        <f>+'Pay App 19'!Q210+N210+P210</f>
        <v>0</v>
      </c>
    </row>
    <row r="211" spans="1:17" ht="21" customHeight="1" x14ac:dyDescent="0.25">
      <c r="A211" s="156" t="s">
        <v>202</v>
      </c>
      <c r="B211" s="156"/>
      <c r="C211" s="156" t="s">
        <v>203</v>
      </c>
      <c r="D211" s="157"/>
      <c r="E211" s="101">
        <f>+'Pay App 19'!E211</f>
        <v>0</v>
      </c>
      <c r="F211" s="73"/>
      <c r="G211" s="102">
        <f>+'Pay App 19'!G211+'Pay App 20'!F211</f>
        <v>0</v>
      </c>
      <c r="H211" s="194">
        <f>+'Pay App 19'!K211</f>
        <v>0</v>
      </c>
      <c r="I211" s="195"/>
      <c r="J211" s="104"/>
      <c r="K211" s="55">
        <f t="shared" ref="K211:K238" si="10">+H211+J211</f>
        <v>0</v>
      </c>
      <c r="L211" s="56">
        <f t="shared" si="8"/>
        <v>0</v>
      </c>
      <c r="M211" s="54">
        <f t="shared" si="9"/>
        <v>0</v>
      </c>
      <c r="N211" s="54">
        <f t="shared" ref="N211:N238" si="11">SUM(+J211*0.05)</f>
        <v>0</v>
      </c>
      <c r="O211" s="101">
        <f>+'Pay App 19'!O211+'Pay App 19'!P211</f>
        <v>0</v>
      </c>
      <c r="P211" s="73"/>
      <c r="Q211" s="69">
        <f>+'Pay App 19'!Q211+N211+P211</f>
        <v>0</v>
      </c>
    </row>
    <row r="212" spans="1:17" ht="21" customHeight="1" x14ac:dyDescent="0.25">
      <c r="A212" s="153" t="s">
        <v>390</v>
      </c>
      <c r="B212" s="153"/>
      <c r="C212" s="154" t="s">
        <v>391</v>
      </c>
      <c r="D212" s="155"/>
      <c r="E212" s="101">
        <f>+'Pay App 19'!E212</f>
        <v>0</v>
      </c>
      <c r="F212" s="73"/>
      <c r="G212" s="102">
        <f>+'Pay App 19'!G212+'Pay App 20'!F212</f>
        <v>0</v>
      </c>
      <c r="H212" s="194">
        <f>+'Pay App 19'!K212</f>
        <v>0</v>
      </c>
      <c r="I212" s="195"/>
      <c r="J212" s="104"/>
      <c r="K212" s="55">
        <f t="shared" si="10"/>
        <v>0</v>
      </c>
      <c r="L212" s="56">
        <f t="shared" si="8"/>
        <v>0</v>
      </c>
      <c r="M212" s="54">
        <f t="shared" si="9"/>
        <v>0</v>
      </c>
      <c r="N212" s="54">
        <f t="shared" si="11"/>
        <v>0</v>
      </c>
      <c r="O212" s="101">
        <f>+'Pay App 19'!O212+'Pay App 19'!P212</f>
        <v>0</v>
      </c>
      <c r="P212" s="73"/>
      <c r="Q212" s="69">
        <f>+'Pay App 19'!Q212+N212+P212</f>
        <v>0</v>
      </c>
    </row>
    <row r="213" spans="1:17" ht="21" customHeight="1" x14ac:dyDescent="0.25">
      <c r="A213" s="153" t="s">
        <v>152</v>
      </c>
      <c r="B213" s="153"/>
      <c r="C213" s="153" t="s">
        <v>153</v>
      </c>
      <c r="D213" s="158"/>
      <c r="E213" s="101">
        <f>+'Pay App 19'!E213</f>
        <v>0</v>
      </c>
      <c r="F213" s="73"/>
      <c r="G213" s="102">
        <f>+'Pay App 19'!G213+'Pay App 20'!F213</f>
        <v>0</v>
      </c>
      <c r="H213" s="194">
        <f>+'Pay App 19'!K213</f>
        <v>0</v>
      </c>
      <c r="I213" s="195"/>
      <c r="J213" s="104"/>
      <c r="K213" s="55">
        <f t="shared" si="10"/>
        <v>0</v>
      </c>
      <c r="L213" s="56">
        <f t="shared" si="8"/>
        <v>0</v>
      </c>
      <c r="M213" s="54">
        <f t="shared" si="9"/>
        <v>0</v>
      </c>
      <c r="N213" s="54">
        <f t="shared" si="11"/>
        <v>0</v>
      </c>
      <c r="O213" s="101">
        <f>+'Pay App 19'!O213+'Pay App 19'!P213</f>
        <v>0</v>
      </c>
      <c r="P213" s="73"/>
      <c r="Q213" s="69">
        <f>+'Pay App 19'!Q213+N213+P213</f>
        <v>0</v>
      </c>
    </row>
    <row r="214" spans="1:17" ht="21" customHeight="1" x14ac:dyDescent="0.25">
      <c r="A214" s="153" t="s">
        <v>154</v>
      </c>
      <c r="B214" s="153"/>
      <c r="C214" s="153" t="s">
        <v>155</v>
      </c>
      <c r="D214" s="158"/>
      <c r="E214" s="101">
        <f>+'Pay App 19'!E214</f>
        <v>0</v>
      </c>
      <c r="F214" s="73"/>
      <c r="G214" s="102">
        <f>+'Pay App 19'!G214+'Pay App 20'!F214</f>
        <v>0</v>
      </c>
      <c r="H214" s="194">
        <f>+'Pay App 19'!K214</f>
        <v>0</v>
      </c>
      <c r="I214" s="195"/>
      <c r="J214" s="104"/>
      <c r="K214" s="55">
        <f t="shared" si="10"/>
        <v>0</v>
      </c>
      <c r="L214" s="56">
        <f t="shared" si="8"/>
        <v>0</v>
      </c>
      <c r="M214" s="54">
        <f t="shared" si="9"/>
        <v>0</v>
      </c>
      <c r="N214" s="54">
        <f t="shared" si="11"/>
        <v>0</v>
      </c>
      <c r="O214" s="101">
        <f>+'Pay App 19'!O214+'Pay App 19'!P214</f>
        <v>0</v>
      </c>
      <c r="P214" s="73"/>
      <c r="Q214" s="69">
        <f>+'Pay App 19'!Q214+N214+P214</f>
        <v>0</v>
      </c>
    </row>
    <row r="215" spans="1:17" ht="21" customHeight="1" x14ac:dyDescent="0.25">
      <c r="A215" s="153" t="s">
        <v>156</v>
      </c>
      <c r="B215" s="153"/>
      <c r="C215" s="153" t="s">
        <v>157</v>
      </c>
      <c r="D215" s="158"/>
      <c r="E215" s="101">
        <f>+'Pay App 19'!E215</f>
        <v>0</v>
      </c>
      <c r="F215" s="73"/>
      <c r="G215" s="102">
        <f>+'Pay App 19'!G215+'Pay App 20'!F215</f>
        <v>0</v>
      </c>
      <c r="H215" s="194">
        <f>+'Pay App 19'!K215</f>
        <v>0</v>
      </c>
      <c r="I215" s="195"/>
      <c r="J215" s="104"/>
      <c r="K215" s="55">
        <f t="shared" si="10"/>
        <v>0</v>
      </c>
      <c r="L215" s="56">
        <f t="shared" si="8"/>
        <v>0</v>
      </c>
      <c r="M215" s="54">
        <f t="shared" si="9"/>
        <v>0</v>
      </c>
      <c r="N215" s="54">
        <f t="shared" si="11"/>
        <v>0</v>
      </c>
      <c r="O215" s="101">
        <f>+'Pay App 19'!O215+'Pay App 19'!P215</f>
        <v>0</v>
      </c>
      <c r="P215" s="73"/>
      <c r="Q215" s="69">
        <f>+'Pay App 19'!Q215+N215+P215</f>
        <v>0</v>
      </c>
    </row>
    <row r="216" spans="1:17" ht="21" customHeight="1" x14ac:dyDescent="0.25">
      <c r="A216" s="153" t="s">
        <v>393</v>
      </c>
      <c r="B216" s="153"/>
      <c r="C216" s="154" t="s">
        <v>392</v>
      </c>
      <c r="D216" s="155"/>
      <c r="E216" s="101">
        <f>+'Pay App 19'!E216</f>
        <v>0</v>
      </c>
      <c r="F216" s="73"/>
      <c r="G216" s="102">
        <f>+'Pay App 19'!G216+'Pay App 20'!F216</f>
        <v>0</v>
      </c>
      <c r="H216" s="194">
        <f>+'Pay App 19'!K216</f>
        <v>0</v>
      </c>
      <c r="I216" s="195"/>
      <c r="J216" s="104"/>
      <c r="K216" s="55">
        <f t="shared" si="10"/>
        <v>0</v>
      </c>
      <c r="L216" s="56">
        <f t="shared" si="8"/>
        <v>0</v>
      </c>
      <c r="M216" s="54">
        <f t="shared" si="9"/>
        <v>0</v>
      </c>
      <c r="N216" s="54">
        <f t="shared" si="11"/>
        <v>0</v>
      </c>
      <c r="O216" s="101">
        <f>+'Pay App 19'!O216+'Pay App 19'!P216</f>
        <v>0</v>
      </c>
      <c r="P216" s="73"/>
      <c r="Q216" s="69">
        <f>+'Pay App 19'!Q216+N216+P216</f>
        <v>0</v>
      </c>
    </row>
    <row r="217" spans="1:17" ht="21" customHeight="1" x14ac:dyDescent="0.25">
      <c r="A217" s="156" t="s">
        <v>204</v>
      </c>
      <c r="B217" s="156"/>
      <c r="C217" s="156" t="s">
        <v>205</v>
      </c>
      <c r="D217" s="157"/>
      <c r="E217" s="101">
        <f>+'Pay App 19'!E217</f>
        <v>0</v>
      </c>
      <c r="F217" s="73"/>
      <c r="G217" s="102">
        <f>+'Pay App 19'!G217+'Pay App 20'!F217</f>
        <v>0</v>
      </c>
      <c r="H217" s="194">
        <f>+'Pay App 19'!K217</f>
        <v>0</v>
      </c>
      <c r="I217" s="195"/>
      <c r="J217" s="104"/>
      <c r="K217" s="55">
        <f t="shared" si="10"/>
        <v>0</v>
      </c>
      <c r="L217" s="56">
        <f t="shared" si="8"/>
        <v>0</v>
      </c>
      <c r="M217" s="54">
        <f t="shared" si="9"/>
        <v>0</v>
      </c>
      <c r="N217" s="54">
        <f t="shared" si="11"/>
        <v>0</v>
      </c>
      <c r="O217" s="101">
        <f>+'Pay App 19'!O217+'Pay App 19'!P217</f>
        <v>0</v>
      </c>
      <c r="P217" s="73"/>
      <c r="Q217" s="69">
        <f>+'Pay App 19'!Q217+N217+P217</f>
        <v>0</v>
      </c>
    </row>
    <row r="218" spans="1:17" ht="21" customHeight="1" x14ac:dyDescent="0.25">
      <c r="A218" s="153" t="s">
        <v>158</v>
      </c>
      <c r="B218" s="153"/>
      <c r="C218" s="153" t="s">
        <v>159</v>
      </c>
      <c r="D218" s="158"/>
      <c r="E218" s="101">
        <f>+'Pay App 19'!E218</f>
        <v>0</v>
      </c>
      <c r="F218" s="73"/>
      <c r="G218" s="102">
        <f>+'Pay App 19'!G218+'Pay App 20'!F218</f>
        <v>0</v>
      </c>
      <c r="H218" s="194">
        <f>+'Pay App 19'!K218</f>
        <v>0</v>
      </c>
      <c r="I218" s="195"/>
      <c r="J218" s="104"/>
      <c r="K218" s="55">
        <f t="shared" si="10"/>
        <v>0</v>
      </c>
      <c r="L218" s="56">
        <f t="shared" si="8"/>
        <v>0</v>
      </c>
      <c r="M218" s="54">
        <f t="shared" si="9"/>
        <v>0</v>
      </c>
      <c r="N218" s="54">
        <f t="shared" si="11"/>
        <v>0</v>
      </c>
      <c r="O218" s="101">
        <f>+'Pay App 19'!O218+'Pay App 19'!P218</f>
        <v>0</v>
      </c>
      <c r="P218" s="73"/>
      <c r="Q218" s="69">
        <f>+'Pay App 19'!Q218+N218+P218</f>
        <v>0</v>
      </c>
    </row>
    <row r="219" spans="1:17" ht="21" customHeight="1" x14ac:dyDescent="0.25">
      <c r="A219" s="156" t="s">
        <v>206</v>
      </c>
      <c r="B219" s="156"/>
      <c r="C219" s="156" t="s">
        <v>207</v>
      </c>
      <c r="D219" s="157"/>
      <c r="E219" s="101">
        <f>+'Pay App 19'!E219</f>
        <v>0</v>
      </c>
      <c r="F219" s="73"/>
      <c r="G219" s="102">
        <f>+'Pay App 19'!G219+'Pay App 20'!F219</f>
        <v>0</v>
      </c>
      <c r="H219" s="194">
        <f>+'Pay App 19'!K219</f>
        <v>0</v>
      </c>
      <c r="I219" s="195"/>
      <c r="J219" s="104"/>
      <c r="K219" s="55">
        <f t="shared" si="10"/>
        <v>0</v>
      </c>
      <c r="L219" s="56">
        <f t="shared" si="8"/>
        <v>0</v>
      </c>
      <c r="M219" s="54">
        <f t="shared" si="9"/>
        <v>0</v>
      </c>
      <c r="N219" s="54">
        <f t="shared" si="11"/>
        <v>0</v>
      </c>
      <c r="O219" s="101">
        <f>+'Pay App 19'!O219+'Pay App 19'!P219</f>
        <v>0</v>
      </c>
      <c r="P219" s="73"/>
      <c r="Q219" s="69">
        <f>+'Pay App 19'!Q219+N219+P219</f>
        <v>0</v>
      </c>
    </row>
    <row r="220" spans="1:17" ht="21" customHeight="1" x14ac:dyDescent="0.25">
      <c r="A220" s="153" t="s">
        <v>160</v>
      </c>
      <c r="B220" s="153"/>
      <c r="C220" s="153" t="s">
        <v>161</v>
      </c>
      <c r="D220" s="158"/>
      <c r="E220" s="101">
        <f>+'Pay App 19'!E220</f>
        <v>0</v>
      </c>
      <c r="F220" s="73"/>
      <c r="G220" s="102">
        <f>+'Pay App 19'!G220+'Pay App 20'!F220</f>
        <v>0</v>
      </c>
      <c r="H220" s="194">
        <f>+'Pay App 19'!K220</f>
        <v>0</v>
      </c>
      <c r="I220" s="195"/>
      <c r="J220" s="104"/>
      <c r="K220" s="55">
        <f t="shared" si="10"/>
        <v>0</v>
      </c>
      <c r="L220" s="56">
        <f t="shared" si="8"/>
        <v>0</v>
      </c>
      <c r="M220" s="54">
        <f t="shared" si="9"/>
        <v>0</v>
      </c>
      <c r="N220" s="54">
        <f t="shared" si="11"/>
        <v>0</v>
      </c>
      <c r="O220" s="101">
        <f>+'Pay App 19'!O220+'Pay App 19'!P220</f>
        <v>0</v>
      </c>
      <c r="P220" s="73"/>
      <c r="Q220" s="69">
        <f>+'Pay App 19'!Q220+N220+P220</f>
        <v>0</v>
      </c>
    </row>
    <row r="221" spans="1:17" ht="21" customHeight="1" x14ac:dyDescent="0.25">
      <c r="A221" s="153" t="s">
        <v>162</v>
      </c>
      <c r="B221" s="153"/>
      <c r="C221" s="153" t="s">
        <v>163</v>
      </c>
      <c r="D221" s="158"/>
      <c r="E221" s="101">
        <f>+'Pay App 19'!E221</f>
        <v>0</v>
      </c>
      <c r="F221" s="73"/>
      <c r="G221" s="102">
        <f>+'Pay App 19'!G221+'Pay App 20'!F221</f>
        <v>0</v>
      </c>
      <c r="H221" s="194">
        <f>+'Pay App 19'!K221</f>
        <v>0</v>
      </c>
      <c r="I221" s="195"/>
      <c r="J221" s="104"/>
      <c r="K221" s="55">
        <f t="shared" si="10"/>
        <v>0</v>
      </c>
      <c r="L221" s="56">
        <f t="shared" si="8"/>
        <v>0</v>
      </c>
      <c r="M221" s="54">
        <f t="shared" si="9"/>
        <v>0</v>
      </c>
      <c r="N221" s="54">
        <f t="shared" si="11"/>
        <v>0</v>
      </c>
      <c r="O221" s="101">
        <f>+'Pay App 19'!O221+'Pay App 19'!P221</f>
        <v>0</v>
      </c>
      <c r="P221" s="73"/>
      <c r="Q221" s="69">
        <f>+'Pay App 19'!Q221+N221+P221</f>
        <v>0</v>
      </c>
    </row>
    <row r="222" spans="1:17" ht="21" customHeight="1" x14ac:dyDescent="0.25">
      <c r="A222" s="153" t="s">
        <v>394</v>
      </c>
      <c r="B222" s="153"/>
      <c r="C222" s="153" t="s">
        <v>395</v>
      </c>
      <c r="D222" s="158"/>
      <c r="E222" s="101">
        <f>+'Pay App 19'!E222</f>
        <v>0</v>
      </c>
      <c r="F222" s="73"/>
      <c r="G222" s="102">
        <f>+'Pay App 19'!G222+'Pay App 20'!F222</f>
        <v>0</v>
      </c>
      <c r="H222" s="194">
        <f>+'Pay App 19'!K222</f>
        <v>0</v>
      </c>
      <c r="I222" s="195"/>
      <c r="J222" s="104"/>
      <c r="K222" s="55">
        <f t="shared" si="10"/>
        <v>0</v>
      </c>
      <c r="L222" s="56">
        <f t="shared" si="8"/>
        <v>0</v>
      </c>
      <c r="M222" s="54">
        <f t="shared" si="9"/>
        <v>0</v>
      </c>
      <c r="N222" s="54">
        <f t="shared" si="11"/>
        <v>0</v>
      </c>
      <c r="O222" s="101">
        <f>+'Pay App 19'!O222+'Pay App 19'!P222</f>
        <v>0</v>
      </c>
      <c r="P222" s="73"/>
      <c r="Q222" s="69">
        <f>+'Pay App 19'!Q222+N222+P222</f>
        <v>0</v>
      </c>
    </row>
    <row r="223" spans="1:17" ht="21" customHeight="1" x14ac:dyDescent="0.25">
      <c r="A223" s="153" t="s">
        <v>396</v>
      </c>
      <c r="B223" s="153"/>
      <c r="C223" s="153" t="s">
        <v>397</v>
      </c>
      <c r="D223" s="158"/>
      <c r="E223" s="101">
        <f>+'Pay App 19'!E223</f>
        <v>0</v>
      </c>
      <c r="F223" s="73"/>
      <c r="G223" s="102">
        <f>+'Pay App 19'!G223+'Pay App 20'!F223</f>
        <v>0</v>
      </c>
      <c r="H223" s="194">
        <f>+'Pay App 19'!K223</f>
        <v>0</v>
      </c>
      <c r="I223" s="195"/>
      <c r="J223" s="104"/>
      <c r="K223" s="55">
        <f t="shared" si="10"/>
        <v>0</v>
      </c>
      <c r="L223" s="56">
        <f t="shared" si="8"/>
        <v>0</v>
      </c>
      <c r="M223" s="54">
        <f t="shared" si="9"/>
        <v>0</v>
      </c>
      <c r="N223" s="54">
        <f t="shared" si="11"/>
        <v>0</v>
      </c>
      <c r="O223" s="101">
        <f>+'Pay App 19'!O223+'Pay App 19'!P223</f>
        <v>0</v>
      </c>
      <c r="P223" s="73"/>
      <c r="Q223" s="69">
        <f>+'Pay App 19'!Q223+N223+P223</f>
        <v>0</v>
      </c>
    </row>
    <row r="224" spans="1:17" ht="21" customHeight="1" x14ac:dyDescent="0.25">
      <c r="A224" s="156" t="s">
        <v>398</v>
      </c>
      <c r="B224" s="156"/>
      <c r="C224" s="156" t="s">
        <v>399</v>
      </c>
      <c r="D224" s="157"/>
      <c r="E224" s="101">
        <f>+'Pay App 19'!E224</f>
        <v>0</v>
      </c>
      <c r="F224" s="73"/>
      <c r="G224" s="102">
        <f>+'Pay App 19'!G224+'Pay App 20'!F224</f>
        <v>0</v>
      </c>
      <c r="H224" s="194">
        <f>+'Pay App 19'!K224</f>
        <v>0</v>
      </c>
      <c r="I224" s="195"/>
      <c r="J224" s="104"/>
      <c r="K224" s="55">
        <f t="shared" si="10"/>
        <v>0</v>
      </c>
      <c r="L224" s="56">
        <f t="shared" si="8"/>
        <v>0</v>
      </c>
      <c r="M224" s="54">
        <f t="shared" si="9"/>
        <v>0</v>
      </c>
      <c r="N224" s="54">
        <f t="shared" si="11"/>
        <v>0</v>
      </c>
      <c r="O224" s="101">
        <f>+'Pay App 19'!O224+'Pay App 19'!P224</f>
        <v>0</v>
      </c>
      <c r="P224" s="73"/>
      <c r="Q224" s="69">
        <f>+'Pay App 19'!Q224+N224+P224</f>
        <v>0</v>
      </c>
    </row>
    <row r="225" spans="1:17" ht="21" customHeight="1" x14ac:dyDescent="0.25">
      <c r="A225" s="153" t="s">
        <v>164</v>
      </c>
      <c r="B225" s="153"/>
      <c r="C225" s="153" t="s">
        <v>165</v>
      </c>
      <c r="D225" s="158"/>
      <c r="E225" s="101">
        <f>+'Pay App 19'!E225</f>
        <v>0</v>
      </c>
      <c r="F225" s="73"/>
      <c r="G225" s="102">
        <f>+'Pay App 19'!G225+'Pay App 20'!F225</f>
        <v>0</v>
      </c>
      <c r="H225" s="194">
        <f>+'Pay App 19'!K225</f>
        <v>0</v>
      </c>
      <c r="I225" s="195"/>
      <c r="J225" s="104"/>
      <c r="K225" s="55">
        <f t="shared" si="10"/>
        <v>0</v>
      </c>
      <c r="L225" s="56">
        <f t="shared" si="8"/>
        <v>0</v>
      </c>
      <c r="M225" s="54">
        <f t="shared" si="9"/>
        <v>0</v>
      </c>
      <c r="N225" s="54">
        <f t="shared" si="11"/>
        <v>0</v>
      </c>
      <c r="O225" s="101">
        <f>+'Pay App 19'!O225+'Pay App 19'!P225</f>
        <v>0</v>
      </c>
      <c r="P225" s="73"/>
      <c r="Q225" s="69">
        <f>+'Pay App 19'!Q225+N225+P225</f>
        <v>0</v>
      </c>
    </row>
    <row r="226" spans="1:17" ht="21" customHeight="1" x14ac:dyDescent="0.25">
      <c r="A226" s="153" t="s">
        <v>166</v>
      </c>
      <c r="B226" s="153"/>
      <c r="C226" s="153" t="s">
        <v>167</v>
      </c>
      <c r="D226" s="158"/>
      <c r="E226" s="101">
        <f>+'Pay App 19'!E226</f>
        <v>0</v>
      </c>
      <c r="F226" s="73"/>
      <c r="G226" s="102">
        <f>+'Pay App 19'!G226+'Pay App 20'!F226</f>
        <v>0</v>
      </c>
      <c r="H226" s="194">
        <f>+'Pay App 19'!K226</f>
        <v>0</v>
      </c>
      <c r="I226" s="195"/>
      <c r="J226" s="104"/>
      <c r="K226" s="55">
        <f t="shared" si="10"/>
        <v>0</v>
      </c>
      <c r="L226" s="56">
        <f t="shared" si="8"/>
        <v>0</v>
      </c>
      <c r="M226" s="54">
        <f t="shared" si="9"/>
        <v>0</v>
      </c>
      <c r="N226" s="54">
        <f t="shared" si="11"/>
        <v>0</v>
      </c>
      <c r="O226" s="101">
        <f>+'Pay App 19'!O226+'Pay App 19'!P226</f>
        <v>0</v>
      </c>
      <c r="P226" s="73"/>
      <c r="Q226" s="69">
        <f>+'Pay App 19'!Q226+N226+P226</f>
        <v>0</v>
      </c>
    </row>
    <row r="227" spans="1:17" ht="21" customHeight="1" x14ac:dyDescent="0.25">
      <c r="A227" s="153" t="s">
        <v>400</v>
      </c>
      <c r="B227" s="153"/>
      <c r="C227" s="153" t="s">
        <v>401</v>
      </c>
      <c r="D227" s="158"/>
      <c r="E227" s="101">
        <f>+'Pay App 19'!E227</f>
        <v>0</v>
      </c>
      <c r="F227" s="73"/>
      <c r="G227" s="102">
        <f>+'Pay App 19'!G227+'Pay App 20'!F227</f>
        <v>0</v>
      </c>
      <c r="H227" s="194">
        <f>+'Pay App 19'!K227</f>
        <v>0</v>
      </c>
      <c r="I227" s="195"/>
      <c r="J227" s="104"/>
      <c r="K227" s="55">
        <f t="shared" si="10"/>
        <v>0</v>
      </c>
      <c r="L227" s="56">
        <f t="shared" si="8"/>
        <v>0</v>
      </c>
      <c r="M227" s="54">
        <f t="shared" si="9"/>
        <v>0</v>
      </c>
      <c r="N227" s="54">
        <f t="shared" si="11"/>
        <v>0</v>
      </c>
      <c r="O227" s="101">
        <f>+'Pay App 19'!O227+'Pay App 19'!P227</f>
        <v>0</v>
      </c>
      <c r="P227" s="73"/>
      <c r="Q227" s="69">
        <f>+'Pay App 19'!Q227+N227+P227</f>
        <v>0</v>
      </c>
    </row>
    <row r="228" spans="1:17" ht="21" customHeight="1" x14ac:dyDescent="0.25">
      <c r="A228" s="153" t="s">
        <v>168</v>
      </c>
      <c r="B228" s="153"/>
      <c r="C228" s="153" t="s">
        <v>169</v>
      </c>
      <c r="D228" s="158"/>
      <c r="E228" s="101">
        <f>+'Pay App 19'!E228</f>
        <v>0</v>
      </c>
      <c r="F228" s="73"/>
      <c r="G228" s="102">
        <f>+'Pay App 19'!G228+'Pay App 20'!F228</f>
        <v>0</v>
      </c>
      <c r="H228" s="194">
        <f>+'Pay App 19'!K228</f>
        <v>0</v>
      </c>
      <c r="I228" s="195"/>
      <c r="J228" s="104"/>
      <c r="K228" s="55">
        <f t="shared" si="10"/>
        <v>0</v>
      </c>
      <c r="L228" s="56">
        <f t="shared" si="8"/>
        <v>0</v>
      </c>
      <c r="M228" s="54">
        <f t="shared" si="9"/>
        <v>0</v>
      </c>
      <c r="N228" s="54">
        <f t="shared" si="11"/>
        <v>0</v>
      </c>
      <c r="O228" s="101">
        <f>+'Pay App 19'!O228+'Pay App 19'!P228</f>
        <v>0</v>
      </c>
      <c r="P228" s="73"/>
      <c r="Q228" s="69">
        <f>+'Pay App 19'!Q228+N228+P228</f>
        <v>0</v>
      </c>
    </row>
    <row r="229" spans="1:17" ht="21" customHeight="1" x14ac:dyDescent="0.25">
      <c r="A229" s="153" t="s">
        <v>170</v>
      </c>
      <c r="B229" s="153"/>
      <c r="C229" s="153" t="s">
        <v>171</v>
      </c>
      <c r="D229" s="158"/>
      <c r="E229" s="101">
        <f>+'Pay App 19'!E229</f>
        <v>0</v>
      </c>
      <c r="F229" s="73"/>
      <c r="G229" s="102">
        <f>+'Pay App 19'!G229+'Pay App 20'!F229</f>
        <v>0</v>
      </c>
      <c r="H229" s="194">
        <f>+'Pay App 19'!K229</f>
        <v>0</v>
      </c>
      <c r="I229" s="195"/>
      <c r="J229" s="104"/>
      <c r="K229" s="55">
        <f t="shared" si="10"/>
        <v>0</v>
      </c>
      <c r="L229" s="56">
        <f t="shared" si="8"/>
        <v>0</v>
      </c>
      <c r="M229" s="54">
        <f t="shared" si="9"/>
        <v>0</v>
      </c>
      <c r="N229" s="54">
        <f t="shared" si="11"/>
        <v>0</v>
      </c>
      <c r="O229" s="101">
        <f>+'Pay App 19'!O229+'Pay App 19'!P229</f>
        <v>0</v>
      </c>
      <c r="P229" s="73"/>
      <c r="Q229" s="69">
        <f>+'Pay App 19'!Q229+N229+P229</f>
        <v>0</v>
      </c>
    </row>
    <row r="230" spans="1:17" ht="21" customHeight="1" x14ac:dyDescent="0.25">
      <c r="A230" s="156" t="s">
        <v>208</v>
      </c>
      <c r="B230" s="156"/>
      <c r="C230" s="156" t="s">
        <v>172</v>
      </c>
      <c r="D230" s="157"/>
      <c r="E230" s="101">
        <f>+'Pay App 19'!E230</f>
        <v>0</v>
      </c>
      <c r="F230" s="73"/>
      <c r="G230" s="102">
        <f>+'Pay App 19'!G230+'Pay App 20'!F230</f>
        <v>0</v>
      </c>
      <c r="H230" s="194">
        <f>+'Pay App 19'!K230</f>
        <v>0</v>
      </c>
      <c r="I230" s="195"/>
      <c r="J230" s="104"/>
      <c r="K230" s="55">
        <f t="shared" si="10"/>
        <v>0</v>
      </c>
      <c r="L230" s="56">
        <f t="shared" si="8"/>
        <v>0</v>
      </c>
      <c r="M230" s="54">
        <f t="shared" si="9"/>
        <v>0</v>
      </c>
      <c r="N230" s="54">
        <f t="shared" si="11"/>
        <v>0</v>
      </c>
      <c r="O230" s="101">
        <f>+'Pay App 19'!O230+'Pay App 19'!P230</f>
        <v>0</v>
      </c>
      <c r="P230" s="73"/>
      <c r="Q230" s="69">
        <f>+'Pay App 19'!Q230+N230+P230</f>
        <v>0</v>
      </c>
    </row>
    <row r="231" spans="1:17" ht="21" customHeight="1" x14ac:dyDescent="0.25">
      <c r="A231" s="153" t="s">
        <v>173</v>
      </c>
      <c r="B231" s="153"/>
      <c r="C231" s="153" t="s">
        <v>174</v>
      </c>
      <c r="D231" s="158"/>
      <c r="E231" s="101">
        <f>+'Pay App 19'!E231</f>
        <v>0</v>
      </c>
      <c r="F231" s="73"/>
      <c r="G231" s="102">
        <f>+'Pay App 19'!G231+'Pay App 20'!F231</f>
        <v>0</v>
      </c>
      <c r="H231" s="194">
        <f>+'Pay App 19'!K231</f>
        <v>0</v>
      </c>
      <c r="I231" s="195"/>
      <c r="J231" s="104"/>
      <c r="K231" s="55">
        <f t="shared" si="10"/>
        <v>0</v>
      </c>
      <c r="L231" s="56">
        <f t="shared" si="8"/>
        <v>0</v>
      </c>
      <c r="M231" s="54">
        <f t="shared" si="9"/>
        <v>0</v>
      </c>
      <c r="N231" s="54">
        <f t="shared" si="11"/>
        <v>0</v>
      </c>
      <c r="O231" s="101">
        <f>+'Pay App 19'!O231+'Pay App 19'!P231</f>
        <v>0</v>
      </c>
      <c r="P231" s="73"/>
      <c r="Q231" s="69">
        <f>+'Pay App 19'!Q231+N231+P231</f>
        <v>0</v>
      </c>
    </row>
    <row r="232" spans="1:17" ht="21" customHeight="1" x14ac:dyDescent="0.25">
      <c r="A232" s="153" t="s">
        <v>175</v>
      </c>
      <c r="B232" s="153"/>
      <c r="C232" s="153" t="s">
        <v>176</v>
      </c>
      <c r="D232" s="158"/>
      <c r="E232" s="101">
        <f>+'Pay App 19'!E232</f>
        <v>0</v>
      </c>
      <c r="F232" s="73"/>
      <c r="G232" s="102">
        <f>+'Pay App 19'!G232+'Pay App 20'!F232</f>
        <v>0</v>
      </c>
      <c r="H232" s="194">
        <f>+'Pay App 19'!K232</f>
        <v>0</v>
      </c>
      <c r="I232" s="195"/>
      <c r="J232" s="104"/>
      <c r="K232" s="55">
        <f t="shared" si="10"/>
        <v>0</v>
      </c>
      <c r="L232" s="56">
        <f t="shared" si="8"/>
        <v>0</v>
      </c>
      <c r="M232" s="54">
        <f t="shared" si="9"/>
        <v>0</v>
      </c>
      <c r="N232" s="54">
        <f t="shared" si="11"/>
        <v>0</v>
      </c>
      <c r="O232" s="101">
        <f>+'Pay App 19'!O232+'Pay App 19'!P232</f>
        <v>0</v>
      </c>
      <c r="P232" s="73"/>
      <c r="Q232" s="69">
        <f>+'Pay App 19'!Q232+N232+P232</f>
        <v>0</v>
      </c>
    </row>
    <row r="233" spans="1:17" ht="21" customHeight="1" x14ac:dyDescent="0.25">
      <c r="A233" s="153" t="s">
        <v>177</v>
      </c>
      <c r="B233" s="153"/>
      <c r="C233" s="153" t="s">
        <v>178</v>
      </c>
      <c r="D233" s="158"/>
      <c r="E233" s="101">
        <f>+'Pay App 19'!E233</f>
        <v>0</v>
      </c>
      <c r="F233" s="73"/>
      <c r="G233" s="102">
        <f>+'Pay App 19'!G233+'Pay App 20'!F233</f>
        <v>0</v>
      </c>
      <c r="H233" s="194">
        <f>+'Pay App 19'!K233</f>
        <v>0</v>
      </c>
      <c r="I233" s="195"/>
      <c r="J233" s="104"/>
      <c r="K233" s="55">
        <f t="shared" si="10"/>
        <v>0</v>
      </c>
      <c r="L233" s="56">
        <f t="shared" si="8"/>
        <v>0</v>
      </c>
      <c r="M233" s="54">
        <f t="shared" si="9"/>
        <v>0</v>
      </c>
      <c r="N233" s="54">
        <f t="shared" si="11"/>
        <v>0</v>
      </c>
      <c r="O233" s="101">
        <f>+'Pay App 19'!O233+'Pay App 19'!P233</f>
        <v>0</v>
      </c>
      <c r="P233" s="73"/>
      <c r="Q233" s="69">
        <f>+'Pay App 19'!Q233+N233+P233</f>
        <v>0</v>
      </c>
    </row>
    <row r="234" spans="1:17" ht="21" customHeight="1" x14ac:dyDescent="0.25">
      <c r="A234" s="153" t="s">
        <v>402</v>
      </c>
      <c r="B234" s="153"/>
      <c r="C234" s="153" t="s">
        <v>403</v>
      </c>
      <c r="D234" s="158"/>
      <c r="E234" s="101">
        <f>+'Pay App 19'!E234</f>
        <v>0</v>
      </c>
      <c r="F234" s="73"/>
      <c r="G234" s="102">
        <f>+'Pay App 19'!G234+'Pay App 20'!F234</f>
        <v>0</v>
      </c>
      <c r="H234" s="194">
        <f>+'Pay App 19'!K234</f>
        <v>0</v>
      </c>
      <c r="I234" s="195"/>
      <c r="J234" s="104"/>
      <c r="K234" s="55">
        <f t="shared" si="10"/>
        <v>0</v>
      </c>
      <c r="L234" s="56">
        <f t="shared" si="8"/>
        <v>0</v>
      </c>
      <c r="M234" s="54">
        <f t="shared" si="9"/>
        <v>0</v>
      </c>
      <c r="N234" s="54">
        <f t="shared" si="11"/>
        <v>0</v>
      </c>
      <c r="O234" s="101">
        <f>+'Pay App 19'!O234+'Pay App 19'!P234</f>
        <v>0</v>
      </c>
      <c r="P234" s="73"/>
      <c r="Q234" s="69">
        <f>+'Pay App 19'!Q234+N234+P234</f>
        <v>0</v>
      </c>
    </row>
    <row r="235" spans="1:17" ht="21" customHeight="1" x14ac:dyDescent="0.25">
      <c r="A235" s="153" t="s">
        <v>179</v>
      </c>
      <c r="B235" s="153"/>
      <c r="C235" s="153" t="s">
        <v>180</v>
      </c>
      <c r="D235" s="158"/>
      <c r="E235" s="101">
        <f>+'Pay App 19'!E235</f>
        <v>0</v>
      </c>
      <c r="F235" s="73"/>
      <c r="G235" s="102">
        <f>+'Pay App 19'!G235+'Pay App 20'!F235</f>
        <v>0</v>
      </c>
      <c r="H235" s="194">
        <f>+'Pay App 19'!K235</f>
        <v>0</v>
      </c>
      <c r="I235" s="195"/>
      <c r="J235" s="104"/>
      <c r="K235" s="55">
        <f t="shared" si="10"/>
        <v>0</v>
      </c>
      <c r="L235" s="56">
        <f t="shared" si="8"/>
        <v>0</v>
      </c>
      <c r="M235" s="54">
        <f t="shared" si="9"/>
        <v>0</v>
      </c>
      <c r="N235" s="54">
        <f t="shared" si="11"/>
        <v>0</v>
      </c>
      <c r="O235" s="101">
        <f>+'Pay App 19'!O235+'Pay App 19'!P235</f>
        <v>0</v>
      </c>
      <c r="P235" s="73"/>
      <c r="Q235" s="69">
        <f>+'Pay App 19'!Q235+N235+P235</f>
        <v>0</v>
      </c>
    </row>
    <row r="236" spans="1:17" ht="21" customHeight="1" x14ac:dyDescent="0.25">
      <c r="A236" s="153" t="s">
        <v>181</v>
      </c>
      <c r="B236" s="153"/>
      <c r="C236" s="153" t="s">
        <v>182</v>
      </c>
      <c r="D236" s="158"/>
      <c r="E236" s="101">
        <f>+'Pay App 19'!E236</f>
        <v>0</v>
      </c>
      <c r="F236" s="73"/>
      <c r="G236" s="102">
        <f>+'Pay App 19'!G236+'Pay App 20'!F236</f>
        <v>0</v>
      </c>
      <c r="H236" s="194">
        <f>+'Pay App 19'!K236</f>
        <v>0</v>
      </c>
      <c r="I236" s="195"/>
      <c r="J236" s="104"/>
      <c r="K236" s="55">
        <f t="shared" si="10"/>
        <v>0</v>
      </c>
      <c r="L236" s="56">
        <f t="shared" si="8"/>
        <v>0</v>
      </c>
      <c r="M236" s="54">
        <f t="shared" si="9"/>
        <v>0</v>
      </c>
      <c r="N236" s="54">
        <f t="shared" si="11"/>
        <v>0</v>
      </c>
      <c r="O236" s="101">
        <f>+'Pay App 19'!O236+'Pay App 19'!P236</f>
        <v>0</v>
      </c>
      <c r="P236" s="73"/>
      <c r="Q236" s="69">
        <f>+'Pay App 19'!Q236+N236+P236</f>
        <v>0</v>
      </c>
    </row>
    <row r="237" spans="1:17" ht="21" customHeight="1" x14ac:dyDescent="0.25">
      <c r="A237" s="153" t="s">
        <v>183</v>
      </c>
      <c r="B237" s="153"/>
      <c r="C237" s="153" t="s">
        <v>184</v>
      </c>
      <c r="D237" s="158"/>
      <c r="E237" s="101">
        <f>+'Pay App 19'!E237</f>
        <v>0</v>
      </c>
      <c r="F237" s="73"/>
      <c r="G237" s="102">
        <f>+'Pay App 19'!G237+'Pay App 20'!F237</f>
        <v>0</v>
      </c>
      <c r="H237" s="194">
        <f>+'Pay App 19'!K237</f>
        <v>0</v>
      </c>
      <c r="I237" s="195"/>
      <c r="J237" s="104"/>
      <c r="K237" s="55">
        <f t="shared" si="10"/>
        <v>0</v>
      </c>
      <c r="L237" s="56">
        <f t="shared" si="8"/>
        <v>0</v>
      </c>
      <c r="M237" s="54">
        <f t="shared" si="9"/>
        <v>0</v>
      </c>
      <c r="N237" s="54">
        <f t="shared" si="11"/>
        <v>0</v>
      </c>
      <c r="O237" s="101">
        <f>+'Pay App 19'!O237+'Pay App 19'!P237</f>
        <v>0</v>
      </c>
      <c r="P237" s="73"/>
      <c r="Q237" s="69">
        <f>+'Pay App 19'!Q237+N237+P237</f>
        <v>0</v>
      </c>
    </row>
    <row r="238" spans="1:17" ht="21" customHeight="1" x14ac:dyDescent="0.25">
      <c r="A238" s="156" t="s">
        <v>404</v>
      </c>
      <c r="B238" s="156"/>
      <c r="C238" s="156" t="s">
        <v>405</v>
      </c>
      <c r="D238" s="157"/>
      <c r="E238" s="101">
        <f>+'Pay App 19'!E238</f>
        <v>0</v>
      </c>
      <c r="F238" s="73"/>
      <c r="G238" s="54">
        <f>+'Pay App 19'!G238+'Pay App 20'!F238</f>
        <v>0</v>
      </c>
      <c r="H238" s="194">
        <f>+'Pay App 19'!K238</f>
        <v>0</v>
      </c>
      <c r="I238" s="195"/>
      <c r="J238" s="104"/>
      <c r="K238" s="55">
        <f t="shared" si="10"/>
        <v>0</v>
      </c>
      <c r="L238" s="120">
        <f t="shared" si="8"/>
        <v>0</v>
      </c>
      <c r="M238" s="54">
        <f t="shared" si="9"/>
        <v>0</v>
      </c>
      <c r="N238" s="54">
        <f t="shared" si="11"/>
        <v>0</v>
      </c>
      <c r="O238" s="101">
        <f>+'Pay App 19'!O238+'Pay App 19'!P238</f>
        <v>0</v>
      </c>
      <c r="P238" s="73"/>
      <c r="Q238" s="69">
        <f>+'Pay App 19'!Q238+N238+P238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gZX8Bf4QF9rnzoXq2LOC74M0QW7U9EFUiZsXXPKuzIVIzW9Q3m2fh4NoSz/G9Hq+tn/TBz4RH3D188IW/zjizQ==" saltValue="oBdWalI6tHFOrZy+tFIpUg==" spinCount="100000" sheet="1" selectLockedCells="1"/>
  <protectedRanges>
    <protectedRange sqref="A116 C116" name="Range2"/>
    <protectedRange sqref="A188 A218 C188 C218" name="Range2_1"/>
  </protectedRanges>
  <mergeCells count="516">
    <mergeCell ref="A239:B239"/>
    <mergeCell ref="C239:D239"/>
    <mergeCell ref="H239:I239"/>
    <mergeCell ref="A237:B237"/>
    <mergeCell ref="C237:D237"/>
    <mergeCell ref="H237:I237"/>
    <mergeCell ref="A238:B238"/>
    <mergeCell ref="C238:D238"/>
    <mergeCell ref="H238:I238"/>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03:B203"/>
    <mergeCell ref="C203:D203"/>
    <mergeCell ref="H203:I203"/>
    <mergeCell ref="A204:B204"/>
    <mergeCell ref="C204:D204"/>
    <mergeCell ref="H204:I204"/>
    <mergeCell ref="A201:B201"/>
    <mergeCell ref="C201:D201"/>
    <mergeCell ref="H201:I201"/>
    <mergeCell ref="A202:B202"/>
    <mergeCell ref="C202:D202"/>
    <mergeCell ref="H202:I202"/>
    <mergeCell ref="A199:B199"/>
    <mergeCell ref="C199:D199"/>
    <mergeCell ref="H199:I199"/>
    <mergeCell ref="A200:B200"/>
    <mergeCell ref="C200:D200"/>
    <mergeCell ref="H200:I200"/>
    <mergeCell ref="A197:B197"/>
    <mergeCell ref="C197:D197"/>
    <mergeCell ref="H197:I197"/>
    <mergeCell ref="A198:B198"/>
    <mergeCell ref="C198:D198"/>
    <mergeCell ref="H198:I198"/>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02:B102"/>
    <mergeCell ref="C102:D102"/>
    <mergeCell ref="H102:I102"/>
    <mergeCell ref="A103:B103"/>
    <mergeCell ref="C103:D103"/>
    <mergeCell ref="H103:I103"/>
    <mergeCell ref="A100:B100"/>
    <mergeCell ref="C100:D100"/>
    <mergeCell ref="H100:I100"/>
    <mergeCell ref="A101:B101"/>
    <mergeCell ref="C101:D101"/>
    <mergeCell ref="H101:I101"/>
    <mergeCell ref="A98:B98"/>
    <mergeCell ref="C98:D98"/>
    <mergeCell ref="H98:I98"/>
    <mergeCell ref="A99:B99"/>
    <mergeCell ref="C99:D99"/>
    <mergeCell ref="H99:I99"/>
    <mergeCell ref="A96:B96"/>
    <mergeCell ref="C96:D96"/>
    <mergeCell ref="H96:I96"/>
    <mergeCell ref="A97:B97"/>
    <mergeCell ref="C97:D97"/>
    <mergeCell ref="H97:I97"/>
    <mergeCell ref="A94:B94"/>
    <mergeCell ref="C94:D94"/>
    <mergeCell ref="H94:I94"/>
    <mergeCell ref="A95:B95"/>
    <mergeCell ref="C95:D95"/>
    <mergeCell ref="H95:I95"/>
    <mergeCell ref="A92:B92"/>
    <mergeCell ref="C92:D92"/>
    <mergeCell ref="H92:I92"/>
    <mergeCell ref="A93:B93"/>
    <mergeCell ref="C93:D93"/>
    <mergeCell ref="H93:I93"/>
    <mergeCell ref="A90:B90"/>
    <mergeCell ref="C90:D90"/>
    <mergeCell ref="H90:I90"/>
    <mergeCell ref="A91:B91"/>
    <mergeCell ref="C91:D91"/>
    <mergeCell ref="H91:I91"/>
    <mergeCell ref="A88:B88"/>
    <mergeCell ref="C88:D88"/>
    <mergeCell ref="H88:I88"/>
    <mergeCell ref="A89:B89"/>
    <mergeCell ref="C89:D89"/>
    <mergeCell ref="H89:I89"/>
    <mergeCell ref="A86:B86"/>
    <mergeCell ref="C86:D86"/>
    <mergeCell ref="H86:I86"/>
    <mergeCell ref="A87:B87"/>
    <mergeCell ref="C87:D87"/>
    <mergeCell ref="H87:I87"/>
    <mergeCell ref="A84:B84"/>
    <mergeCell ref="C84:D84"/>
    <mergeCell ref="H84:I84"/>
    <mergeCell ref="A85:B85"/>
    <mergeCell ref="C85:D85"/>
    <mergeCell ref="H85:I8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27:B27"/>
    <mergeCell ref="A28:B28"/>
    <mergeCell ref="A29:B29"/>
    <mergeCell ref="H29:J29"/>
    <mergeCell ref="L29:N29"/>
    <mergeCell ref="H16:Q16"/>
    <mergeCell ref="H18:Q19"/>
    <mergeCell ref="A19:B19"/>
    <mergeCell ref="A21:B21"/>
    <mergeCell ref="H21:Q22"/>
    <mergeCell ref="A22:B22"/>
    <mergeCell ref="A7:B7"/>
    <mergeCell ref="I7:J7"/>
    <mergeCell ref="H8:Q11"/>
    <mergeCell ref="A12:B12"/>
    <mergeCell ref="H12:Q15"/>
    <mergeCell ref="A14:B14"/>
    <mergeCell ref="A24:B24"/>
    <mergeCell ref="H24:Q25"/>
    <mergeCell ref="A25:B25"/>
  </mergeCells>
  <dataValidations disablePrompts="1" count="2">
    <dataValidation allowBlank="1" showInputMessage="1" sqref="P80:P238"/>
    <dataValidation type="decimal" operator="lessThanOrEqual" allowBlank="1" showInputMessage="1" showErrorMessage="1" errorTitle="Release retention" error="In order to release retention, the number entered into this cell must be negative." sqref="O80:O238">
      <formula1>0</formula1>
    </dataValidation>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21</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35"/>
      <c r="I17" s="135"/>
      <c r="J17" s="135"/>
      <c r="K17" s="135"/>
      <c r="L17" s="135"/>
      <c r="M17" s="135"/>
      <c r="N17" s="135"/>
      <c r="O17" s="135"/>
      <c r="P17" s="135"/>
      <c r="Q17" s="135"/>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34"/>
      <c r="I20" s="134"/>
      <c r="J20" s="134"/>
      <c r="K20" s="134"/>
      <c r="L20" s="134"/>
      <c r="M20" s="134"/>
      <c r="N20" s="134"/>
      <c r="O20" s="134"/>
      <c r="P20" s="134"/>
      <c r="Q20" s="134"/>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34"/>
      <c r="I23" s="134"/>
      <c r="J23" s="134"/>
      <c r="K23" s="134"/>
      <c r="L23" s="134"/>
      <c r="M23" s="134"/>
      <c r="N23" s="134"/>
      <c r="O23" s="134"/>
      <c r="P23" s="134"/>
      <c r="Q23" s="134"/>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20'!F36+'Pay App 21'!F239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34"/>
      <c r="I42" s="134"/>
      <c r="J42" s="134"/>
      <c r="K42" s="134"/>
      <c r="L42" s="134"/>
      <c r="M42" s="134"/>
      <c r="N42" s="134"/>
      <c r="O42" s="134"/>
      <c r="P42" s="134"/>
      <c r="Q42" s="134"/>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20'!F51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20'!F55+'Pay App 20'!F57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20'!B62+'Pay App 21'!N239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21.1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31">
        <f>+'Project Summary Sheet'!C17</f>
        <v>0</v>
      </c>
      <c r="O74" s="131"/>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32" t="s">
        <v>63</v>
      </c>
      <c r="F78" s="132" t="s">
        <v>64</v>
      </c>
      <c r="G78" s="132" t="s">
        <v>65</v>
      </c>
      <c r="H78" s="169" t="s">
        <v>66</v>
      </c>
      <c r="I78" s="169"/>
      <c r="J78" s="132" t="s">
        <v>67</v>
      </c>
      <c r="K78" s="132" t="s">
        <v>248</v>
      </c>
      <c r="L78" s="132" t="s">
        <v>68</v>
      </c>
      <c r="M78" s="42" t="s">
        <v>69</v>
      </c>
      <c r="N78" s="132" t="s">
        <v>70</v>
      </c>
      <c r="O78" s="112" t="s">
        <v>71</v>
      </c>
      <c r="P78" s="132" t="s">
        <v>72</v>
      </c>
      <c r="Q78" s="132" t="s">
        <v>425</v>
      </c>
    </row>
    <row r="79" spans="1:20" ht="65.25" customHeight="1" x14ac:dyDescent="0.25">
      <c r="A79" s="170" t="s">
        <v>73</v>
      </c>
      <c r="B79" s="170"/>
      <c r="C79" s="170" t="s">
        <v>74</v>
      </c>
      <c r="D79" s="170"/>
      <c r="E79" s="133" t="s">
        <v>14</v>
      </c>
      <c r="F79" s="133" t="s">
        <v>235</v>
      </c>
      <c r="G79" s="133" t="s">
        <v>234</v>
      </c>
      <c r="H79" s="170" t="s">
        <v>236</v>
      </c>
      <c r="I79" s="170"/>
      <c r="J79" s="133" t="s">
        <v>245</v>
      </c>
      <c r="K79" s="45" t="s">
        <v>246</v>
      </c>
      <c r="L79" s="133" t="s">
        <v>247</v>
      </c>
      <c r="M79" s="45" t="s">
        <v>237</v>
      </c>
      <c r="N79" s="133" t="s">
        <v>238</v>
      </c>
      <c r="O79" s="113" t="s">
        <v>424</v>
      </c>
      <c r="P79" s="133" t="s">
        <v>423</v>
      </c>
      <c r="Q79" s="133" t="s">
        <v>239</v>
      </c>
    </row>
    <row r="80" spans="1:20" ht="21" customHeight="1" x14ac:dyDescent="0.25">
      <c r="A80" s="171" t="s">
        <v>77</v>
      </c>
      <c r="B80" s="171"/>
      <c r="C80" s="186" t="s">
        <v>75</v>
      </c>
      <c r="D80" s="187"/>
      <c r="E80" s="100">
        <f>+'Pay App 20'!E80</f>
        <v>0</v>
      </c>
      <c r="F80" s="72"/>
      <c r="G80" s="52">
        <f>+'Pay App 20'!G80+F80</f>
        <v>0</v>
      </c>
      <c r="H80" s="196">
        <f>+'Pay App 20'!K80</f>
        <v>0</v>
      </c>
      <c r="I80" s="197"/>
      <c r="J80" s="103"/>
      <c r="K80" s="53">
        <f>+H80+J80</f>
        <v>0</v>
      </c>
      <c r="L80" s="70">
        <f>IF(ISERROR(K80/G80),0,K80/G80)</f>
        <v>0</v>
      </c>
      <c r="M80" s="52">
        <f>+G80-K80</f>
        <v>0</v>
      </c>
      <c r="N80" s="52">
        <f>SUM(+J80*0.05)</f>
        <v>0</v>
      </c>
      <c r="O80" s="100">
        <f>+'Pay App 20'!O80+'Pay App 20'!P80</f>
        <v>0</v>
      </c>
      <c r="P80" s="72"/>
      <c r="Q80" s="71">
        <f>+'Pay App 20'!Q80+N80+P80</f>
        <v>0</v>
      </c>
    </row>
    <row r="81" spans="1:17" ht="21" customHeight="1" x14ac:dyDescent="0.25">
      <c r="A81" s="154" t="s">
        <v>78</v>
      </c>
      <c r="B81" s="154"/>
      <c r="C81" s="154" t="s">
        <v>79</v>
      </c>
      <c r="D81" s="155"/>
      <c r="E81" s="101">
        <f>+'Pay App 20'!E81</f>
        <v>0</v>
      </c>
      <c r="F81" s="73"/>
      <c r="G81" s="102">
        <f>+'Pay App 20'!G81+'Pay App 21'!F81</f>
        <v>0</v>
      </c>
      <c r="H81" s="194">
        <f>+'Pay App 20'!K81</f>
        <v>0</v>
      </c>
      <c r="I81" s="195"/>
      <c r="J81" s="104"/>
      <c r="K81" s="55">
        <f>+H81+J81</f>
        <v>0</v>
      </c>
      <c r="L81" s="56">
        <f t="shared" ref="L81:L145" si="0">IF(ISERROR(K81/G81),0,K81/G81)</f>
        <v>0</v>
      </c>
      <c r="M81" s="54">
        <f t="shared" ref="M81:M145" si="1">+G81-K81</f>
        <v>0</v>
      </c>
      <c r="N81" s="54">
        <f>SUM(+J81*0.05)</f>
        <v>0</v>
      </c>
      <c r="O81" s="101">
        <f>+'Pay App 20'!O81+'Pay App 20'!P81</f>
        <v>0</v>
      </c>
      <c r="P81" s="73"/>
      <c r="Q81" s="69">
        <f>+'Pay App 20'!Q81+N81+P81</f>
        <v>0</v>
      </c>
    </row>
    <row r="82" spans="1:17" ht="21" customHeight="1" x14ac:dyDescent="0.25">
      <c r="A82" s="154" t="s">
        <v>80</v>
      </c>
      <c r="B82" s="154"/>
      <c r="C82" s="130" t="s">
        <v>76</v>
      </c>
      <c r="D82" s="58"/>
      <c r="E82" s="101">
        <f>+'Pay App 20'!E82</f>
        <v>0</v>
      </c>
      <c r="F82" s="73"/>
      <c r="G82" s="102">
        <f>+'Pay App 20'!G82+'Pay App 21'!F82</f>
        <v>0</v>
      </c>
      <c r="H82" s="194">
        <f>+'Pay App 20'!K82</f>
        <v>0</v>
      </c>
      <c r="I82" s="195"/>
      <c r="J82" s="104"/>
      <c r="K82" s="55">
        <f t="shared" ref="K82:K146" si="2">+H82+J82</f>
        <v>0</v>
      </c>
      <c r="L82" s="56">
        <f t="shared" si="0"/>
        <v>0</v>
      </c>
      <c r="M82" s="54">
        <f t="shared" si="1"/>
        <v>0</v>
      </c>
      <c r="N82" s="54">
        <f t="shared" ref="N82:N146" si="3">SUM(+J82*0.05)</f>
        <v>0</v>
      </c>
      <c r="O82" s="101">
        <f>+'Pay App 20'!O82+'Pay App 20'!P82</f>
        <v>0</v>
      </c>
      <c r="P82" s="73"/>
      <c r="Q82" s="69">
        <f>+'Pay App 20'!Q82+N82+P82</f>
        <v>0</v>
      </c>
    </row>
    <row r="83" spans="1:17" ht="21" customHeight="1" x14ac:dyDescent="0.25">
      <c r="A83" s="154" t="s">
        <v>408</v>
      </c>
      <c r="B83" s="154"/>
      <c r="C83" s="154" t="s">
        <v>409</v>
      </c>
      <c r="D83" s="155"/>
      <c r="E83" s="101">
        <f>+'Pay App 20'!E83</f>
        <v>0</v>
      </c>
      <c r="F83" s="73"/>
      <c r="G83" s="102">
        <f>+'Pay App 20'!G83+'Pay App 21'!F83</f>
        <v>0</v>
      </c>
      <c r="H83" s="194">
        <f>+'Pay App 20'!K83</f>
        <v>0</v>
      </c>
      <c r="I83" s="195"/>
      <c r="J83" s="104"/>
      <c r="K83" s="55">
        <f t="shared" si="2"/>
        <v>0</v>
      </c>
      <c r="L83" s="56">
        <f t="shared" si="0"/>
        <v>0</v>
      </c>
      <c r="M83" s="54">
        <f t="shared" si="1"/>
        <v>0</v>
      </c>
      <c r="N83" s="54">
        <f t="shared" si="3"/>
        <v>0</v>
      </c>
      <c r="O83" s="101">
        <f>+'Pay App 20'!O83+'Pay App 20'!P83</f>
        <v>0</v>
      </c>
      <c r="P83" s="73"/>
      <c r="Q83" s="69">
        <f>+'Pay App 20'!Q83+N83+P83</f>
        <v>0</v>
      </c>
    </row>
    <row r="84" spans="1:17" ht="21" customHeight="1" x14ac:dyDescent="0.25">
      <c r="A84" s="154" t="s">
        <v>410</v>
      </c>
      <c r="B84" s="154"/>
      <c r="C84" s="154" t="s">
        <v>81</v>
      </c>
      <c r="D84" s="155"/>
      <c r="E84" s="101">
        <f>+'Pay App 20'!E84</f>
        <v>0</v>
      </c>
      <c r="F84" s="73"/>
      <c r="G84" s="102">
        <f>+'Pay App 20'!G84+'Pay App 21'!F84</f>
        <v>0</v>
      </c>
      <c r="H84" s="194">
        <f>+'Pay App 20'!K84</f>
        <v>0</v>
      </c>
      <c r="I84" s="195"/>
      <c r="J84" s="104"/>
      <c r="K84" s="55">
        <f t="shared" si="2"/>
        <v>0</v>
      </c>
      <c r="L84" s="56">
        <f t="shared" si="0"/>
        <v>0</v>
      </c>
      <c r="M84" s="54">
        <f t="shared" si="1"/>
        <v>0</v>
      </c>
      <c r="N84" s="54">
        <f t="shared" si="3"/>
        <v>0</v>
      </c>
      <c r="O84" s="101">
        <f>+'Pay App 20'!O84+'Pay App 20'!P84</f>
        <v>0</v>
      </c>
      <c r="P84" s="73"/>
      <c r="Q84" s="69">
        <f>+'Pay App 20'!Q84+N84+P84</f>
        <v>0</v>
      </c>
    </row>
    <row r="85" spans="1:17" ht="21" customHeight="1" x14ac:dyDescent="0.25">
      <c r="A85" s="154" t="s">
        <v>411</v>
      </c>
      <c r="B85" s="154"/>
      <c r="C85" s="154" t="s">
        <v>412</v>
      </c>
      <c r="D85" s="155"/>
      <c r="E85" s="101">
        <f>+'Pay App 20'!E85</f>
        <v>0</v>
      </c>
      <c r="F85" s="73"/>
      <c r="G85" s="102">
        <f>+'Pay App 20'!G85+'Pay App 21'!F85</f>
        <v>0</v>
      </c>
      <c r="H85" s="194">
        <f>+'Pay App 20'!K85</f>
        <v>0</v>
      </c>
      <c r="I85" s="195"/>
      <c r="J85" s="104"/>
      <c r="K85" s="55">
        <f t="shared" si="2"/>
        <v>0</v>
      </c>
      <c r="L85" s="56">
        <f t="shared" si="0"/>
        <v>0</v>
      </c>
      <c r="M85" s="54">
        <f t="shared" si="1"/>
        <v>0</v>
      </c>
      <c r="N85" s="54">
        <f t="shared" si="3"/>
        <v>0</v>
      </c>
      <c r="O85" s="101">
        <f>+'Pay App 20'!O85+'Pay App 20'!P85</f>
        <v>0</v>
      </c>
      <c r="P85" s="73"/>
      <c r="Q85" s="69">
        <f>+'Pay App 20'!Q85+N85+P85</f>
        <v>0</v>
      </c>
    </row>
    <row r="86" spans="1:17" ht="21" customHeight="1" x14ac:dyDescent="0.25">
      <c r="A86" s="154" t="s">
        <v>406</v>
      </c>
      <c r="B86" s="154"/>
      <c r="C86" s="154" t="s">
        <v>407</v>
      </c>
      <c r="D86" s="155"/>
      <c r="E86" s="101">
        <f>+'Pay App 20'!E86</f>
        <v>0</v>
      </c>
      <c r="F86" s="73"/>
      <c r="G86" s="102">
        <f>+'Pay App 20'!G86+'Pay App 21'!F86</f>
        <v>0</v>
      </c>
      <c r="H86" s="194">
        <f>+'Pay App 20'!K86</f>
        <v>0</v>
      </c>
      <c r="I86" s="195"/>
      <c r="J86" s="104"/>
      <c r="K86" s="55">
        <f t="shared" si="2"/>
        <v>0</v>
      </c>
      <c r="L86" s="56">
        <f t="shared" si="0"/>
        <v>0</v>
      </c>
      <c r="M86" s="54">
        <f t="shared" si="1"/>
        <v>0</v>
      </c>
      <c r="N86" s="54">
        <f t="shared" si="3"/>
        <v>0</v>
      </c>
      <c r="O86" s="101">
        <f>+'Pay App 20'!O86+'Pay App 20'!P86</f>
        <v>0</v>
      </c>
      <c r="P86" s="73"/>
      <c r="Q86" s="69">
        <f>+'Pay App 20'!Q86+N86+P86</f>
        <v>0</v>
      </c>
    </row>
    <row r="87" spans="1:17" ht="21" customHeight="1" x14ac:dyDescent="0.25">
      <c r="A87" s="154" t="s">
        <v>562</v>
      </c>
      <c r="B87" s="154"/>
      <c r="C87" s="154" t="s">
        <v>563</v>
      </c>
      <c r="D87" s="155"/>
      <c r="E87" s="101">
        <f>+'Pay App 20'!E87</f>
        <v>0</v>
      </c>
      <c r="F87" s="73"/>
      <c r="G87" s="102">
        <f>+'Pay App 20'!G87+'Pay App 21'!F87</f>
        <v>0</v>
      </c>
      <c r="H87" s="194">
        <f>+'Pay App 20'!K87</f>
        <v>0</v>
      </c>
      <c r="I87" s="195"/>
      <c r="J87" s="104"/>
      <c r="K87" s="55">
        <f t="shared" si="2"/>
        <v>0</v>
      </c>
      <c r="L87" s="56">
        <f t="shared" si="0"/>
        <v>0</v>
      </c>
      <c r="M87" s="54">
        <f t="shared" si="1"/>
        <v>0</v>
      </c>
      <c r="N87" s="54">
        <f t="shared" si="3"/>
        <v>0</v>
      </c>
      <c r="O87" s="101">
        <f>+'Pay App 20'!O87+'Pay App 20'!P87</f>
        <v>0</v>
      </c>
      <c r="P87" s="73"/>
      <c r="Q87" s="69">
        <f>+'Pay App 20'!Q87+N87+P87</f>
        <v>0</v>
      </c>
    </row>
    <row r="88" spans="1:17" ht="21" customHeight="1" x14ac:dyDescent="0.25">
      <c r="A88" s="159" t="s">
        <v>228</v>
      </c>
      <c r="B88" s="159"/>
      <c r="C88" s="186" t="s">
        <v>269</v>
      </c>
      <c r="D88" s="187"/>
      <c r="E88" s="101">
        <f>+'Pay App 20'!E88</f>
        <v>0</v>
      </c>
      <c r="F88" s="73"/>
      <c r="G88" s="102">
        <f>+'Pay App 20'!G88+'Pay App 21'!F88</f>
        <v>0</v>
      </c>
      <c r="H88" s="194">
        <f>+'Pay App 20'!K88</f>
        <v>0</v>
      </c>
      <c r="I88" s="195"/>
      <c r="J88" s="104"/>
      <c r="K88" s="55">
        <f t="shared" si="2"/>
        <v>0</v>
      </c>
      <c r="L88" s="56">
        <f t="shared" si="0"/>
        <v>0</v>
      </c>
      <c r="M88" s="54">
        <f t="shared" si="1"/>
        <v>0</v>
      </c>
      <c r="N88" s="54">
        <f t="shared" si="3"/>
        <v>0</v>
      </c>
      <c r="O88" s="101">
        <f>+'Pay App 20'!O88+'Pay App 20'!P88</f>
        <v>0</v>
      </c>
      <c r="P88" s="73"/>
      <c r="Q88" s="69">
        <f>+'Pay App 20'!Q88+N88+P88</f>
        <v>0</v>
      </c>
    </row>
    <row r="89" spans="1:17" ht="21" customHeight="1" x14ac:dyDescent="0.25">
      <c r="A89" s="154" t="s">
        <v>82</v>
      </c>
      <c r="B89" s="154"/>
      <c r="C89" s="154" t="s">
        <v>256</v>
      </c>
      <c r="D89" s="155"/>
      <c r="E89" s="101">
        <f>+'Pay App 20'!E89</f>
        <v>0</v>
      </c>
      <c r="F89" s="73"/>
      <c r="G89" s="102">
        <f>+'Pay App 20'!G89+'Pay App 21'!F89</f>
        <v>0</v>
      </c>
      <c r="H89" s="194">
        <f>+'Pay App 20'!K89</f>
        <v>0</v>
      </c>
      <c r="I89" s="195"/>
      <c r="J89" s="104"/>
      <c r="K89" s="55">
        <f t="shared" si="2"/>
        <v>0</v>
      </c>
      <c r="L89" s="56">
        <f t="shared" si="0"/>
        <v>0</v>
      </c>
      <c r="M89" s="54">
        <f t="shared" si="1"/>
        <v>0</v>
      </c>
      <c r="N89" s="54">
        <f t="shared" si="3"/>
        <v>0</v>
      </c>
      <c r="O89" s="101">
        <f>+'Pay App 20'!O89+'Pay App 20'!P89</f>
        <v>0</v>
      </c>
      <c r="P89" s="73"/>
      <c r="Q89" s="69">
        <f>+'Pay App 20'!Q89+N89+P89</f>
        <v>0</v>
      </c>
    </row>
    <row r="90" spans="1:17" ht="21" customHeight="1" x14ac:dyDescent="0.25">
      <c r="A90" s="154" t="s">
        <v>257</v>
      </c>
      <c r="B90" s="154"/>
      <c r="C90" s="154" t="s">
        <v>258</v>
      </c>
      <c r="D90" s="155"/>
      <c r="E90" s="101">
        <f>+'Pay App 20'!E90</f>
        <v>0</v>
      </c>
      <c r="F90" s="73"/>
      <c r="G90" s="102">
        <f>+'Pay App 20'!G90+'Pay App 21'!F90</f>
        <v>0</v>
      </c>
      <c r="H90" s="194">
        <f>+'Pay App 20'!K90</f>
        <v>0</v>
      </c>
      <c r="I90" s="195"/>
      <c r="J90" s="104"/>
      <c r="K90" s="55">
        <f t="shared" si="2"/>
        <v>0</v>
      </c>
      <c r="L90" s="56">
        <f t="shared" si="0"/>
        <v>0</v>
      </c>
      <c r="M90" s="54">
        <f t="shared" si="1"/>
        <v>0</v>
      </c>
      <c r="N90" s="54">
        <f t="shared" si="3"/>
        <v>0</v>
      </c>
      <c r="O90" s="101">
        <f>+'Pay App 20'!O90+'Pay App 20'!P90</f>
        <v>0</v>
      </c>
      <c r="P90" s="73"/>
      <c r="Q90" s="69">
        <f>+'Pay App 20'!Q90+N90+P90</f>
        <v>0</v>
      </c>
    </row>
    <row r="91" spans="1:17" ht="21" customHeight="1" x14ac:dyDescent="0.25">
      <c r="A91" s="154" t="s">
        <v>259</v>
      </c>
      <c r="B91" s="154"/>
      <c r="C91" s="154" t="s">
        <v>260</v>
      </c>
      <c r="D91" s="155"/>
      <c r="E91" s="101">
        <f>+'Pay App 20'!E91</f>
        <v>0</v>
      </c>
      <c r="F91" s="73"/>
      <c r="G91" s="102">
        <f>+'Pay App 20'!G91+'Pay App 21'!F91</f>
        <v>0</v>
      </c>
      <c r="H91" s="194">
        <f>+'Pay App 20'!K91</f>
        <v>0</v>
      </c>
      <c r="I91" s="195"/>
      <c r="J91" s="104"/>
      <c r="K91" s="55">
        <f t="shared" si="2"/>
        <v>0</v>
      </c>
      <c r="L91" s="56">
        <f t="shared" si="0"/>
        <v>0</v>
      </c>
      <c r="M91" s="54">
        <f t="shared" si="1"/>
        <v>0</v>
      </c>
      <c r="N91" s="54">
        <f t="shared" si="3"/>
        <v>0</v>
      </c>
      <c r="O91" s="101">
        <f>+'Pay App 20'!O91+'Pay App 20'!P91</f>
        <v>0</v>
      </c>
      <c r="P91" s="73"/>
      <c r="Q91" s="69">
        <f>+'Pay App 20'!Q91+N91+P91</f>
        <v>0</v>
      </c>
    </row>
    <row r="92" spans="1:17" ht="21" customHeight="1" x14ac:dyDescent="0.25">
      <c r="A92" s="154" t="s">
        <v>261</v>
      </c>
      <c r="B92" s="154"/>
      <c r="C92" s="154" t="s">
        <v>262</v>
      </c>
      <c r="D92" s="155"/>
      <c r="E92" s="101">
        <f>+'Pay App 20'!E92</f>
        <v>0</v>
      </c>
      <c r="F92" s="73"/>
      <c r="G92" s="102">
        <f>+'Pay App 20'!G92+'Pay App 21'!F92</f>
        <v>0</v>
      </c>
      <c r="H92" s="194">
        <f>+'Pay App 20'!K92</f>
        <v>0</v>
      </c>
      <c r="I92" s="195"/>
      <c r="J92" s="104"/>
      <c r="K92" s="55">
        <f t="shared" si="2"/>
        <v>0</v>
      </c>
      <c r="L92" s="56">
        <f t="shared" si="0"/>
        <v>0</v>
      </c>
      <c r="M92" s="54">
        <f t="shared" si="1"/>
        <v>0</v>
      </c>
      <c r="N92" s="54">
        <f t="shared" si="3"/>
        <v>0</v>
      </c>
      <c r="O92" s="101">
        <f>+'Pay App 20'!O92+'Pay App 20'!P92</f>
        <v>0</v>
      </c>
      <c r="P92" s="73"/>
      <c r="Q92" s="69">
        <f>+'Pay App 20'!Q92+N92+P92</f>
        <v>0</v>
      </c>
    </row>
    <row r="93" spans="1:17" ht="21" customHeight="1" x14ac:dyDescent="0.25">
      <c r="A93" s="154" t="s">
        <v>263</v>
      </c>
      <c r="B93" s="154"/>
      <c r="C93" s="154" t="s">
        <v>264</v>
      </c>
      <c r="D93" s="155"/>
      <c r="E93" s="101">
        <f>+'Pay App 20'!E93</f>
        <v>0</v>
      </c>
      <c r="F93" s="73"/>
      <c r="G93" s="102">
        <f>+'Pay App 20'!G93+'Pay App 21'!F93</f>
        <v>0</v>
      </c>
      <c r="H93" s="194">
        <f>+'Pay App 20'!K93</f>
        <v>0</v>
      </c>
      <c r="I93" s="195"/>
      <c r="J93" s="104"/>
      <c r="K93" s="55">
        <f t="shared" si="2"/>
        <v>0</v>
      </c>
      <c r="L93" s="56">
        <f t="shared" si="0"/>
        <v>0</v>
      </c>
      <c r="M93" s="54">
        <f t="shared" si="1"/>
        <v>0</v>
      </c>
      <c r="N93" s="54">
        <f t="shared" si="3"/>
        <v>0</v>
      </c>
      <c r="O93" s="101">
        <f>+'Pay App 20'!O93+'Pay App 20'!P93</f>
        <v>0</v>
      </c>
      <c r="P93" s="73"/>
      <c r="Q93" s="69">
        <f>+'Pay App 20'!Q93+N93+P93</f>
        <v>0</v>
      </c>
    </row>
    <row r="94" spans="1:17" ht="21" customHeight="1" x14ac:dyDescent="0.25">
      <c r="A94" s="154" t="s">
        <v>265</v>
      </c>
      <c r="B94" s="154"/>
      <c r="C94" s="154" t="s">
        <v>266</v>
      </c>
      <c r="D94" s="155"/>
      <c r="E94" s="101">
        <f>+'Pay App 20'!E94</f>
        <v>0</v>
      </c>
      <c r="F94" s="73"/>
      <c r="G94" s="102">
        <f>+'Pay App 20'!G94+'Pay App 21'!F94</f>
        <v>0</v>
      </c>
      <c r="H94" s="194">
        <f>+'Pay App 20'!K94</f>
        <v>0</v>
      </c>
      <c r="I94" s="195"/>
      <c r="J94" s="104"/>
      <c r="K94" s="55">
        <f t="shared" si="2"/>
        <v>0</v>
      </c>
      <c r="L94" s="56">
        <f t="shared" si="0"/>
        <v>0</v>
      </c>
      <c r="M94" s="54">
        <f t="shared" si="1"/>
        <v>0</v>
      </c>
      <c r="N94" s="54">
        <f t="shared" si="3"/>
        <v>0</v>
      </c>
      <c r="O94" s="101">
        <f>+'Pay App 20'!O94+'Pay App 20'!P94</f>
        <v>0</v>
      </c>
      <c r="P94" s="73"/>
      <c r="Q94" s="69">
        <f>+'Pay App 20'!Q94+N94+P94</f>
        <v>0</v>
      </c>
    </row>
    <row r="95" spans="1:17" ht="21" customHeight="1" x14ac:dyDescent="0.25">
      <c r="A95" s="154" t="s">
        <v>83</v>
      </c>
      <c r="B95" s="154"/>
      <c r="C95" s="154" t="s">
        <v>267</v>
      </c>
      <c r="D95" s="155"/>
      <c r="E95" s="101">
        <f>+'Pay App 20'!E95</f>
        <v>0</v>
      </c>
      <c r="F95" s="73"/>
      <c r="G95" s="102">
        <f>+'Pay App 20'!G95+'Pay App 21'!F95</f>
        <v>0</v>
      </c>
      <c r="H95" s="194">
        <f>+'Pay App 20'!K95</f>
        <v>0</v>
      </c>
      <c r="I95" s="195"/>
      <c r="J95" s="104"/>
      <c r="K95" s="55">
        <f t="shared" si="2"/>
        <v>0</v>
      </c>
      <c r="L95" s="56">
        <f t="shared" si="0"/>
        <v>0</v>
      </c>
      <c r="M95" s="54">
        <f t="shared" si="1"/>
        <v>0</v>
      </c>
      <c r="N95" s="54">
        <f t="shared" si="3"/>
        <v>0</v>
      </c>
      <c r="O95" s="101">
        <f>+'Pay App 20'!O95+'Pay App 20'!P95</f>
        <v>0</v>
      </c>
      <c r="P95" s="73"/>
      <c r="Q95" s="69">
        <f>+'Pay App 20'!Q95+N95+P95</f>
        <v>0</v>
      </c>
    </row>
    <row r="96" spans="1:17" ht="21" customHeight="1" x14ac:dyDescent="0.25">
      <c r="A96" s="154" t="s">
        <v>84</v>
      </c>
      <c r="B96" s="154"/>
      <c r="C96" s="154" t="s">
        <v>268</v>
      </c>
      <c r="D96" s="155"/>
      <c r="E96" s="101">
        <f>+'Pay App 20'!E96</f>
        <v>0</v>
      </c>
      <c r="F96" s="73"/>
      <c r="G96" s="102">
        <f>+'Pay App 20'!G96+'Pay App 21'!F96</f>
        <v>0</v>
      </c>
      <c r="H96" s="194">
        <f>+'Pay App 20'!K96</f>
        <v>0</v>
      </c>
      <c r="I96" s="195"/>
      <c r="J96" s="104"/>
      <c r="K96" s="55">
        <f t="shared" si="2"/>
        <v>0</v>
      </c>
      <c r="L96" s="56">
        <f t="shared" si="0"/>
        <v>0</v>
      </c>
      <c r="M96" s="54">
        <f t="shared" si="1"/>
        <v>0</v>
      </c>
      <c r="N96" s="54">
        <f t="shared" si="3"/>
        <v>0</v>
      </c>
      <c r="O96" s="101">
        <f>+'Pay App 20'!O96+'Pay App 20'!P96</f>
        <v>0</v>
      </c>
      <c r="P96" s="73"/>
      <c r="Q96" s="69">
        <f>+'Pay App 20'!Q96+N96+P96</f>
        <v>0</v>
      </c>
    </row>
    <row r="97" spans="1:17" ht="21" customHeight="1" x14ac:dyDescent="0.25">
      <c r="A97" s="154" t="s">
        <v>270</v>
      </c>
      <c r="B97" s="154"/>
      <c r="C97" s="154" t="s">
        <v>271</v>
      </c>
      <c r="D97" s="155"/>
      <c r="E97" s="101">
        <f>+'Pay App 20'!E97</f>
        <v>0</v>
      </c>
      <c r="F97" s="73"/>
      <c r="G97" s="102">
        <f>+'Pay App 20'!G97+'Pay App 21'!F97</f>
        <v>0</v>
      </c>
      <c r="H97" s="194">
        <f>+'Pay App 20'!K97</f>
        <v>0</v>
      </c>
      <c r="I97" s="195"/>
      <c r="J97" s="104"/>
      <c r="K97" s="55">
        <f t="shared" si="2"/>
        <v>0</v>
      </c>
      <c r="L97" s="56">
        <f t="shared" si="0"/>
        <v>0</v>
      </c>
      <c r="M97" s="54">
        <f t="shared" si="1"/>
        <v>0</v>
      </c>
      <c r="N97" s="54">
        <f t="shared" si="3"/>
        <v>0</v>
      </c>
      <c r="O97" s="101">
        <f>+'Pay App 20'!O97+'Pay App 20'!P97</f>
        <v>0</v>
      </c>
      <c r="P97" s="73"/>
      <c r="Q97" s="69">
        <f>+'Pay App 20'!Q97+N97+P97</f>
        <v>0</v>
      </c>
    </row>
    <row r="98" spans="1:17" ht="21" customHeight="1" x14ac:dyDescent="0.25">
      <c r="A98" s="154" t="s">
        <v>272</v>
      </c>
      <c r="B98" s="154"/>
      <c r="C98" s="154" t="s">
        <v>273</v>
      </c>
      <c r="D98" s="155"/>
      <c r="E98" s="101">
        <f>+'Pay App 20'!E98</f>
        <v>0</v>
      </c>
      <c r="F98" s="73"/>
      <c r="G98" s="102">
        <f>+'Pay App 20'!G98+'Pay App 21'!F98</f>
        <v>0</v>
      </c>
      <c r="H98" s="194">
        <f>+'Pay App 20'!K98</f>
        <v>0</v>
      </c>
      <c r="I98" s="195"/>
      <c r="J98" s="104"/>
      <c r="K98" s="55">
        <f t="shared" si="2"/>
        <v>0</v>
      </c>
      <c r="L98" s="56">
        <f t="shared" si="0"/>
        <v>0</v>
      </c>
      <c r="M98" s="54">
        <f t="shared" si="1"/>
        <v>0</v>
      </c>
      <c r="N98" s="54">
        <f t="shared" si="3"/>
        <v>0</v>
      </c>
      <c r="O98" s="101">
        <f>+'Pay App 20'!O98+'Pay App 20'!P98</f>
        <v>0</v>
      </c>
      <c r="P98" s="73"/>
      <c r="Q98" s="69">
        <f>+'Pay App 20'!Q98+N98+P98</f>
        <v>0</v>
      </c>
    </row>
    <row r="99" spans="1:17" ht="21" customHeight="1" x14ac:dyDescent="0.25">
      <c r="A99" s="154" t="s">
        <v>274</v>
      </c>
      <c r="B99" s="154"/>
      <c r="C99" s="154" t="s">
        <v>275</v>
      </c>
      <c r="D99" s="155"/>
      <c r="E99" s="101">
        <f>+'Pay App 20'!E99</f>
        <v>0</v>
      </c>
      <c r="F99" s="73"/>
      <c r="G99" s="102">
        <f>+'Pay App 20'!G99+'Pay App 21'!F99</f>
        <v>0</v>
      </c>
      <c r="H99" s="194">
        <f>+'Pay App 20'!K99</f>
        <v>0</v>
      </c>
      <c r="I99" s="195"/>
      <c r="J99" s="104"/>
      <c r="K99" s="55">
        <f t="shared" si="2"/>
        <v>0</v>
      </c>
      <c r="L99" s="56">
        <f t="shared" si="0"/>
        <v>0</v>
      </c>
      <c r="M99" s="54">
        <f t="shared" si="1"/>
        <v>0</v>
      </c>
      <c r="N99" s="54">
        <f t="shared" si="3"/>
        <v>0</v>
      </c>
      <c r="O99" s="101">
        <f>+'Pay App 20'!O99+'Pay App 20'!P99</f>
        <v>0</v>
      </c>
      <c r="P99" s="73"/>
      <c r="Q99" s="69">
        <f>+'Pay App 20'!Q99+N99+P99</f>
        <v>0</v>
      </c>
    </row>
    <row r="100" spans="1:17" ht="21" customHeight="1" x14ac:dyDescent="0.25">
      <c r="A100" s="154" t="s">
        <v>276</v>
      </c>
      <c r="B100" s="154"/>
      <c r="C100" s="154" t="s">
        <v>277</v>
      </c>
      <c r="D100" s="155"/>
      <c r="E100" s="101">
        <f>+'Pay App 20'!E100</f>
        <v>0</v>
      </c>
      <c r="F100" s="73"/>
      <c r="G100" s="102">
        <f>+'Pay App 20'!G100+'Pay App 21'!F100</f>
        <v>0</v>
      </c>
      <c r="H100" s="194">
        <f>+'Pay App 20'!K100</f>
        <v>0</v>
      </c>
      <c r="I100" s="195"/>
      <c r="J100" s="104"/>
      <c r="K100" s="55">
        <f t="shared" si="2"/>
        <v>0</v>
      </c>
      <c r="L100" s="56">
        <f t="shared" si="0"/>
        <v>0</v>
      </c>
      <c r="M100" s="54">
        <f t="shared" si="1"/>
        <v>0</v>
      </c>
      <c r="N100" s="54">
        <f t="shared" si="3"/>
        <v>0</v>
      </c>
      <c r="O100" s="101">
        <f>+'Pay App 20'!O100+'Pay App 20'!P100</f>
        <v>0</v>
      </c>
      <c r="P100" s="73"/>
      <c r="Q100" s="69">
        <f>+'Pay App 20'!Q100+N100+P100</f>
        <v>0</v>
      </c>
    </row>
    <row r="101" spans="1:17" ht="21" customHeight="1" x14ac:dyDescent="0.25">
      <c r="A101" s="154" t="s">
        <v>278</v>
      </c>
      <c r="B101" s="154"/>
      <c r="C101" s="154" t="s">
        <v>279</v>
      </c>
      <c r="D101" s="155"/>
      <c r="E101" s="101">
        <f>+'Pay App 20'!E101</f>
        <v>0</v>
      </c>
      <c r="F101" s="73"/>
      <c r="G101" s="102">
        <f>+'Pay App 20'!G101+'Pay App 21'!F101</f>
        <v>0</v>
      </c>
      <c r="H101" s="194">
        <f>+'Pay App 20'!K101</f>
        <v>0</v>
      </c>
      <c r="I101" s="195"/>
      <c r="J101" s="104"/>
      <c r="K101" s="55">
        <f t="shared" si="2"/>
        <v>0</v>
      </c>
      <c r="L101" s="56">
        <f t="shared" si="0"/>
        <v>0</v>
      </c>
      <c r="M101" s="54">
        <f t="shared" si="1"/>
        <v>0</v>
      </c>
      <c r="N101" s="54">
        <f t="shared" si="3"/>
        <v>0</v>
      </c>
      <c r="O101" s="101">
        <f>+'Pay App 20'!O101+'Pay App 20'!P101</f>
        <v>0</v>
      </c>
      <c r="P101" s="73"/>
      <c r="Q101" s="69">
        <f>+'Pay App 20'!Q101+N101+P101</f>
        <v>0</v>
      </c>
    </row>
    <row r="102" spans="1:17" ht="21" customHeight="1" x14ac:dyDescent="0.25">
      <c r="A102" s="154" t="s">
        <v>281</v>
      </c>
      <c r="B102" s="154"/>
      <c r="C102" s="154" t="s">
        <v>280</v>
      </c>
      <c r="D102" s="155"/>
      <c r="E102" s="101">
        <f>+'Pay App 20'!E102</f>
        <v>0</v>
      </c>
      <c r="F102" s="73"/>
      <c r="G102" s="102">
        <f>+'Pay App 20'!G102+'Pay App 21'!F102</f>
        <v>0</v>
      </c>
      <c r="H102" s="194">
        <f>+'Pay App 20'!K102</f>
        <v>0</v>
      </c>
      <c r="I102" s="195"/>
      <c r="J102" s="104"/>
      <c r="K102" s="55">
        <f t="shared" si="2"/>
        <v>0</v>
      </c>
      <c r="L102" s="56">
        <f t="shared" si="0"/>
        <v>0</v>
      </c>
      <c r="M102" s="54">
        <f t="shared" si="1"/>
        <v>0</v>
      </c>
      <c r="N102" s="54">
        <f t="shared" si="3"/>
        <v>0</v>
      </c>
      <c r="O102" s="101">
        <f>+'Pay App 20'!O102+'Pay App 20'!P102</f>
        <v>0</v>
      </c>
      <c r="P102" s="73"/>
      <c r="Q102" s="69">
        <f>+'Pay App 20'!Q102+N102+P102</f>
        <v>0</v>
      </c>
    </row>
    <row r="103" spans="1:17" ht="21" customHeight="1" x14ac:dyDescent="0.25">
      <c r="A103" s="154" t="s">
        <v>282</v>
      </c>
      <c r="B103" s="154"/>
      <c r="C103" s="154" t="s">
        <v>283</v>
      </c>
      <c r="D103" s="155"/>
      <c r="E103" s="101">
        <f>+'Pay App 20'!E103</f>
        <v>0</v>
      </c>
      <c r="F103" s="73"/>
      <c r="G103" s="102">
        <f>+'Pay App 20'!G103+'Pay App 21'!F103</f>
        <v>0</v>
      </c>
      <c r="H103" s="194">
        <f>+'Pay App 20'!K103</f>
        <v>0</v>
      </c>
      <c r="I103" s="195"/>
      <c r="J103" s="104"/>
      <c r="K103" s="55">
        <f t="shared" si="2"/>
        <v>0</v>
      </c>
      <c r="L103" s="56">
        <f t="shared" si="0"/>
        <v>0</v>
      </c>
      <c r="M103" s="54">
        <f t="shared" si="1"/>
        <v>0</v>
      </c>
      <c r="N103" s="54">
        <f t="shared" si="3"/>
        <v>0</v>
      </c>
      <c r="O103" s="101">
        <f>+'Pay App 20'!O103+'Pay App 20'!P103</f>
        <v>0</v>
      </c>
      <c r="P103" s="73"/>
      <c r="Q103" s="69">
        <f>+'Pay App 20'!Q103+N103+P103</f>
        <v>0</v>
      </c>
    </row>
    <row r="104" spans="1:17" ht="21" customHeight="1" x14ac:dyDescent="0.25">
      <c r="A104" s="154" t="s">
        <v>284</v>
      </c>
      <c r="B104" s="154"/>
      <c r="C104" s="154" t="s">
        <v>285</v>
      </c>
      <c r="D104" s="155"/>
      <c r="E104" s="101">
        <f>+'Pay App 20'!E104</f>
        <v>0</v>
      </c>
      <c r="F104" s="73"/>
      <c r="G104" s="102">
        <f>+'Pay App 20'!G104+'Pay App 21'!F104</f>
        <v>0</v>
      </c>
      <c r="H104" s="194">
        <f>+'Pay App 20'!K104</f>
        <v>0</v>
      </c>
      <c r="I104" s="195"/>
      <c r="J104" s="104"/>
      <c r="K104" s="55">
        <f t="shared" si="2"/>
        <v>0</v>
      </c>
      <c r="L104" s="56">
        <f t="shared" si="0"/>
        <v>0</v>
      </c>
      <c r="M104" s="54">
        <f t="shared" si="1"/>
        <v>0</v>
      </c>
      <c r="N104" s="54">
        <f t="shared" si="3"/>
        <v>0</v>
      </c>
      <c r="O104" s="101">
        <f>+'Pay App 20'!O104+'Pay App 20'!P104</f>
        <v>0</v>
      </c>
      <c r="P104" s="73"/>
      <c r="Q104" s="69">
        <f>+'Pay App 20'!Q104+N104+P104</f>
        <v>0</v>
      </c>
    </row>
    <row r="105" spans="1:17" ht="21" customHeight="1" x14ac:dyDescent="0.25">
      <c r="A105" s="154" t="s">
        <v>292</v>
      </c>
      <c r="B105" s="154"/>
      <c r="C105" s="154" t="s">
        <v>286</v>
      </c>
      <c r="D105" s="155"/>
      <c r="E105" s="101">
        <f>+'Pay App 20'!E105</f>
        <v>0</v>
      </c>
      <c r="F105" s="73"/>
      <c r="G105" s="102">
        <f>+'Pay App 20'!G105+'Pay App 21'!F105</f>
        <v>0</v>
      </c>
      <c r="H105" s="194">
        <f>+'Pay App 20'!K105</f>
        <v>0</v>
      </c>
      <c r="I105" s="195"/>
      <c r="J105" s="104"/>
      <c r="K105" s="55">
        <f t="shared" si="2"/>
        <v>0</v>
      </c>
      <c r="L105" s="56">
        <f t="shared" si="0"/>
        <v>0</v>
      </c>
      <c r="M105" s="54">
        <f t="shared" si="1"/>
        <v>0</v>
      </c>
      <c r="N105" s="54">
        <f t="shared" si="3"/>
        <v>0</v>
      </c>
      <c r="O105" s="101">
        <f>+'Pay App 20'!O105+'Pay App 20'!P105</f>
        <v>0</v>
      </c>
      <c r="P105" s="73"/>
      <c r="Q105" s="69">
        <f>+'Pay App 20'!Q105+N105+P105</f>
        <v>0</v>
      </c>
    </row>
    <row r="106" spans="1:17" ht="21" customHeight="1" x14ac:dyDescent="0.25">
      <c r="A106" s="154" t="s">
        <v>413</v>
      </c>
      <c r="B106" s="154"/>
      <c r="C106" s="154" t="s">
        <v>414</v>
      </c>
      <c r="D106" s="155"/>
      <c r="E106" s="101">
        <f>+'Pay App 20'!E106</f>
        <v>0</v>
      </c>
      <c r="F106" s="73"/>
      <c r="G106" s="102">
        <f>+'Pay App 20'!G106+'Pay App 21'!F106</f>
        <v>0</v>
      </c>
      <c r="H106" s="194">
        <f>+'Pay App 20'!K106</f>
        <v>0</v>
      </c>
      <c r="I106" s="195"/>
      <c r="J106" s="104"/>
      <c r="K106" s="55">
        <f t="shared" si="2"/>
        <v>0</v>
      </c>
      <c r="L106" s="56">
        <f t="shared" si="0"/>
        <v>0</v>
      </c>
      <c r="M106" s="54">
        <f t="shared" si="1"/>
        <v>0</v>
      </c>
      <c r="N106" s="54">
        <f t="shared" si="3"/>
        <v>0</v>
      </c>
      <c r="O106" s="101">
        <f>+'Pay App 20'!O106+'Pay App 20'!P106</f>
        <v>0</v>
      </c>
      <c r="P106" s="73"/>
      <c r="Q106" s="69">
        <f>+'Pay App 20'!Q106+N106+P106</f>
        <v>0</v>
      </c>
    </row>
    <row r="107" spans="1:17" ht="21" customHeight="1" x14ac:dyDescent="0.25">
      <c r="A107" s="154" t="s">
        <v>293</v>
      </c>
      <c r="B107" s="154"/>
      <c r="C107" s="154" t="s">
        <v>287</v>
      </c>
      <c r="D107" s="155"/>
      <c r="E107" s="101">
        <f>+'Pay App 20'!E107</f>
        <v>0</v>
      </c>
      <c r="F107" s="73"/>
      <c r="G107" s="102">
        <f>+'Pay App 20'!G107+'Pay App 21'!F107</f>
        <v>0</v>
      </c>
      <c r="H107" s="194">
        <f>+'Pay App 20'!K107</f>
        <v>0</v>
      </c>
      <c r="I107" s="195"/>
      <c r="J107" s="104"/>
      <c r="K107" s="55">
        <f t="shared" si="2"/>
        <v>0</v>
      </c>
      <c r="L107" s="56">
        <f t="shared" si="0"/>
        <v>0</v>
      </c>
      <c r="M107" s="54">
        <f t="shared" si="1"/>
        <v>0</v>
      </c>
      <c r="N107" s="54">
        <f t="shared" si="3"/>
        <v>0</v>
      </c>
      <c r="O107" s="101">
        <f>+'Pay App 20'!O107+'Pay App 20'!P107</f>
        <v>0</v>
      </c>
      <c r="P107" s="73"/>
      <c r="Q107" s="69">
        <f>+'Pay App 20'!Q107+N107+P107</f>
        <v>0</v>
      </c>
    </row>
    <row r="108" spans="1:17" ht="21" customHeight="1" x14ac:dyDescent="0.25">
      <c r="A108" s="154" t="s">
        <v>294</v>
      </c>
      <c r="B108" s="154"/>
      <c r="C108" s="154" t="s">
        <v>288</v>
      </c>
      <c r="D108" s="155"/>
      <c r="E108" s="101">
        <f>+'Pay App 20'!E108</f>
        <v>0</v>
      </c>
      <c r="F108" s="73"/>
      <c r="G108" s="102">
        <f>+'Pay App 20'!G108+'Pay App 21'!F108</f>
        <v>0</v>
      </c>
      <c r="H108" s="194">
        <f>+'Pay App 20'!K108</f>
        <v>0</v>
      </c>
      <c r="I108" s="195"/>
      <c r="J108" s="104"/>
      <c r="K108" s="55">
        <f t="shared" si="2"/>
        <v>0</v>
      </c>
      <c r="L108" s="56">
        <f t="shared" si="0"/>
        <v>0</v>
      </c>
      <c r="M108" s="54">
        <f t="shared" si="1"/>
        <v>0</v>
      </c>
      <c r="N108" s="54">
        <f t="shared" si="3"/>
        <v>0</v>
      </c>
      <c r="O108" s="101">
        <f>+'Pay App 20'!O108+'Pay App 20'!P108</f>
        <v>0</v>
      </c>
      <c r="P108" s="73"/>
      <c r="Q108" s="69">
        <f>+'Pay App 20'!Q108+N108+P108</f>
        <v>0</v>
      </c>
    </row>
    <row r="109" spans="1:17" ht="21" customHeight="1" x14ac:dyDescent="0.25">
      <c r="A109" s="154" t="s">
        <v>295</v>
      </c>
      <c r="B109" s="154"/>
      <c r="C109" s="154" t="s">
        <v>289</v>
      </c>
      <c r="D109" s="155"/>
      <c r="E109" s="101">
        <f>+'Pay App 20'!E109</f>
        <v>0</v>
      </c>
      <c r="F109" s="73"/>
      <c r="G109" s="102">
        <f>+'Pay App 20'!G109+'Pay App 21'!F109</f>
        <v>0</v>
      </c>
      <c r="H109" s="194">
        <f>+'Pay App 20'!K109</f>
        <v>0</v>
      </c>
      <c r="I109" s="195"/>
      <c r="J109" s="104"/>
      <c r="K109" s="55">
        <f t="shared" si="2"/>
        <v>0</v>
      </c>
      <c r="L109" s="56">
        <f t="shared" si="0"/>
        <v>0</v>
      </c>
      <c r="M109" s="54">
        <f t="shared" si="1"/>
        <v>0</v>
      </c>
      <c r="N109" s="54">
        <f t="shared" si="3"/>
        <v>0</v>
      </c>
      <c r="O109" s="101">
        <f>+'Pay App 20'!O109+'Pay App 20'!P109</f>
        <v>0</v>
      </c>
      <c r="P109" s="73"/>
      <c r="Q109" s="69">
        <f>+'Pay App 20'!Q109+N109+P109</f>
        <v>0</v>
      </c>
    </row>
    <row r="110" spans="1:17" ht="21" customHeight="1" x14ac:dyDescent="0.25">
      <c r="A110" s="154" t="s">
        <v>296</v>
      </c>
      <c r="B110" s="154"/>
      <c r="C110" s="154" t="s">
        <v>290</v>
      </c>
      <c r="D110" s="155"/>
      <c r="E110" s="101">
        <f>+'Pay App 20'!E110</f>
        <v>0</v>
      </c>
      <c r="F110" s="73"/>
      <c r="G110" s="102">
        <f>+'Pay App 20'!G110+'Pay App 21'!F110</f>
        <v>0</v>
      </c>
      <c r="H110" s="194">
        <f>+'Pay App 20'!K110</f>
        <v>0</v>
      </c>
      <c r="I110" s="195"/>
      <c r="J110" s="104"/>
      <c r="K110" s="55">
        <f t="shared" si="2"/>
        <v>0</v>
      </c>
      <c r="L110" s="56">
        <f t="shared" si="0"/>
        <v>0</v>
      </c>
      <c r="M110" s="54">
        <f t="shared" si="1"/>
        <v>0</v>
      </c>
      <c r="N110" s="54">
        <f t="shared" si="3"/>
        <v>0</v>
      </c>
      <c r="O110" s="101">
        <f>+'Pay App 20'!O110+'Pay App 20'!P110</f>
        <v>0</v>
      </c>
      <c r="P110" s="73"/>
      <c r="Q110" s="69">
        <f>+'Pay App 20'!Q110+N110+P110</f>
        <v>0</v>
      </c>
    </row>
    <row r="111" spans="1:17" ht="21" customHeight="1" x14ac:dyDescent="0.25">
      <c r="A111" s="154" t="s">
        <v>297</v>
      </c>
      <c r="B111" s="154"/>
      <c r="C111" s="154" t="s">
        <v>291</v>
      </c>
      <c r="D111" s="155"/>
      <c r="E111" s="101">
        <f>+'Pay App 20'!E111</f>
        <v>0</v>
      </c>
      <c r="F111" s="73"/>
      <c r="G111" s="102">
        <f>+'Pay App 20'!G111+'Pay App 21'!F111</f>
        <v>0</v>
      </c>
      <c r="H111" s="194">
        <f>+'Pay App 20'!K111</f>
        <v>0</v>
      </c>
      <c r="I111" s="195"/>
      <c r="J111" s="104"/>
      <c r="K111" s="55">
        <f t="shared" si="2"/>
        <v>0</v>
      </c>
      <c r="L111" s="56">
        <f t="shared" si="0"/>
        <v>0</v>
      </c>
      <c r="M111" s="54">
        <f t="shared" si="1"/>
        <v>0</v>
      </c>
      <c r="N111" s="54">
        <f t="shared" si="3"/>
        <v>0</v>
      </c>
      <c r="O111" s="101">
        <f>+'Pay App 20'!O111+'Pay App 20'!P111</f>
        <v>0</v>
      </c>
      <c r="P111" s="73"/>
      <c r="Q111" s="69">
        <f>+'Pay App 20'!Q111+N111+P111</f>
        <v>0</v>
      </c>
    </row>
    <row r="112" spans="1:17" ht="21" customHeight="1" x14ac:dyDescent="0.25">
      <c r="A112" s="159" t="s">
        <v>226</v>
      </c>
      <c r="B112" s="159"/>
      <c r="C112" s="159" t="s">
        <v>227</v>
      </c>
      <c r="D112" s="160"/>
      <c r="E112" s="101">
        <f>+'Pay App 20'!E112</f>
        <v>0</v>
      </c>
      <c r="F112" s="73"/>
      <c r="G112" s="102">
        <f>+'Pay App 20'!G112+'Pay App 21'!F112</f>
        <v>0</v>
      </c>
      <c r="H112" s="194">
        <f>+'Pay App 20'!K112</f>
        <v>0</v>
      </c>
      <c r="I112" s="195"/>
      <c r="J112" s="104"/>
      <c r="K112" s="55">
        <f t="shared" si="2"/>
        <v>0</v>
      </c>
      <c r="L112" s="56">
        <f t="shared" si="0"/>
        <v>0</v>
      </c>
      <c r="M112" s="54">
        <f t="shared" si="1"/>
        <v>0</v>
      </c>
      <c r="N112" s="54">
        <f t="shared" si="3"/>
        <v>0</v>
      </c>
      <c r="O112" s="101">
        <f>+'Pay App 20'!O112+'Pay App 20'!P112</f>
        <v>0</v>
      </c>
      <c r="P112" s="73"/>
      <c r="Q112" s="69">
        <f>+'Pay App 20'!Q112+N112+P112</f>
        <v>0</v>
      </c>
    </row>
    <row r="113" spans="1:17" ht="21" customHeight="1" x14ac:dyDescent="0.25">
      <c r="A113" s="154" t="s">
        <v>85</v>
      </c>
      <c r="B113" s="154"/>
      <c r="C113" s="154" t="s">
        <v>86</v>
      </c>
      <c r="D113" s="155"/>
      <c r="E113" s="101">
        <f>+'Pay App 20'!E113</f>
        <v>0</v>
      </c>
      <c r="F113" s="73"/>
      <c r="G113" s="102">
        <f>+'Pay App 20'!G113+'Pay App 21'!F113</f>
        <v>0</v>
      </c>
      <c r="H113" s="194">
        <f>+'Pay App 20'!K113</f>
        <v>0</v>
      </c>
      <c r="I113" s="195"/>
      <c r="J113" s="104"/>
      <c r="K113" s="55">
        <f t="shared" si="2"/>
        <v>0</v>
      </c>
      <c r="L113" s="56">
        <f t="shared" si="0"/>
        <v>0</v>
      </c>
      <c r="M113" s="54">
        <f t="shared" si="1"/>
        <v>0</v>
      </c>
      <c r="N113" s="54">
        <f t="shared" si="3"/>
        <v>0</v>
      </c>
      <c r="O113" s="101">
        <f>+'Pay App 20'!O113+'Pay App 20'!P113</f>
        <v>0</v>
      </c>
      <c r="P113" s="73"/>
      <c r="Q113" s="69">
        <f>+'Pay App 20'!Q113+N113+P113</f>
        <v>0</v>
      </c>
    </row>
    <row r="114" spans="1:17" ht="21" customHeight="1" x14ac:dyDescent="0.25">
      <c r="A114" s="154" t="s">
        <v>87</v>
      </c>
      <c r="B114" s="154"/>
      <c r="C114" s="154" t="s">
        <v>88</v>
      </c>
      <c r="D114" s="155"/>
      <c r="E114" s="101">
        <f>+'Pay App 20'!E114</f>
        <v>0</v>
      </c>
      <c r="F114" s="73"/>
      <c r="G114" s="102">
        <f>+'Pay App 20'!G114+'Pay App 21'!F114</f>
        <v>0</v>
      </c>
      <c r="H114" s="194">
        <f>+'Pay App 20'!K114</f>
        <v>0</v>
      </c>
      <c r="I114" s="195"/>
      <c r="J114" s="104"/>
      <c r="K114" s="55">
        <f t="shared" si="2"/>
        <v>0</v>
      </c>
      <c r="L114" s="56">
        <f t="shared" si="0"/>
        <v>0</v>
      </c>
      <c r="M114" s="54">
        <f t="shared" si="1"/>
        <v>0</v>
      </c>
      <c r="N114" s="54">
        <f t="shared" si="3"/>
        <v>0</v>
      </c>
      <c r="O114" s="101">
        <f>+'Pay App 20'!O114+'Pay App 20'!P114</f>
        <v>0</v>
      </c>
      <c r="P114" s="73"/>
      <c r="Q114" s="69">
        <f>+'Pay App 20'!Q114+N114+P114</f>
        <v>0</v>
      </c>
    </row>
    <row r="115" spans="1:17" ht="21" customHeight="1" x14ac:dyDescent="0.25">
      <c r="A115" s="154" t="s">
        <v>298</v>
      </c>
      <c r="B115" s="154"/>
      <c r="C115" s="154" t="s">
        <v>299</v>
      </c>
      <c r="D115" s="155"/>
      <c r="E115" s="101">
        <f>+'Pay App 20'!E115</f>
        <v>0</v>
      </c>
      <c r="F115" s="73"/>
      <c r="G115" s="102">
        <f>+'Pay App 20'!G115+'Pay App 21'!F115</f>
        <v>0</v>
      </c>
      <c r="H115" s="194">
        <f>+'Pay App 20'!K115</f>
        <v>0</v>
      </c>
      <c r="I115" s="195"/>
      <c r="J115" s="104"/>
      <c r="K115" s="55">
        <f t="shared" si="2"/>
        <v>0</v>
      </c>
      <c r="L115" s="56">
        <f t="shared" si="0"/>
        <v>0</v>
      </c>
      <c r="M115" s="54">
        <f t="shared" si="1"/>
        <v>0</v>
      </c>
      <c r="N115" s="54">
        <f t="shared" si="3"/>
        <v>0</v>
      </c>
      <c r="O115" s="101">
        <f>+'Pay App 20'!O115+'Pay App 20'!P115</f>
        <v>0</v>
      </c>
      <c r="P115" s="73"/>
      <c r="Q115" s="69">
        <f>+'Pay App 20'!Q115+N115+P115</f>
        <v>0</v>
      </c>
    </row>
    <row r="116" spans="1:17" ht="21" customHeight="1" x14ac:dyDescent="0.25">
      <c r="A116" s="159" t="s">
        <v>224</v>
      </c>
      <c r="B116" s="159"/>
      <c r="C116" s="157" t="s">
        <v>225</v>
      </c>
      <c r="D116" s="185"/>
      <c r="E116" s="101">
        <f>+'Pay App 20'!E116</f>
        <v>0</v>
      </c>
      <c r="F116" s="73"/>
      <c r="G116" s="102">
        <f>+'Pay App 20'!G116+'Pay App 21'!F116</f>
        <v>0</v>
      </c>
      <c r="H116" s="194">
        <f>+'Pay App 20'!K116</f>
        <v>0</v>
      </c>
      <c r="I116" s="195"/>
      <c r="J116" s="104"/>
      <c r="K116" s="55">
        <f t="shared" si="2"/>
        <v>0</v>
      </c>
      <c r="L116" s="56">
        <f t="shared" si="0"/>
        <v>0</v>
      </c>
      <c r="M116" s="54">
        <f t="shared" si="1"/>
        <v>0</v>
      </c>
      <c r="N116" s="54">
        <f t="shared" si="3"/>
        <v>0</v>
      </c>
      <c r="O116" s="101">
        <f>+'Pay App 20'!O116+'Pay App 20'!P116</f>
        <v>0</v>
      </c>
      <c r="P116" s="73"/>
      <c r="Q116" s="69">
        <f>+'Pay App 20'!Q116+N116+P116</f>
        <v>0</v>
      </c>
    </row>
    <row r="117" spans="1:17" ht="21" customHeight="1" x14ac:dyDescent="0.25">
      <c r="A117" s="154" t="s">
        <v>300</v>
      </c>
      <c r="B117" s="154"/>
      <c r="C117" s="154" t="s">
        <v>301</v>
      </c>
      <c r="D117" s="155"/>
      <c r="E117" s="101">
        <f>+'Pay App 20'!E117</f>
        <v>0</v>
      </c>
      <c r="F117" s="73"/>
      <c r="G117" s="102">
        <f>+'Pay App 20'!G117+'Pay App 21'!F117</f>
        <v>0</v>
      </c>
      <c r="H117" s="194">
        <f>+'Pay App 20'!K117</f>
        <v>0</v>
      </c>
      <c r="I117" s="195"/>
      <c r="J117" s="104"/>
      <c r="K117" s="55">
        <f t="shared" si="2"/>
        <v>0</v>
      </c>
      <c r="L117" s="56">
        <f t="shared" si="0"/>
        <v>0</v>
      </c>
      <c r="M117" s="54">
        <f t="shared" si="1"/>
        <v>0</v>
      </c>
      <c r="N117" s="54">
        <f t="shared" si="3"/>
        <v>0</v>
      </c>
      <c r="O117" s="101">
        <f>+'Pay App 20'!O117+'Pay App 20'!P117</f>
        <v>0</v>
      </c>
      <c r="P117" s="73"/>
      <c r="Q117" s="69">
        <f>+'Pay App 20'!Q117+N117+P117</f>
        <v>0</v>
      </c>
    </row>
    <row r="118" spans="1:17" ht="21" customHeight="1" x14ac:dyDescent="0.25">
      <c r="A118" s="154" t="s">
        <v>89</v>
      </c>
      <c r="B118" s="154"/>
      <c r="C118" s="130" t="s">
        <v>90</v>
      </c>
      <c r="D118" s="58"/>
      <c r="E118" s="101">
        <f>+'Pay App 20'!E118</f>
        <v>0</v>
      </c>
      <c r="F118" s="73"/>
      <c r="G118" s="102">
        <f>+'Pay App 20'!G118+'Pay App 21'!F118</f>
        <v>0</v>
      </c>
      <c r="H118" s="194">
        <f>+'Pay App 20'!K118</f>
        <v>0</v>
      </c>
      <c r="I118" s="195"/>
      <c r="J118" s="104"/>
      <c r="K118" s="55">
        <f t="shared" si="2"/>
        <v>0</v>
      </c>
      <c r="L118" s="56">
        <f t="shared" si="0"/>
        <v>0</v>
      </c>
      <c r="M118" s="54">
        <f t="shared" si="1"/>
        <v>0</v>
      </c>
      <c r="N118" s="54">
        <f t="shared" si="3"/>
        <v>0</v>
      </c>
      <c r="O118" s="101">
        <f>+'Pay App 20'!O118+'Pay App 20'!P118</f>
        <v>0</v>
      </c>
      <c r="P118" s="73"/>
      <c r="Q118" s="69">
        <f>+'Pay App 20'!Q118+N118+P118</f>
        <v>0</v>
      </c>
    </row>
    <row r="119" spans="1:17" ht="21" customHeight="1" x14ac:dyDescent="0.25">
      <c r="A119" s="154" t="s">
        <v>91</v>
      </c>
      <c r="B119" s="154"/>
      <c r="C119" s="155" t="s">
        <v>92</v>
      </c>
      <c r="D119" s="172"/>
      <c r="E119" s="101">
        <f>+'Pay App 20'!E119</f>
        <v>0</v>
      </c>
      <c r="F119" s="73"/>
      <c r="G119" s="102">
        <f>+'Pay App 20'!G119+'Pay App 21'!F119</f>
        <v>0</v>
      </c>
      <c r="H119" s="194">
        <f>+'Pay App 20'!K119</f>
        <v>0</v>
      </c>
      <c r="I119" s="195"/>
      <c r="J119" s="104"/>
      <c r="K119" s="55">
        <f t="shared" si="2"/>
        <v>0</v>
      </c>
      <c r="L119" s="56">
        <f t="shared" si="0"/>
        <v>0</v>
      </c>
      <c r="M119" s="54">
        <f t="shared" si="1"/>
        <v>0</v>
      </c>
      <c r="N119" s="54">
        <f t="shared" si="3"/>
        <v>0</v>
      </c>
      <c r="O119" s="101">
        <f>+'Pay App 20'!O119+'Pay App 20'!P119</f>
        <v>0</v>
      </c>
      <c r="P119" s="73"/>
      <c r="Q119" s="69">
        <f>+'Pay App 20'!Q119+N119+P119</f>
        <v>0</v>
      </c>
    </row>
    <row r="120" spans="1:17" ht="21" customHeight="1" x14ac:dyDescent="0.25">
      <c r="A120" s="154" t="s">
        <v>302</v>
      </c>
      <c r="B120" s="154"/>
      <c r="C120" s="154" t="s">
        <v>303</v>
      </c>
      <c r="D120" s="155"/>
      <c r="E120" s="101">
        <f>+'Pay App 20'!E120</f>
        <v>0</v>
      </c>
      <c r="F120" s="73"/>
      <c r="G120" s="102">
        <f>+'Pay App 20'!G120+'Pay App 21'!F120</f>
        <v>0</v>
      </c>
      <c r="H120" s="194">
        <f>+'Pay App 20'!K120</f>
        <v>0</v>
      </c>
      <c r="I120" s="195"/>
      <c r="J120" s="104"/>
      <c r="K120" s="55">
        <f t="shared" si="2"/>
        <v>0</v>
      </c>
      <c r="L120" s="56">
        <f t="shared" si="0"/>
        <v>0</v>
      </c>
      <c r="M120" s="54">
        <f t="shared" si="1"/>
        <v>0</v>
      </c>
      <c r="N120" s="54">
        <f t="shared" si="3"/>
        <v>0</v>
      </c>
      <c r="O120" s="101">
        <f>+'Pay App 20'!O120+'Pay App 20'!P120</f>
        <v>0</v>
      </c>
      <c r="P120" s="73"/>
      <c r="Q120" s="69">
        <f>+'Pay App 20'!Q120+N120+P120</f>
        <v>0</v>
      </c>
    </row>
    <row r="121" spans="1:17" ht="21" customHeight="1" x14ac:dyDescent="0.25">
      <c r="A121" s="154" t="s">
        <v>304</v>
      </c>
      <c r="B121" s="154"/>
      <c r="C121" s="154" t="s">
        <v>305</v>
      </c>
      <c r="D121" s="155"/>
      <c r="E121" s="101">
        <f>+'Pay App 20'!E121</f>
        <v>0</v>
      </c>
      <c r="F121" s="73"/>
      <c r="G121" s="102">
        <f>+'Pay App 20'!G121+'Pay App 21'!F121</f>
        <v>0</v>
      </c>
      <c r="H121" s="194">
        <f>+'Pay App 20'!K121</f>
        <v>0</v>
      </c>
      <c r="I121" s="195"/>
      <c r="J121" s="104"/>
      <c r="K121" s="55">
        <f t="shared" si="2"/>
        <v>0</v>
      </c>
      <c r="L121" s="56">
        <f t="shared" si="0"/>
        <v>0</v>
      </c>
      <c r="M121" s="54">
        <f t="shared" si="1"/>
        <v>0</v>
      </c>
      <c r="N121" s="54">
        <f t="shared" si="3"/>
        <v>0</v>
      </c>
      <c r="O121" s="101">
        <f>+'Pay App 20'!O121+'Pay App 20'!P121</f>
        <v>0</v>
      </c>
      <c r="P121" s="73"/>
      <c r="Q121" s="69">
        <f>+'Pay App 20'!Q121+N121+P121</f>
        <v>0</v>
      </c>
    </row>
    <row r="122" spans="1:17" ht="21" customHeight="1" x14ac:dyDescent="0.25">
      <c r="A122" s="159" t="s">
        <v>93</v>
      </c>
      <c r="B122" s="159"/>
      <c r="C122" s="160" t="s">
        <v>221</v>
      </c>
      <c r="D122" s="163"/>
      <c r="E122" s="101">
        <f>+'Pay App 20'!E122</f>
        <v>0</v>
      </c>
      <c r="F122" s="73"/>
      <c r="G122" s="102">
        <f>+'Pay App 20'!G122+'Pay App 21'!F122</f>
        <v>0</v>
      </c>
      <c r="H122" s="194">
        <f>+'Pay App 20'!K122</f>
        <v>0</v>
      </c>
      <c r="I122" s="195"/>
      <c r="J122" s="104"/>
      <c r="K122" s="55">
        <f t="shared" si="2"/>
        <v>0</v>
      </c>
      <c r="L122" s="56">
        <f t="shared" si="0"/>
        <v>0</v>
      </c>
      <c r="M122" s="54">
        <f t="shared" si="1"/>
        <v>0</v>
      </c>
      <c r="N122" s="54">
        <f t="shared" si="3"/>
        <v>0</v>
      </c>
      <c r="O122" s="101">
        <f>+'Pay App 20'!O122+'Pay App 20'!P122</f>
        <v>0</v>
      </c>
      <c r="P122" s="73"/>
      <c r="Q122" s="69">
        <f>+'Pay App 20'!Q122+N122+P122</f>
        <v>0</v>
      </c>
    </row>
    <row r="123" spans="1:17" ht="21" customHeight="1" x14ac:dyDescent="0.25">
      <c r="A123" s="154" t="s">
        <v>306</v>
      </c>
      <c r="B123" s="154"/>
      <c r="C123" s="154" t="s">
        <v>307</v>
      </c>
      <c r="D123" s="155"/>
      <c r="E123" s="101">
        <f>+'Pay App 20'!E123</f>
        <v>0</v>
      </c>
      <c r="F123" s="73"/>
      <c r="G123" s="102">
        <f>+'Pay App 20'!G123+'Pay App 21'!F123</f>
        <v>0</v>
      </c>
      <c r="H123" s="194">
        <f>+'Pay App 20'!K123</f>
        <v>0</v>
      </c>
      <c r="I123" s="195"/>
      <c r="J123" s="104"/>
      <c r="K123" s="55">
        <f t="shared" si="2"/>
        <v>0</v>
      </c>
      <c r="L123" s="56">
        <f t="shared" si="0"/>
        <v>0</v>
      </c>
      <c r="M123" s="54">
        <f t="shared" si="1"/>
        <v>0</v>
      </c>
      <c r="N123" s="54">
        <f t="shared" si="3"/>
        <v>0</v>
      </c>
      <c r="O123" s="101">
        <f>+'Pay App 20'!O123+'Pay App 20'!P123</f>
        <v>0</v>
      </c>
      <c r="P123" s="73"/>
      <c r="Q123" s="69">
        <f>+'Pay App 20'!Q123+N123+P123</f>
        <v>0</v>
      </c>
    </row>
    <row r="124" spans="1:17" ht="21" customHeight="1" x14ac:dyDescent="0.25">
      <c r="A124" s="154" t="s">
        <v>306</v>
      </c>
      <c r="B124" s="154"/>
      <c r="C124" s="154" t="s">
        <v>308</v>
      </c>
      <c r="D124" s="155"/>
      <c r="E124" s="101">
        <f>+'Pay App 20'!E124</f>
        <v>0</v>
      </c>
      <c r="F124" s="73"/>
      <c r="G124" s="102">
        <f>+'Pay App 20'!G124+'Pay App 21'!F124</f>
        <v>0</v>
      </c>
      <c r="H124" s="194">
        <f>+'Pay App 20'!K124</f>
        <v>0</v>
      </c>
      <c r="I124" s="195"/>
      <c r="J124" s="104"/>
      <c r="K124" s="55">
        <f t="shared" si="2"/>
        <v>0</v>
      </c>
      <c r="L124" s="56">
        <f t="shared" si="0"/>
        <v>0</v>
      </c>
      <c r="M124" s="54">
        <f t="shared" si="1"/>
        <v>0</v>
      </c>
      <c r="N124" s="54">
        <f t="shared" si="3"/>
        <v>0</v>
      </c>
      <c r="O124" s="101">
        <f>+'Pay App 20'!O124+'Pay App 20'!P124</f>
        <v>0</v>
      </c>
      <c r="P124" s="73"/>
      <c r="Q124" s="69">
        <f>+'Pay App 20'!Q124+N124+P124</f>
        <v>0</v>
      </c>
    </row>
    <row r="125" spans="1:17" ht="21" customHeight="1" x14ac:dyDescent="0.25">
      <c r="A125" s="154" t="s">
        <v>306</v>
      </c>
      <c r="B125" s="154"/>
      <c r="C125" s="154" t="s">
        <v>309</v>
      </c>
      <c r="D125" s="155"/>
      <c r="E125" s="101">
        <f>+'Pay App 20'!E125</f>
        <v>0</v>
      </c>
      <c r="F125" s="73"/>
      <c r="G125" s="102">
        <f>+'Pay App 20'!G125+'Pay App 21'!F125</f>
        <v>0</v>
      </c>
      <c r="H125" s="194">
        <f>+'Pay App 20'!K125</f>
        <v>0</v>
      </c>
      <c r="I125" s="195"/>
      <c r="J125" s="104"/>
      <c r="K125" s="55">
        <f t="shared" si="2"/>
        <v>0</v>
      </c>
      <c r="L125" s="56">
        <f t="shared" si="0"/>
        <v>0</v>
      </c>
      <c r="M125" s="54">
        <f t="shared" si="1"/>
        <v>0</v>
      </c>
      <c r="N125" s="54">
        <f t="shared" si="3"/>
        <v>0</v>
      </c>
      <c r="O125" s="101">
        <f>+'Pay App 20'!O125+'Pay App 20'!P125</f>
        <v>0</v>
      </c>
      <c r="P125" s="73"/>
      <c r="Q125" s="69">
        <f>+'Pay App 20'!Q125+N125+P125</f>
        <v>0</v>
      </c>
    </row>
    <row r="126" spans="1:17" ht="21" customHeight="1" x14ac:dyDescent="0.25">
      <c r="A126" s="159" t="s">
        <v>222</v>
      </c>
      <c r="B126" s="159"/>
      <c r="C126" s="159" t="s">
        <v>223</v>
      </c>
      <c r="D126" s="160"/>
      <c r="E126" s="101">
        <f>+'Pay App 20'!E126</f>
        <v>0</v>
      </c>
      <c r="F126" s="73"/>
      <c r="G126" s="102">
        <f>+'Pay App 20'!G126+'Pay App 21'!F126</f>
        <v>0</v>
      </c>
      <c r="H126" s="194">
        <f>+'Pay App 20'!K126</f>
        <v>0</v>
      </c>
      <c r="I126" s="195"/>
      <c r="J126" s="104"/>
      <c r="K126" s="55">
        <f t="shared" si="2"/>
        <v>0</v>
      </c>
      <c r="L126" s="56">
        <f t="shared" si="0"/>
        <v>0</v>
      </c>
      <c r="M126" s="54">
        <f t="shared" si="1"/>
        <v>0</v>
      </c>
      <c r="N126" s="54">
        <f t="shared" si="3"/>
        <v>0</v>
      </c>
      <c r="O126" s="101">
        <f>+'Pay App 20'!O126+'Pay App 20'!P126</f>
        <v>0</v>
      </c>
      <c r="P126" s="73"/>
      <c r="Q126" s="69">
        <f>+'Pay App 20'!Q126+N126+P126</f>
        <v>0</v>
      </c>
    </row>
    <row r="127" spans="1:17" ht="21" customHeight="1" x14ac:dyDescent="0.25">
      <c r="A127" s="154" t="s">
        <v>94</v>
      </c>
      <c r="B127" s="154"/>
      <c r="C127" s="154" t="s">
        <v>95</v>
      </c>
      <c r="D127" s="155"/>
      <c r="E127" s="101">
        <f>+'Pay App 20'!E127</f>
        <v>0</v>
      </c>
      <c r="F127" s="73"/>
      <c r="G127" s="102">
        <f>+'Pay App 20'!G127+'Pay App 21'!F127</f>
        <v>0</v>
      </c>
      <c r="H127" s="194">
        <f>+'Pay App 20'!K127</f>
        <v>0</v>
      </c>
      <c r="I127" s="195"/>
      <c r="J127" s="104"/>
      <c r="K127" s="55">
        <f t="shared" si="2"/>
        <v>0</v>
      </c>
      <c r="L127" s="56">
        <f t="shared" si="0"/>
        <v>0</v>
      </c>
      <c r="M127" s="54">
        <f t="shared" si="1"/>
        <v>0</v>
      </c>
      <c r="N127" s="54">
        <f t="shared" si="3"/>
        <v>0</v>
      </c>
      <c r="O127" s="101">
        <f>+'Pay App 20'!O127+'Pay App 20'!P127</f>
        <v>0</v>
      </c>
      <c r="P127" s="73"/>
      <c r="Q127" s="69">
        <f>+'Pay App 20'!Q127+N127+P127</f>
        <v>0</v>
      </c>
    </row>
    <row r="128" spans="1:17" ht="21" customHeight="1" x14ac:dyDescent="0.25">
      <c r="A128" s="154" t="s">
        <v>310</v>
      </c>
      <c r="B128" s="154"/>
      <c r="C128" s="154" t="s">
        <v>311</v>
      </c>
      <c r="D128" s="155"/>
      <c r="E128" s="101">
        <f>+'Pay App 20'!E128</f>
        <v>0</v>
      </c>
      <c r="F128" s="73"/>
      <c r="G128" s="102">
        <f>+'Pay App 20'!G128+'Pay App 21'!F128</f>
        <v>0</v>
      </c>
      <c r="H128" s="194">
        <f>+'Pay App 20'!K128</f>
        <v>0</v>
      </c>
      <c r="I128" s="195"/>
      <c r="J128" s="104"/>
      <c r="K128" s="55">
        <f t="shared" si="2"/>
        <v>0</v>
      </c>
      <c r="L128" s="56">
        <f t="shared" si="0"/>
        <v>0</v>
      </c>
      <c r="M128" s="54">
        <f t="shared" si="1"/>
        <v>0</v>
      </c>
      <c r="N128" s="54">
        <f t="shared" si="3"/>
        <v>0</v>
      </c>
      <c r="O128" s="101">
        <f>+'Pay App 20'!O128+'Pay App 20'!P128</f>
        <v>0</v>
      </c>
      <c r="P128" s="73"/>
      <c r="Q128" s="69">
        <f>+'Pay App 20'!Q128+N128+P128</f>
        <v>0</v>
      </c>
    </row>
    <row r="129" spans="1:17" ht="21" customHeight="1" x14ac:dyDescent="0.25">
      <c r="A129" s="154" t="s">
        <v>312</v>
      </c>
      <c r="B129" s="154"/>
      <c r="C129" s="154" t="s">
        <v>313</v>
      </c>
      <c r="D129" s="155"/>
      <c r="E129" s="101">
        <f>+'Pay App 20'!E129</f>
        <v>0</v>
      </c>
      <c r="F129" s="73"/>
      <c r="G129" s="102">
        <f>+'Pay App 20'!G129+'Pay App 21'!F129</f>
        <v>0</v>
      </c>
      <c r="H129" s="194">
        <f>+'Pay App 20'!K129</f>
        <v>0</v>
      </c>
      <c r="I129" s="195"/>
      <c r="J129" s="104"/>
      <c r="K129" s="55">
        <f t="shared" si="2"/>
        <v>0</v>
      </c>
      <c r="L129" s="56">
        <f t="shared" si="0"/>
        <v>0</v>
      </c>
      <c r="M129" s="54">
        <f t="shared" si="1"/>
        <v>0</v>
      </c>
      <c r="N129" s="54">
        <f t="shared" si="3"/>
        <v>0</v>
      </c>
      <c r="O129" s="101">
        <f>+'Pay App 20'!O129+'Pay App 20'!P129</f>
        <v>0</v>
      </c>
      <c r="P129" s="73"/>
      <c r="Q129" s="69">
        <f>+'Pay App 20'!Q129+N129+P129</f>
        <v>0</v>
      </c>
    </row>
    <row r="130" spans="1:17" ht="21" customHeight="1" x14ac:dyDescent="0.25">
      <c r="A130" s="154" t="s">
        <v>96</v>
      </c>
      <c r="B130" s="154"/>
      <c r="C130" s="154" t="s">
        <v>97</v>
      </c>
      <c r="D130" s="155"/>
      <c r="E130" s="101">
        <f>+'Pay App 20'!E130</f>
        <v>0</v>
      </c>
      <c r="F130" s="73"/>
      <c r="G130" s="102">
        <f>+'Pay App 20'!G130+'Pay App 21'!F130</f>
        <v>0</v>
      </c>
      <c r="H130" s="194">
        <f>+'Pay App 20'!K130</f>
        <v>0</v>
      </c>
      <c r="I130" s="195"/>
      <c r="J130" s="104"/>
      <c r="K130" s="55">
        <f t="shared" si="2"/>
        <v>0</v>
      </c>
      <c r="L130" s="56">
        <f t="shared" si="0"/>
        <v>0</v>
      </c>
      <c r="M130" s="54">
        <f t="shared" si="1"/>
        <v>0</v>
      </c>
      <c r="N130" s="54">
        <f t="shared" si="3"/>
        <v>0</v>
      </c>
      <c r="O130" s="101">
        <f>+'Pay App 20'!O130+'Pay App 20'!P130</f>
        <v>0</v>
      </c>
      <c r="P130" s="73"/>
      <c r="Q130" s="69">
        <f>+'Pay App 20'!Q130+N130+P130</f>
        <v>0</v>
      </c>
    </row>
    <row r="131" spans="1:17" ht="21" customHeight="1" x14ac:dyDescent="0.25">
      <c r="A131" s="154" t="s">
        <v>314</v>
      </c>
      <c r="B131" s="154"/>
      <c r="C131" s="154" t="s">
        <v>315</v>
      </c>
      <c r="D131" s="155"/>
      <c r="E131" s="101">
        <f>+'Pay App 20'!E131</f>
        <v>0</v>
      </c>
      <c r="F131" s="73"/>
      <c r="G131" s="102">
        <f>+'Pay App 20'!G131+'Pay App 21'!F131</f>
        <v>0</v>
      </c>
      <c r="H131" s="194">
        <f>+'Pay App 20'!K131</f>
        <v>0</v>
      </c>
      <c r="I131" s="195"/>
      <c r="J131" s="104"/>
      <c r="K131" s="55">
        <f t="shared" si="2"/>
        <v>0</v>
      </c>
      <c r="L131" s="56">
        <f t="shared" si="0"/>
        <v>0</v>
      </c>
      <c r="M131" s="54">
        <f t="shared" si="1"/>
        <v>0</v>
      </c>
      <c r="N131" s="54">
        <f t="shared" si="3"/>
        <v>0</v>
      </c>
      <c r="O131" s="101">
        <f>+'Pay App 20'!O131+'Pay App 20'!P131</f>
        <v>0</v>
      </c>
      <c r="P131" s="73"/>
      <c r="Q131" s="69">
        <f>+'Pay App 20'!Q131+N131+P131</f>
        <v>0</v>
      </c>
    </row>
    <row r="132" spans="1:17" ht="21" customHeight="1" x14ac:dyDescent="0.25">
      <c r="A132" s="154" t="s">
        <v>316</v>
      </c>
      <c r="B132" s="154"/>
      <c r="C132" s="154" t="s">
        <v>317</v>
      </c>
      <c r="D132" s="155"/>
      <c r="E132" s="101">
        <f>+'Pay App 20'!E132</f>
        <v>0</v>
      </c>
      <c r="F132" s="73"/>
      <c r="G132" s="102">
        <f>+'Pay App 20'!G132+'Pay App 21'!F132</f>
        <v>0</v>
      </c>
      <c r="H132" s="194">
        <f>+'Pay App 20'!K132</f>
        <v>0</v>
      </c>
      <c r="I132" s="195"/>
      <c r="J132" s="104"/>
      <c r="K132" s="55">
        <f t="shared" si="2"/>
        <v>0</v>
      </c>
      <c r="L132" s="56">
        <f t="shared" si="0"/>
        <v>0</v>
      </c>
      <c r="M132" s="54">
        <f t="shared" si="1"/>
        <v>0</v>
      </c>
      <c r="N132" s="54">
        <f t="shared" si="3"/>
        <v>0</v>
      </c>
      <c r="O132" s="101">
        <f>+'Pay App 20'!O132+'Pay App 20'!P132</f>
        <v>0</v>
      </c>
      <c r="P132" s="73"/>
      <c r="Q132" s="69">
        <f>+'Pay App 20'!Q132+N132+P132</f>
        <v>0</v>
      </c>
    </row>
    <row r="133" spans="1:17" ht="21" customHeight="1" x14ac:dyDescent="0.25">
      <c r="A133" s="159" t="s">
        <v>219</v>
      </c>
      <c r="B133" s="159"/>
      <c r="C133" s="159" t="s">
        <v>220</v>
      </c>
      <c r="D133" s="160"/>
      <c r="E133" s="101">
        <f>+'Pay App 20'!E133</f>
        <v>0</v>
      </c>
      <c r="F133" s="73"/>
      <c r="G133" s="102">
        <f>+'Pay App 20'!G133+'Pay App 21'!F133</f>
        <v>0</v>
      </c>
      <c r="H133" s="194">
        <f>+'Pay App 20'!K133</f>
        <v>0</v>
      </c>
      <c r="I133" s="195"/>
      <c r="J133" s="104"/>
      <c r="K133" s="55">
        <f t="shared" si="2"/>
        <v>0</v>
      </c>
      <c r="L133" s="56">
        <f t="shared" si="0"/>
        <v>0</v>
      </c>
      <c r="M133" s="54">
        <f t="shared" si="1"/>
        <v>0</v>
      </c>
      <c r="N133" s="54">
        <f t="shared" si="3"/>
        <v>0</v>
      </c>
      <c r="O133" s="101">
        <f>+'Pay App 20'!O133+'Pay App 20'!P133</f>
        <v>0</v>
      </c>
      <c r="P133" s="73"/>
      <c r="Q133" s="69">
        <f>+'Pay App 20'!Q133+N133+P133</f>
        <v>0</v>
      </c>
    </row>
    <row r="134" spans="1:17" ht="21" customHeight="1" x14ac:dyDescent="0.25">
      <c r="A134" s="154" t="s">
        <v>98</v>
      </c>
      <c r="B134" s="154"/>
      <c r="C134" s="154" t="s">
        <v>99</v>
      </c>
      <c r="D134" s="155"/>
      <c r="E134" s="101">
        <f>+'Pay App 20'!E134</f>
        <v>0</v>
      </c>
      <c r="F134" s="73"/>
      <c r="G134" s="102">
        <f>+'Pay App 20'!G134+'Pay App 21'!F134</f>
        <v>0</v>
      </c>
      <c r="H134" s="194">
        <f>+'Pay App 20'!K134</f>
        <v>0</v>
      </c>
      <c r="I134" s="195"/>
      <c r="J134" s="104"/>
      <c r="K134" s="55">
        <f t="shared" si="2"/>
        <v>0</v>
      </c>
      <c r="L134" s="56">
        <f t="shared" si="0"/>
        <v>0</v>
      </c>
      <c r="M134" s="54">
        <f t="shared" si="1"/>
        <v>0</v>
      </c>
      <c r="N134" s="54">
        <f t="shared" si="3"/>
        <v>0</v>
      </c>
      <c r="O134" s="101">
        <f>+'Pay App 20'!O134+'Pay App 20'!P134</f>
        <v>0</v>
      </c>
      <c r="P134" s="73"/>
      <c r="Q134" s="69">
        <f>+'Pay App 20'!Q134+N134+P134</f>
        <v>0</v>
      </c>
    </row>
    <row r="135" spans="1:17" ht="21" customHeight="1" x14ac:dyDescent="0.25">
      <c r="A135" s="154" t="s">
        <v>100</v>
      </c>
      <c r="B135" s="154"/>
      <c r="C135" s="154" t="s">
        <v>101</v>
      </c>
      <c r="D135" s="155"/>
      <c r="E135" s="101">
        <f>+'Pay App 20'!E135</f>
        <v>0</v>
      </c>
      <c r="F135" s="73"/>
      <c r="G135" s="102">
        <f>+'Pay App 20'!G135+'Pay App 21'!F135</f>
        <v>0</v>
      </c>
      <c r="H135" s="194">
        <f>+'Pay App 20'!K135</f>
        <v>0</v>
      </c>
      <c r="I135" s="195"/>
      <c r="J135" s="104"/>
      <c r="K135" s="55">
        <f t="shared" si="2"/>
        <v>0</v>
      </c>
      <c r="L135" s="56">
        <f t="shared" si="0"/>
        <v>0</v>
      </c>
      <c r="M135" s="54">
        <f t="shared" si="1"/>
        <v>0</v>
      </c>
      <c r="N135" s="54">
        <f t="shared" si="3"/>
        <v>0</v>
      </c>
      <c r="O135" s="101">
        <f>+'Pay App 20'!O135+'Pay App 20'!P135</f>
        <v>0</v>
      </c>
      <c r="P135" s="73"/>
      <c r="Q135" s="69">
        <f>+'Pay App 20'!Q135+N135+P135</f>
        <v>0</v>
      </c>
    </row>
    <row r="136" spans="1:17" ht="21" customHeight="1" x14ac:dyDescent="0.25">
      <c r="A136" s="154" t="s">
        <v>102</v>
      </c>
      <c r="B136" s="154"/>
      <c r="C136" s="154" t="s">
        <v>103</v>
      </c>
      <c r="D136" s="155"/>
      <c r="E136" s="101">
        <f>+'Pay App 20'!E136</f>
        <v>0</v>
      </c>
      <c r="F136" s="73"/>
      <c r="G136" s="102">
        <f>+'Pay App 20'!G136+'Pay App 21'!F136</f>
        <v>0</v>
      </c>
      <c r="H136" s="194">
        <f>+'Pay App 20'!K136</f>
        <v>0</v>
      </c>
      <c r="I136" s="195"/>
      <c r="J136" s="104"/>
      <c r="K136" s="55">
        <f t="shared" si="2"/>
        <v>0</v>
      </c>
      <c r="L136" s="56">
        <f t="shared" si="0"/>
        <v>0</v>
      </c>
      <c r="M136" s="54">
        <f t="shared" si="1"/>
        <v>0</v>
      </c>
      <c r="N136" s="54">
        <f t="shared" si="3"/>
        <v>0</v>
      </c>
      <c r="O136" s="101">
        <f>+'Pay App 20'!O136+'Pay App 20'!P136</f>
        <v>0</v>
      </c>
      <c r="P136" s="73"/>
      <c r="Q136" s="69">
        <f>+'Pay App 20'!Q136+N136+P136</f>
        <v>0</v>
      </c>
    </row>
    <row r="137" spans="1:17" ht="21" customHeight="1" x14ac:dyDescent="0.25">
      <c r="A137" s="159" t="s">
        <v>217</v>
      </c>
      <c r="B137" s="159"/>
      <c r="C137" s="159" t="s">
        <v>218</v>
      </c>
      <c r="D137" s="160"/>
      <c r="E137" s="101">
        <f>+'Pay App 20'!E137</f>
        <v>0</v>
      </c>
      <c r="F137" s="73"/>
      <c r="G137" s="102">
        <f>+'Pay App 20'!G137+'Pay App 21'!F137</f>
        <v>0</v>
      </c>
      <c r="H137" s="194">
        <f>+'Pay App 20'!K137</f>
        <v>0</v>
      </c>
      <c r="I137" s="195"/>
      <c r="J137" s="104"/>
      <c r="K137" s="55">
        <f t="shared" si="2"/>
        <v>0</v>
      </c>
      <c r="L137" s="56">
        <f t="shared" si="0"/>
        <v>0</v>
      </c>
      <c r="M137" s="54">
        <f t="shared" si="1"/>
        <v>0</v>
      </c>
      <c r="N137" s="54">
        <f t="shared" si="3"/>
        <v>0</v>
      </c>
      <c r="O137" s="101">
        <f>+'Pay App 20'!O137+'Pay App 20'!P137</f>
        <v>0</v>
      </c>
      <c r="P137" s="73"/>
      <c r="Q137" s="69">
        <f>+'Pay App 20'!Q137+N137+P137</f>
        <v>0</v>
      </c>
    </row>
    <row r="138" spans="1:17" ht="21" customHeight="1" x14ac:dyDescent="0.25">
      <c r="A138" s="154" t="s">
        <v>104</v>
      </c>
      <c r="B138" s="154"/>
      <c r="C138" s="154" t="s">
        <v>105</v>
      </c>
      <c r="D138" s="155"/>
      <c r="E138" s="101">
        <f>+'Pay App 20'!E138</f>
        <v>0</v>
      </c>
      <c r="F138" s="73"/>
      <c r="G138" s="102">
        <f>+'Pay App 20'!G138+'Pay App 21'!F138</f>
        <v>0</v>
      </c>
      <c r="H138" s="194">
        <f>+'Pay App 20'!K138</f>
        <v>0</v>
      </c>
      <c r="I138" s="195"/>
      <c r="J138" s="104"/>
      <c r="K138" s="55">
        <f t="shared" si="2"/>
        <v>0</v>
      </c>
      <c r="L138" s="56">
        <f t="shared" si="0"/>
        <v>0</v>
      </c>
      <c r="M138" s="54">
        <f t="shared" si="1"/>
        <v>0</v>
      </c>
      <c r="N138" s="54">
        <f t="shared" si="3"/>
        <v>0</v>
      </c>
      <c r="O138" s="101">
        <f>+'Pay App 20'!O138+'Pay App 20'!P138</f>
        <v>0</v>
      </c>
      <c r="P138" s="73"/>
      <c r="Q138" s="69">
        <f>+'Pay App 20'!Q138+N138+P138</f>
        <v>0</v>
      </c>
    </row>
    <row r="139" spans="1:17" ht="21" customHeight="1" x14ac:dyDescent="0.25">
      <c r="A139" s="154" t="s">
        <v>318</v>
      </c>
      <c r="B139" s="154"/>
      <c r="C139" s="154" t="s">
        <v>319</v>
      </c>
      <c r="D139" s="155"/>
      <c r="E139" s="101">
        <f>+'Pay App 20'!E139</f>
        <v>0</v>
      </c>
      <c r="F139" s="73"/>
      <c r="G139" s="102">
        <f>+'Pay App 20'!G139+'Pay App 21'!F139</f>
        <v>0</v>
      </c>
      <c r="H139" s="194">
        <f>+'Pay App 20'!K139</f>
        <v>0</v>
      </c>
      <c r="I139" s="195"/>
      <c r="J139" s="104"/>
      <c r="K139" s="55">
        <f t="shared" si="2"/>
        <v>0</v>
      </c>
      <c r="L139" s="56">
        <f t="shared" si="0"/>
        <v>0</v>
      </c>
      <c r="M139" s="54">
        <f t="shared" si="1"/>
        <v>0</v>
      </c>
      <c r="N139" s="54">
        <f t="shared" si="3"/>
        <v>0</v>
      </c>
      <c r="O139" s="101">
        <f>+'Pay App 20'!O139+'Pay App 20'!P139</f>
        <v>0</v>
      </c>
      <c r="P139" s="73"/>
      <c r="Q139" s="69">
        <f>+'Pay App 20'!Q139+N139+P139</f>
        <v>0</v>
      </c>
    </row>
    <row r="140" spans="1:17" ht="21" customHeight="1" x14ac:dyDescent="0.25">
      <c r="A140" s="154" t="s">
        <v>106</v>
      </c>
      <c r="B140" s="154"/>
      <c r="C140" s="154" t="s">
        <v>107</v>
      </c>
      <c r="D140" s="155"/>
      <c r="E140" s="101">
        <f>+'Pay App 20'!E140</f>
        <v>0</v>
      </c>
      <c r="F140" s="73"/>
      <c r="G140" s="102">
        <f>+'Pay App 20'!G140+'Pay App 21'!F140</f>
        <v>0</v>
      </c>
      <c r="H140" s="194">
        <f>+'Pay App 20'!K140</f>
        <v>0</v>
      </c>
      <c r="I140" s="195"/>
      <c r="J140" s="104"/>
      <c r="K140" s="55">
        <f t="shared" si="2"/>
        <v>0</v>
      </c>
      <c r="L140" s="56">
        <f t="shared" si="0"/>
        <v>0</v>
      </c>
      <c r="M140" s="54">
        <f t="shared" si="1"/>
        <v>0</v>
      </c>
      <c r="N140" s="54">
        <f t="shared" si="3"/>
        <v>0</v>
      </c>
      <c r="O140" s="101">
        <f>+'Pay App 20'!O140+'Pay App 20'!P140</f>
        <v>0</v>
      </c>
      <c r="P140" s="73"/>
      <c r="Q140" s="69">
        <f>+'Pay App 20'!Q140+N140+P140</f>
        <v>0</v>
      </c>
    </row>
    <row r="141" spans="1:17" ht="21" customHeight="1" x14ac:dyDescent="0.25">
      <c r="A141" s="154" t="s">
        <v>320</v>
      </c>
      <c r="B141" s="154"/>
      <c r="C141" s="154" t="s">
        <v>321</v>
      </c>
      <c r="D141" s="155"/>
      <c r="E141" s="101">
        <f>+'Pay App 20'!E141</f>
        <v>0</v>
      </c>
      <c r="F141" s="73"/>
      <c r="G141" s="102">
        <f>+'Pay App 20'!G141+'Pay App 21'!F141</f>
        <v>0</v>
      </c>
      <c r="H141" s="194">
        <f>+'Pay App 20'!K141</f>
        <v>0</v>
      </c>
      <c r="I141" s="195"/>
      <c r="J141" s="104"/>
      <c r="K141" s="55">
        <f t="shared" si="2"/>
        <v>0</v>
      </c>
      <c r="L141" s="56">
        <f t="shared" si="0"/>
        <v>0</v>
      </c>
      <c r="M141" s="54">
        <f t="shared" si="1"/>
        <v>0</v>
      </c>
      <c r="N141" s="54">
        <f t="shared" si="3"/>
        <v>0</v>
      </c>
      <c r="O141" s="101">
        <f>+'Pay App 20'!O141+'Pay App 20'!P141</f>
        <v>0</v>
      </c>
      <c r="P141" s="73"/>
      <c r="Q141" s="69">
        <f>+'Pay App 20'!Q141+N141+P141</f>
        <v>0</v>
      </c>
    </row>
    <row r="142" spans="1:17" ht="21" customHeight="1" x14ac:dyDescent="0.25">
      <c r="A142" s="154" t="s">
        <v>108</v>
      </c>
      <c r="B142" s="154"/>
      <c r="C142" s="154" t="s">
        <v>109</v>
      </c>
      <c r="D142" s="155"/>
      <c r="E142" s="101">
        <f>+'Pay App 20'!E142</f>
        <v>0</v>
      </c>
      <c r="F142" s="73"/>
      <c r="G142" s="102">
        <f>+'Pay App 20'!G142+'Pay App 21'!F142</f>
        <v>0</v>
      </c>
      <c r="H142" s="194">
        <f>+'Pay App 20'!K142</f>
        <v>0</v>
      </c>
      <c r="I142" s="195"/>
      <c r="J142" s="104"/>
      <c r="K142" s="55">
        <f t="shared" si="2"/>
        <v>0</v>
      </c>
      <c r="L142" s="56">
        <f t="shared" si="0"/>
        <v>0</v>
      </c>
      <c r="M142" s="54">
        <f t="shared" si="1"/>
        <v>0</v>
      </c>
      <c r="N142" s="54">
        <f t="shared" si="3"/>
        <v>0</v>
      </c>
      <c r="O142" s="101">
        <f>+'Pay App 20'!O142+'Pay App 20'!P142</f>
        <v>0</v>
      </c>
      <c r="P142" s="73"/>
      <c r="Q142" s="69">
        <f>+'Pay App 20'!Q142+N142+P142</f>
        <v>0</v>
      </c>
    </row>
    <row r="143" spans="1:17" ht="21" customHeight="1" x14ac:dyDescent="0.25">
      <c r="A143" s="154" t="s">
        <v>110</v>
      </c>
      <c r="B143" s="154"/>
      <c r="C143" s="154" t="s">
        <v>111</v>
      </c>
      <c r="D143" s="155"/>
      <c r="E143" s="101">
        <f>+'Pay App 20'!E143</f>
        <v>0</v>
      </c>
      <c r="F143" s="73"/>
      <c r="G143" s="102">
        <f>+'Pay App 20'!G143+'Pay App 21'!F143</f>
        <v>0</v>
      </c>
      <c r="H143" s="194">
        <f>+'Pay App 20'!K143</f>
        <v>0</v>
      </c>
      <c r="I143" s="195"/>
      <c r="J143" s="104"/>
      <c r="K143" s="55">
        <f t="shared" si="2"/>
        <v>0</v>
      </c>
      <c r="L143" s="56">
        <f t="shared" si="0"/>
        <v>0</v>
      </c>
      <c r="M143" s="54">
        <f t="shared" si="1"/>
        <v>0</v>
      </c>
      <c r="N143" s="54">
        <f t="shared" si="3"/>
        <v>0</v>
      </c>
      <c r="O143" s="101">
        <f>+'Pay App 20'!O143+'Pay App 20'!P143</f>
        <v>0</v>
      </c>
      <c r="P143" s="73"/>
      <c r="Q143" s="69">
        <f>+'Pay App 20'!Q143+N143+P143</f>
        <v>0</v>
      </c>
    </row>
    <row r="144" spans="1:17" ht="21" customHeight="1" x14ac:dyDescent="0.25">
      <c r="A144" s="154" t="s">
        <v>322</v>
      </c>
      <c r="B144" s="154"/>
      <c r="C144" s="154" t="s">
        <v>323</v>
      </c>
      <c r="D144" s="155"/>
      <c r="E144" s="101">
        <f>+'Pay App 20'!E144</f>
        <v>0</v>
      </c>
      <c r="F144" s="73"/>
      <c r="G144" s="102">
        <f>+'Pay App 20'!G144+'Pay App 21'!F144</f>
        <v>0</v>
      </c>
      <c r="H144" s="194">
        <f>+'Pay App 20'!K144</f>
        <v>0</v>
      </c>
      <c r="I144" s="195"/>
      <c r="J144" s="104"/>
      <c r="K144" s="55">
        <f t="shared" si="2"/>
        <v>0</v>
      </c>
      <c r="L144" s="56">
        <f t="shared" si="0"/>
        <v>0</v>
      </c>
      <c r="M144" s="54">
        <f t="shared" si="1"/>
        <v>0</v>
      </c>
      <c r="N144" s="54">
        <f t="shared" si="3"/>
        <v>0</v>
      </c>
      <c r="O144" s="101">
        <f>+'Pay App 20'!O144+'Pay App 20'!P144</f>
        <v>0</v>
      </c>
      <c r="P144" s="73"/>
      <c r="Q144" s="69">
        <f>+'Pay App 20'!Q144+N144+P144</f>
        <v>0</v>
      </c>
    </row>
    <row r="145" spans="1:17" ht="21" customHeight="1" x14ac:dyDescent="0.25">
      <c r="A145" s="154" t="s">
        <v>327</v>
      </c>
      <c r="B145" s="154"/>
      <c r="C145" s="154" t="s">
        <v>324</v>
      </c>
      <c r="D145" s="155"/>
      <c r="E145" s="101">
        <f>+'Pay App 20'!E145</f>
        <v>0</v>
      </c>
      <c r="F145" s="73"/>
      <c r="G145" s="102">
        <f>+'Pay App 20'!G145+'Pay App 21'!F145</f>
        <v>0</v>
      </c>
      <c r="H145" s="194">
        <f>+'Pay App 20'!K145</f>
        <v>0</v>
      </c>
      <c r="I145" s="195"/>
      <c r="J145" s="104"/>
      <c r="K145" s="55">
        <f t="shared" si="2"/>
        <v>0</v>
      </c>
      <c r="L145" s="56">
        <f t="shared" si="0"/>
        <v>0</v>
      </c>
      <c r="M145" s="54">
        <f t="shared" si="1"/>
        <v>0</v>
      </c>
      <c r="N145" s="54">
        <f t="shared" si="3"/>
        <v>0</v>
      </c>
      <c r="O145" s="101">
        <f>+'Pay App 20'!O145+'Pay App 20'!P145</f>
        <v>0</v>
      </c>
      <c r="P145" s="73"/>
      <c r="Q145" s="69">
        <f>+'Pay App 20'!Q145+N145+P145</f>
        <v>0</v>
      </c>
    </row>
    <row r="146" spans="1:17" ht="21" customHeight="1" x14ac:dyDescent="0.25">
      <c r="A146" s="154" t="s">
        <v>325</v>
      </c>
      <c r="B146" s="154"/>
      <c r="C146" s="154" t="s">
        <v>326</v>
      </c>
      <c r="D146" s="155"/>
      <c r="E146" s="101">
        <f>+'Pay App 20'!E146</f>
        <v>0</v>
      </c>
      <c r="F146" s="73"/>
      <c r="G146" s="102">
        <f>+'Pay App 20'!G146+'Pay App 21'!F146</f>
        <v>0</v>
      </c>
      <c r="H146" s="194">
        <f>+'Pay App 20'!K146</f>
        <v>0</v>
      </c>
      <c r="I146" s="195"/>
      <c r="J146" s="104"/>
      <c r="K146" s="55">
        <f t="shared" si="2"/>
        <v>0</v>
      </c>
      <c r="L146" s="56">
        <f t="shared" ref="L146:L209" si="4">IF(ISERROR(K146/G146),0,K146/G146)</f>
        <v>0</v>
      </c>
      <c r="M146" s="54">
        <f t="shared" ref="M146:M209" si="5">+G146-K146</f>
        <v>0</v>
      </c>
      <c r="N146" s="54">
        <f t="shared" si="3"/>
        <v>0</v>
      </c>
      <c r="O146" s="101">
        <f>+'Pay App 20'!O146+'Pay App 20'!P146</f>
        <v>0</v>
      </c>
      <c r="P146" s="73"/>
      <c r="Q146" s="69">
        <f>+'Pay App 20'!Q146+N146+P146</f>
        <v>0</v>
      </c>
    </row>
    <row r="147" spans="1:17" ht="21" customHeight="1" x14ac:dyDescent="0.25">
      <c r="A147" s="159" t="s">
        <v>215</v>
      </c>
      <c r="B147" s="159"/>
      <c r="C147" s="159" t="s">
        <v>216</v>
      </c>
      <c r="D147" s="160"/>
      <c r="E147" s="101">
        <f>+'Pay App 20'!E147</f>
        <v>0</v>
      </c>
      <c r="F147" s="73"/>
      <c r="G147" s="102">
        <f>+'Pay App 20'!G147+'Pay App 21'!F147</f>
        <v>0</v>
      </c>
      <c r="H147" s="194">
        <f>+'Pay App 20'!K147</f>
        <v>0</v>
      </c>
      <c r="I147" s="195"/>
      <c r="J147" s="104"/>
      <c r="K147" s="55">
        <f t="shared" ref="K147:K210" si="6">+H147+J147</f>
        <v>0</v>
      </c>
      <c r="L147" s="56">
        <f t="shared" si="4"/>
        <v>0</v>
      </c>
      <c r="M147" s="54">
        <f t="shared" si="5"/>
        <v>0</v>
      </c>
      <c r="N147" s="54">
        <f t="shared" ref="N147:N210" si="7">SUM(+J147*0.05)</f>
        <v>0</v>
      </c>
      <c r="O147" s="101">
        <f>+'Pay App 20'!O147+'Pay App 20'!P147</f>
        <v>0</v>
      </c>
      <c r="P147" s="73"/>
      <c r="Q147" s="69">
        <f>+'Pay App 20'!Q147+N147+P147</f>
        <v>0</v>
      </c>
    </row>
    <row r="148" spans="1:17" ht="21" customHeight="1" x14ac:dyDescent="0.25">
      <c r="A148" s="154" t="s">
        <v>112</v>
      </c>
      <c r="B148" s="154"/>
      <c r="C148" s="154" t="s">
        <v>113</v>
      </c>
      <c r="D148" s="155"/>
      <c r="E148" s="101">
        <f>+'Pay App 20'!E148</f>
        <v>0</v>
      </c>
      <c r="F148" s="73"/>
      <c r="G148" s="102">
        <f>+'Pay App 20'!G148+'Pay App 21'!F148</f>
        <v>0</v>
      </c>
      <c r="H148" s="194">
        <f>+'Pay App 20'!K148</f>
        <v>0</v>
      </c>
      <c r="I148" s="195"/>
      <c r="J148" s="104"/>
      <c r="K148" s="55">
        <f t="shared" si="6"/>
        <v>0</v>
      </c>
      <c r="L148" s="56">
        <f t="shared" si="4"/>
        <v>0</v>
      </c>
      <c r="M148" s="54">
        <f t="shared" si="5"/>
        <v>0</v>
      </c>
      <c r="N148" s="54">
        <f t="shared" si="7"/>
        <v>0</v>
      </c>
      <c r="O148" s="101">
        <f>+'Pay App 20'!O148+'Pay App 20'!P148</f>
        <v>0</v>
      </c>
      <c r="P148" s="73"/>
      <c r="Q148" s="69">
        <f>+'Pay App 20'!Q148+N148+P148</f>
        <v>0</v>
      </c>
    </row>
    <row r="149" spans="1:17" ht="21" customHeight="1" x14ac:dyDescent="0.25">
      <c r="A149" s="154" t="s">
        <v>328</v>
      </c>
      <c r="B149" s="154"/>
      <c r="C149" s="154" t="s">
        <v>329</v>
      </c>
      <c r="D149" s="155"/>
      <c r="E149" s="101">
        <f>+'Pay App 20'!E149</f>
        <v>0</v>
      </c>
      <c r="F149" s="73"/>
      <c r="G149" s="102">
        <f>+'Pay App 20'!G149+'Pay App 21'!F149</f>
        <v>0</v>
      </c>
      <c r="H149" s="194">
        <f>+'Pay App 20'!K149</f>
        <v>0</v>
      </c>
      <c r="I149" s="195"/>
      <c r="J149" s="104"/>
      <c r="K149" s="55">
        <f t="shared" si="6"/>
        <v>0</v>
      </c>
      <c r="L149" s="56">
        <f t="shared" si="4"/>
        <v>0</v>
      </c>
      <c r="M149" s="54">
        <f t="shared" si="5"/>
        <v>0</v>
      </c>
      <c r="N149" s="54">
        <f t="shared" si="7"/>
        <v>0</v>
      </c>
      <c r="O149" s="101">
        <f>+'Pay App 20'!O149+'Pay App 20'!P149</f>
        <v>0</v>
      </c>
      <c r="P149" s="73"/>
      <c r="Q149" s="69">
        <f>+'Pay App 20'!Q149+N149+P149</f>
        <v>0</v>
      </c>
    </row>
    <row r="150" spans="1:17" ht="21" customHeight="1" x14ac:dyDescent="0.25">
      <c r="A150" s="154" t="s">
        <v>114</v>
      </c>
      <c r="B150" s="154"/>
      <c r="C150" s="154" t="s">
        <v>115</v>
      </c>
      <c r="D150" s="155"/>
      <c r="E150" s="101">
        <f>+'Pay App 20'!E150</f>
        <v>0</v>
      </c>
      <c r="F150" s="73"/>
      <c r="G150" s="102">
        <f>+'Pay App 20'!G150+'Pay App 21'!F150</f>
        <v>0</v>
      </c>
      <c r="H150" s="194">
        <f>+'Pay App 20'!K150</f>
        <v>0</v>
      </c>
      <c r="I150" s="195"/>
      <c r="J150" s="104"/>
      <c r="K150" s="55">
        <f t="shared" si="6"/>
        <v>0</v>
      </c>
      <c r="L150" s="56">
        <f t="shared" si="4"/>
        <v>0</v>
      </c>
      <c r="M150" s="54">
        <f t="shared" si="5"/>
        <v>0</v>
      </c>
      <c r="N150" s="54">
        <f t="shared" si="7"/>
        <v>0</v>
      </c>
      <c r="O150" s="101">
        <f>+'Pay App 20'!O150+'Pay App 20'!P150</f>
        <v>0</v>
      </c>
      <c r="P150" s="73"/>
      <c r="Q150" s="69">
        <f>+'Pay App 20'!Q150+N150+P150</f>
        <v>0</v>
      </c>
    </row>
    <row r="151" spans="1:17" ht="21" customHeight="1" x14ac:dyDescent="0.25">
      <c r="A151" s="154" t="s">
        <v>116</v>
      </c>
      <c r="B151" s="154"/>
      <c r="C151" s="154" t="s">
        <v>117</v>
      </c>
      <c r="D151" s="155"/>
      <c r="E151" s="101">
        <f>+'Pay App 20'!E151</f>
        <v>0</v>
      </c>
      <c r="F151" s="73"/>
      <c r="G151" s="102">
        <f>+'Pay App 20'!G151+'Pay App 21'!F151</f>
        <v>0</v>
      </c>
      <c r="H151" s="194">
        <f>+'Pay App 20'!K151</f>
        <v>0</v>
      </c>
      <c r="I151" s="195"/>
      <c r="J151" s="104"/>
      <c r="K151" s="55">
        <f t="shared" si="6"/>
        <v>0</v>
      </c>
      <c r="L151" s="56">
        <f t="shared" si="4"/>
        <v>0</v>
      </c>
      <c r="M151" s="54">
        <f t="shared" si="5"/>
        <v>0</v>
      </c>
      <c r="N151" s="54">
        <f t="shared" si="7"/>
        <v>0</v>
      </c>
      <c r="O151" s="101">
        <f>+'Pay App 20'!O151+'Pay App 20'!P151</f>
        <v>0</v>
      </c>
      <c r="P151" s="73"/>
      <c r="Q151" s="69">
        <f>+'Pay App 20'!Q151+N151+P151</f>
        <v>0</v>
      </c>
    </row>
    <row r="152" spans="1:17" ht="21" customHeight="1" x14ac:dyDescent="0.25">
      <c r="A152" s="154" t="s">
        <v>330</v>
      </c>
      <c r="B152" s="154"/>
      <c r="C152" s="154" t="s">
        <v>331</v>
      </c>
      <c r="D152" s="155"/>
      <c r="E152" s="101">
        <f>+'Pay App 20'!E152</f>
        <v>0</v>
      </c>
      <c r="F152" s="73"/>
      <c r="G152" s="102">
        <f>+'Pay App 20'!G152+'Pay App 21'!F152</f>
        <v>0</v>
      </c>
      <c r="H152" s="194">
        <f>+'Pay App 20'!K152</f>
        <v>0</v>
      </c>
      <c r="I152" s="195"/>
      <c r="J152" s="104"/>
      <c r="K152" s="55">
        <f t="shared" si="6"/>
        <v>0</v>
      </c>
      <c r="L152" s="56">
        <f t="shared" si="4"/>
        <v>0</v>
      </c>
      <c r="M152" s="54">
        <f t="shared" si="5"/>
        <v>0</v>
      </c>
      <c r="N152" s="54">
        <f t="shared" si="7"/>
        <v>0</v>
      </c>
      <c r="O152" s="101">
        <f>+'Pay App 20'!O152+'Pay App 20'!P152</f>
        <v>0</v>
      </c>
      <c r="P152" s="73"/>
      <c r="Q152" s="69">
        <f>+'Pay App 20'!Q152+N152+P152</f>
        <v>0</v>
      </c>
    </row>
    <row r="153" spans="1:17" ht="21" customHeight="1" x14ac:dyDescent="0.25">
      <c r="A153" s="154" t="s">
        <v>118</v>
      </c>
      <c r="B153" s="154"/>
      <c r="C153" s="154" t="s">
        <v>119</v>
      </c>
      <c r="D153" s="155"/>
      <c r="E153" s="101">
        <f>+'Pay App 20'!E153</f>
        <v>0</v>
      </c>
      <c r="F153" s="73"/>
      <c r="G153" s="102">
        <f>+'Pay App 20'!G153+'Pay App 21'!F153</f>
        <v>0</v>
      </c>
      <c r="H153" s="194">
        <f>+'Pay App 20'!K153</f>
        <v>0</v>
      </c>
      <c r="I153" s="195"/>
      <c r="J153" s="104"/>
      <c r="K153" s="55">
        <f t="shared" si="6"/>
        <v>0</v>
      </c>
      <c r="L153" s="56">
        <f t="shared" si="4"/>
        <v>0</v>
      </c>
      <c r="M153" s="54">
        <f t="shared" si="5"/>
        <v>0</v>
      </c>
      <c r="N153" s="54">
        <f t="shared" si="7"/>
        <v>0</v>
      </c>
      <c r="O153" s="101">
        <f>+'Pay App 20'!O153+'Pay App 20'!P153</f>
        <v>0</v>
      </c>
      <c r="P153" s="73"/>
      <c r="Q153" s="69">
        <f>+'Pay App 20'!Q153+N153+P153</f>
        <v>0</v>
      </c>
    </row>
    <row r="154" spans="1:17" ht="21" customHeight="1" x14ac:dyDescent="0.25">
      <c r="A154" s="154" t="s">
        <v>332</v>
      </c>
      <c r="B154" s="154"/>
      <c r="C154" s="154" t="s">
        <v>333</v>
      </c>
      <c r="D154" s="155"/>
      <c r="E154" s="101">
        <f>+'Pay App 20'!E154</f>
        <v>0</v>
      </c>
      <c r="F154" s="73"/>
      <c r="G154" s="102">
        <f>+'Pay App 20'!G154+'Pay App 21'!F154</f>
        <v>0</v>
      </c>
      <c r="H154" s="194">
        <f>+'Pay App 20'!K154</f>
        <v>0</v>
      </c>
      <c r="I154" s="195"/>
      <c r="J154" s="104"/>
      <c r="K154" s="55">
        <f t="shared" si="6"/>
        <v>0</v>
      </c>
      <c r="L154" s="56">
        <f t="shared" si="4"/>
        <v>0</v>
      </c>
      <c r="M154" s="54">
        <f t="shared" si="5"/>
        <v>0</v>
      </c>
      <c r="N154" s="54">
        <f t="shared" si="7"/>
        <v>0</v>
      </c>
      <c r="O154" s="101">
        <f>+'Pay App 20'!O154+'Pay App 20'!P154</f>
        <v>0</v>
      </c>
      <c r="P154" s="73"/>
      <c r="Q154" s="69">
        <f>+'Pay App 20'!Q154+N154+P154</f>
        <v>0</v>
      </c>
    </row>
    <row r="155" spans="1:17" ht="21" customHeight="1" x14ac:dyDescent="0.25">
      <c r="A155" s="154" t="s">
        <v>335</v>
      </c>
      <c r="B155" s="154"/>
      <c r="C155" s="154" t="s">
        <v>334</v>
      </c>
      <c r="D155" s="155"/>
      <c r="E155" s="101">
        <f>+'Pay App 20'!E155</f>
        <v>0</v>
      </c>
      <c r="F155" s="73"/>
      <c r="G155" s="102">
        <f>+'Pay App 20'!G155+'Pay App 21'!F155</f>
        <v>0</v>
      </c>
      <c r="H155" s="194">
        <f>+'Pay App 20'!K155</f>
        <v>0</v>
      </c>
      <c r="I155" s="195"/>
      <c r="J155" s="104"/>
      <c r="K155" s="55">
        <f t="shared" si="6"/>
        <v>0</v>
      </c>
      <c r="L155" s="56">
        <f t="shared" si="4"/>
        <v>0</v>
      </c>
      <c r="M155" s="54">
        <f t="shared" si="5"/>
        <v>0</v>
      </c>
      <c r="N155" s="54">
        <f t="shared" si="7"/>
        <v>0</v>
      </c>
      <c r="O155" s="101">
        <f>+'Pay App 20'!O155+'Pay App 20'!P155</f>
        <v>0</v>
      </c>
      <c r="P155" s="73"/>
      <c r="Q155" s="69">
        <f>+'Pay App 20'!Q155+N155+P155</f>
        <v>0</v>
      </c>
    </row>
    <row r="156" spans="1:17" ht="21" customHeight="1" x14ac:dyDescent="0.25">
      <c r="A156" s="159" t="s">
        <v>213</v>
      </c>
      <c r="B156" s="159"/>
      <c r="C156" s="159" t="s">
        <v>214</v>
      </c>
      <c r="D156" s="160"/>
      <c r="E156" s="101">
        <f>+'Pay App 20'!E156</f>
        <v>0</v>
      </c>
      <c r="F156" s="73"/>
      <c r="G156" s="102">
        <f>+'Pay App 20'!G156+'Pay App 21'!F156</f>
        <v>0</v>
      </c>
      <c r="H156" s="194">
        <f>+'Pay App 20'!K156</f>
        <v>0</v>
      </c>
      <c r="I156" s="195"/>
      <c r="J156" s="104"/>
      <c r="K156" s="55">
        <f t="shared" si="6"/>
        <v>0</v>
      </c>
      <c r="L156" s="56">
        <f t="shared" si="4"/>
        <v>0</v>
      </c>
      <c r="M156" s="54">
        <f t="shared" si="5"/>
        <v>0</v>
      </c>
      <c r="N156" s="54">
        <f t="shared" si="7"/>
        <v>0</v>
      </c>
      <c r="O156" s="101">
        <f>+'Pay App 20'!O156+'Pay App 20'!P156</f>
        <v>0</v>
      </c>
      <c r="P156" s="73"/>
      <c r="Q156" s="69">
        <f>+'Pay App 20'!Q156+N156+P156</f>
        <v>0</v>
      </c>
    </row>
    <row r="157" spans="1:17" ht="21" customHeight="1" x14ac:dyDescent="0.25">
      <c r="A157" s="154" t="s">
        <v>120</v>
      </c>
      <c r="B157" s="154"/>
      <c r="C157" s="154" t="s">
        <v>121</v>
      </c>
      <c r="D157" s="155"/>
      <c r="E157" s="101">
        <f>+'Pay App 20'!E157</f>
        <v>0</v>
      </c>
      <c r="F157" s="73"/>
      <c r="G157" s="102">
        <f>+'Pay App 20'!G157+'Pay App 21'!F157</f>
        <v>0</v>
      </c>
      <c r="H157" s="194">
        <f>+'Pay App 20'!K157</f>
        <v>0</v>
      </c>
      <c r="I157" s="195"/>
      <c r="J157" s="104"/>
      <c r="K157" s="55">
        <f t="shared" si="6"/>
        <v>0</v>
      </c>
      <c r="L157" s="56">
        <f t="shared" si="4"/>
        <v>0</v>
      </c>
      <c r="M157" s="54">
        <f t="shared" si="5"/>
        <v>0</v>
      </c>
      <c r="N157" s="54">
        <f t="shared" si="7"/>
        <v>0</v>
      </c>
      <c r="O157" s="101">
        <f>+'Pay App 20'!O157+'Pay App 20'!P157</f>
        <v>0</v>
      </c>
      <c r="P157" s="73"/>
      <c r="Q157" s="69">
        <f>+'Pay App 20'!Q157+N157+P157</f>
        <v>0</v>
      </c>
    </row>
    <row r="158" spans="1:17" ht="21" customHeight="1" x14ac:dyDescent="0.25">
      <c r="A158" s="154" t="s">
        <v>336</v>
      </c>
      <c r="B158" s="154"/>
      <c r="C158" s="154" t="s">
        <v>337</v>
      </c>
      <c r="D158" s="155"/>
      <c r="E158" s="101">
        <f>+'Pay App 20'!E158</f>
        <v>0</v>
      </c>
      <c r="F158" s="73"/>
      <c r="G158" s="102">
        <f>+'Pay App 20'!G158+'Pay App 21'!F158</f>
        <v>0</v>
      </c>
      <c r="H158" s="194">
        <f>+'Pay App 20'!K158</f>
        <v>0</v>
      </c>
      <c r="I158" s="195"/>
      <c r="J158" s="104"/>
      <c r="K158" s="55">
        <f t="shared" si="6"/>
        <v>0</v>
      </c>
      <c r="L158" s="56">
        <f t="shared" si="4"/>
        <v>0</v>
      </c>
      <c r="M158" s="54">
        <f t="shared" si="5"/>
        <v>0</v>
      </c>
      <c r="N158" s="54">
        <f t="shared" si="7"/>
        <v>0</v>
      </c>
      <c r="O158" s="101">
        <f>+'Pay App 20'!O158+'Pay App 20'!P158</f>
        <v>0</v>
      </c>
      <c r="P158" s="73"/>
      <c r="Q158" s="69">
        <f>+'Pay App 20'!Q158+N158+P158</f>
        <v>0</v>
      </c>
    </row>
    <row r="159" spans="1:17" ht="21" customHeight="1" x14ac:dyDescent="0.25">
      <c r="A159" s="154" t="s">
        <v>122</v>
      </c>
      <c r="B159" s="154"/>
      <c r="C159" s="154" t="s">
        <v>123</v>
      </c>
      <c r="D159" s="155"/>
      <c r="E159" s="101">
        <f>+'Pay App 20'!E159</f>
        <v>0</v>
      </c>
      <c r="F159" s="73"/>
      <c r="G159" s="102">
        <f>+'Pay App 20'!G159+'Pay App 21'!F159</f>
        <v>0</v>
      </c>
      <c r="H159" s="194">
        <f>+'Pay App 20'!K159</f>
        <v>0</v>
      </c>
      <c r="I159" s="195"/>
      <c r="J159" s="104"/>
      <c r="K159" s="55">
        <f t="shared" si="6"/>
        <v>0</v>
      </c>
      <c r="L159" s="56">
        <f t="shared" si="4"/>
        <v>0</v>
      </c>
      <c r="M159" s="54">
        <f t="shared" si="5"/>
        <v>0</v>
      </c>
      <c r="N159" s="54">
        <f t="shared" si="7"/>
        <v>0</v>
      </c>
      <c r="O159" s="101">
        <f>+'Pay App 20'!O159+'Pay App 20'!P159</f>
        <v>0</v>
      </c>
      <c r="P159" s="73"/>
      <c r="Q159" s="69">
        <f>+'Pay App 20'!Q159+N159+P159</f>
        <v>0</v>
      </c>
    </row>
    <row r="160" spans="1:17" ht="21" customHeight="1" x14ac:dyDescent="0.25">
      <c r="A160" s="154" t="s">
        <v>124</v>
      </c>
      <c r="B160" s="154"/>
      <c r="C160" s="154" t="s">
        <v>125</v>
      </c>
      <c r="D160" s="155"/>
      <c r="E160" s="101">
        <f>+'Pay App 20'!E160</f>
        <v>0</v>
      </c>
      <c r="F160" s="73"/>
      <c r="G160" s="102">
        <f>+'Pay App 20'!G160+'Pay App 21'!F160</f>
        <v>0</v>
      </c>
      <c r="H160" s="194">
        <f>+'Pay App 20'!K160</f>
        <v>0</v>
      </c>
      <c r="I160" s="195"/>
      <c r="J160" s="104"/>
      <c r="K160" s="55">
        <f t="shared" si="6"/>
        <v>0</v>
      </c>
      <c r="L160" s="56">
        <f t="shared" si="4"/>
        <v>0</v>
      </c>
      <c r="M160" s="54">
        <f t="shared" si="5"/>
        <v>0</v>
      </c>
      <c r="N160" s="54">
        <f t="shared" si="7"/>
        <v>0</v>
      </c>
      <c r="O160" s="101">
        <f>+'Pay App 20'!O160+'Pay App 20'!P160</f>
        <v>0</v>
      </c>
      <c r="P160" s="73"/>
      <c r="Q160" s="69">
        <f>+'Pay App 20'!Q160+N160+P160</f>
        <v>0</v>
      </c>
    </row>
    <row r="161" spans="1:17" ht="21" customHeight="1" x14ac:dyDescent="0.25">
      <c r="A161" s="154" t="s">
        <v>126</v>
      </c>
      <c r="B161" s="154"/>
      <c r="C161" s="154" t="s">
        <v>127</v>
      </c>
      <c r="D161" s="155"/>
      <c r="E161" s="101">
        <f>+'Pay App 20'!E161</f>
        <v>0</v>
      </c>
      <c r="F161" s="73"/>
      <c r="G161" s="102">
        <f>+'Pay App 20'!G161+'Pay App 21'!F161</f>
        <v>0</v>
      </c>
      <c r="H161" s="194">
        <f>+'Pay App 20'!K161</f>
        <v>0</v>
      </c>
      <c r="I161" s="195"/>
      <c r="J161" s="104"/>
      <c r="K161" s="55">
        <f t="shared" si="6"/>
        <v>0</v>
      </c>
      <c r="L161" s="56">
        <f t="shared" si="4"/>
        <v>0</v>
      </c>
      <c r="M161" s="54">
        <f t="shared" si="5"/>
        <v>0</v>
      </c>
      <c r="N161" s="54">
        <f t="shared" si="7"/>
        <v>0</v>
      </c>
      <c r="O161" s="101">
        <f>+'Pay App 20'!O161+'Pay App 20'!P161</f>
        <v>0</v>
      </c>
      <c r="P161" s="73"/>
      <c r="Q161" s="69">
        <f>+'Pay App 20'!Q161+N161+P161</f>
        <v>0</v>
      </c>
    </row>
    <row r="162" spans="1:17" ht="21" customHeight="1" x14ac:dyDescent="0.25">
      <c r="A162" s="154" t="s">
        <v>339</v>
      </c>
      <c r="B162" s="154"/>
      <c r="C162" s="154" t="s">
        <v>338</v>
      </c>
      <c r="D162" s="155"/>
      <c r="E162" s="101">
        <f>+'Pay App 20'!E162</f>
        <v>0</v>
      </c>
      <c r="F162" s="73"/>
      <c r="G162" s="102">
        <f>+'Pay App 20'!G162+'Pay App 21'!F162</f>
        <v>0</v>
      </c>
      <c r="H162" s="194">
        <f>+'Pay App 20'!K162</f>
        <v>0</v>
      </c>
      <c r="I162" s="195"/>
      <c r="J162" s="104"/>
      <c r="K162" s="55">
        <f t="shared" si="6"/>
        <v>0</v>
      </c>
      <c r="L162" s="56">
        <f t="shared" si="4"/>
        <v>0</v>
      </c>
      <c r="M162" s="54">
        <f t="shared" si="5"/>
        <v>0</v>
      </c>
      <c r="N162" s="54">
        <f t="shared" si="7"/>
        <v>0</v>
      </c>
      <c r="O162" s="101">
        <f>+'Pay App 20'!O162+'Pay App 20'!P162</f>
        <v>0</v>
      </c>
      <c r="P162" s="73"/>
      <c r="Q162" s="69">
        <f>+'Pay App 20'!Q162+N162+P162</f>
        <v>0</v>
      </c>
    </row>
    <row r="163" spans="1:17" ht="21" customHeight="1" x14ac:dyDescent="0.25">
      <c r="A163" s="154" t="s">
        <v>128</v>
      </c>
      <c r="B163" s="154"/>
      <c r="C163" s="154" t="s">
        <v>129</v>
      </c>
      <c r="D163" s="155"/>
      <c r="E163" s="101">
        <f>+'Pay App 20'!E163</f>
        <v>0</v>
      </c>
      <c r="F163" s="73"/>
      <c r="G163" s="102">
        <f>+'Pay App 20'!G163+'Pay App 21'!F163</f>
        <v>0</v>
      </c>
      <c r="H163" s="194">
        <f>+'Pay App 20'!K163</f>
        <v>0</v>
      </c>
      <c r="I163" s="195"/>
      <c r="J163" s="104"/>
      <c r="K163" s="55">
        <f t="shared" si="6"/>
        <v>0</v>
      </c>
      <c r="L163" s="56">
        <f t="shared" si="4"/>
        <v>0</v>
      </c>
      <c r="M163" s="54">
        <f t="shared" si="5"/>
        <v>0</v>
      </c>
      <c r="N163" s="54">
        <f t="shared" si="7"/>
        <v>0</v>
      </c>
      <c r="O163" s="101">
        <f>+'Pay App 20'!O163+'Pay App 20'!P163</f>
        <v>0</v>
      </c>
      <c r="P163" s="73"/>
      <c r="Q163" s="69">
        <f>+'Pay App 20'!Q163+N163+P163</f>
        <v>0</v>
      </c>
    </row>
    <row r="164" spans="1:17" ht="21" customHeight="1" x14ac:dyDescent="0.25">
      <c r="A164" s="159" t="s">
        <v>209</v>
      </c>
      <c r="B164" s="159"/>
      <c r="C164" s="159" t="s">
        <v>210</v>
      </c>
      <c r="D164" s="160"/>
      <c r="E164" s="101">
        <f>+'Pay App 20'!E164</f>
        <v>0</v>
      </c>
      <c r="F164" s="73"/>
      <c r="G164" s="102">
        <f>+'Pay App 20'!G164+'Pay App 21'!F164</f>
        <v>0</v>
      </c>
      <c r="H164" s="194">
        <f>+'Pay App 20'!K164</f>
        <v>0</v>
      </c>
      <c r="I164" s="195"/>
      <c r="J164" s="104"/>
      <c r="K164" s="55">
        <f t="shared" si="6"/>
        <v>0</v>
      </c>
      <c r="L164" s="56">
        <f t="shared" si="4"/>
        <v>0</v>
      </c>
      <c r="M164" s="54">
        <f t="shared" si="5"/>
        <v>0</v>
      </c>
      <c r="N164" s="54">
        <f t="shared" si="7"/>
        <v>0</v>
      </c>
      <c r="O164" s="101">
        <f>+'Pay App 20'!O164+'Pay App 20'!P164</f>
        <v>0</v>
      </c>
      <c r="P164" s="73"/>
      <c r="Q164" s="69">
        <f>+'Pay App 20'!Q164+N164+P164</f>
        <v>0</v>
      </c>
    </row>
    <row r="165" spans="1:17" ht="21" customHeight="1" x14ac:dyDescent="0.25">
      <c r="A165" s="159" t="s">
        <v>211</v>
      </c>
      <c r="B165" s="159"/>
      <c r="C165" s="159" t="s">
        <v>212</v>
      </c>
      <c r="D165" s="160"/>
      <c r="E165" s="101">
        <f>+'Pay App 20'!E165</f>
        <v>0</v>
      </c>
      <c r="F165" s="73"/>
      <c r="G165" s="102">
        <f>+'Pay App 20'!G165+'Pay App 21'!F165</f>
        <v>0</v>
      </c>
      <c r="H165" s="194">
        <f>+'Pay App 20'!K165</f>
        <v>0</v>
      </c>
      <c r="I165" s="195"/>
      <c r="J165" s="104"/>
      <c r="K165" s="55">
        <f t="shared" si="6"/>
        <v>0</v>
      </c>
      <c r="L165" s="56">
        <f t="shared" si="4"/>
        <v>0</v>
      </c>
      <c r="M165" s="54">
        <f t="shared" si="5"/>
        <v>0</v>
      </c>
      <c r="N165" s="54">
        <f t="shared" si="7"/>
        <v>0</v>
      </c>
      <c r="O165" s="101">
        <f>+'Pay App 20'!O165+'Pay App 20'!P165</f>
        <v>0</v>
      </c>
      <c r="P165" s="73"/>
      <c r="Q165" s="69">
        <f>+'Pay App 20'!Q165+N165+P165</f>
        <v>0</v>
      </c>
    </row>
    <row r="166" spans="1:17" ht="21" customHeight="1" x14ac:dyDescent="0.25">
      <c r="A166" s="154" t="s">
        <v>340</v>
      </c>
      <c r="B166" s="154"/>
      <c r="C166" s="154" t="s">
        <v>341</v>
      </c>
      <c r="D166" s="155"/>
      <c r="E166" s="101">
        <f>+'Pay App 20'!E166</f>
        <v>0</v>
      </c>
      <c r="F166" s="73"/>
      <c r="G166" s="102">
        <f>+'Pay App 20'!G166+'Pay App 21'!F166</f>
        <v>0</v>
      </c>
      <c r="H166" s="194">
        <f>+'Pay App 20'!K166</f>
        <v>0</v>
      </c>
      <c r="I166" s="195"/>
      <c r="J166" s="104"/>
      <c r="K166" s="55">
        <f t="shared" si="6"/>
        <v>0</v>
      </c>
      <c r="L166" s="56">
        <f t="shared" si="4"/>
        <v>0</v>
      </c>
      <c r="M166" s="54">
        <f t="shared" si="5"/>
        <v>0</v>
      </c>
      <c r="N166" s="54">
        <f t="shared" si="7"/>
        <v>0</v>
      </c>
      <c r="O166" s="101">
        <f>+'Pay App 20'!O166+'Pay App 20'!P166</f>
        <v>0</v>
      </c>
      <c r="P166" s="73"/>
      <c r="Q166" s="69">
        <f>+'Pay App 20'!Q166+N166+P166</f>
        <v>0</v>
      </c>
    </row>
    <row r="167" spans="1:17" ht="21" customHeight="1" x14ac:dyDescent="0.25">
      <c r="A167" s="154" t="s">
        <v>351</v>
      </c>
      <c r="B167" s="154"/>
      <c r="C167" s="154" t="s">
        <v>342</v>
      </c>
      <c r="D167" s="155"/>
      <c r="E167" s="101">
        <f>+'Pay App 20'!E167</f>
        <v>0</v>
      </c>
      <c r="F167" s="73"/>
      <c r="G167" s="102">
        <f>+'Pay App 20'!G167+'Pay App 21'!F167</f>
        <v>0</v>
      </c>
      <c r="H167" s="194">
        <f>+'Pay App 20'!K167</f>
        <v>0</v>
      </c>
      <c r="I167" s="195"/>
      <c r="J167" s="104"/>
      <c r="K167" s="55">
        <f t="shared" si="6"/>
        <v>0</v>
      </c>
      <c r="L167" s="56">
        <f t="shared" si="4"/>
        <v>0</v>
      </c>
      <c r="M167" s="54">
        <f t="shared" si="5"/>
        <v>0</v>
      </c>
      <c r="N167" s="54">
        <f t="shared" si="7"/>
        <v>0</v>
      </c>
      <c r="O167" s="101">
        <f>+'Pay App 20'!O167+'Pay App 20'!P167</f>
        <v>0</v>
      </c>
      <c r="P167" s="73"/>
      <c r="Q167" s="69">
        <f>+'Pay App 20'!Q167+N167+P167</f>
        <v>0</v>
      </c>
    </row>
    <row r="168" spans="1:17" ht="21" customHeight="1" x14ac:dyDescent="0.25">
      <c r="A168" s="154" t="s">
        <v>352</v>
      </c>
      <c r="B168" s="154"/>
      <c r="C168" s="154" t="s">
        <v>343</v>
      </c>
      <c r="D168" s="155"/>
      <c r="E168" s="101">
        <f>+'Pay App 20'!E168</f>
        <v>0</v>
      </c>
      <c r="F168" s="73"/>
      <c r="G168" s="102">
        <f>+'Pay App 20'!G168+'Pay App 21'!F168</f>
        <v>0</v>
      </c>
      <c r="H168" s="194">
        <f>+'Pay App 20'!K168</f>
        <v>0</v>
      </c>
      <c r="I168" s="195"/>
      <c r="J168" s="104"/>
      <c r="K168" s="55">
        <f t="shared" si="6"/>
        <v>0</v>
      </c>
      <c r="L168" s="56">
        <f t="shared" si="4"/>
        <v>0</v>
      </c>
      <c r="M168" s="54">
        <f t="shared" si="5"/>
        <v>0</v>
      </c>
      <c r="N168" s="54">
        <f t="shared" si="7"/>
        <v>0</v>
      </c>
      <c r="O168" s="101">
        <f>+'Pay App 20'!O168+'Pay App 20'!P168</f>
        <v>0</v>
      </c>
      <c r="P168" s="73"/>
      <c r="Q168" s="69">
        <f>+'Pay App 20'!Q168+N168+P168</f>
        <v>0</v>
      </c>
    </row>
    <row r="169" spans="1:17" ht="21" customHeight="1" x14ac:dyDescent="0.25">
      <c r="A169" s="154" t="s">
        <v>353</v>
      </c>
      <c r="B169" s="154"/>
      <c r="C169" s="154" t="s">
        <v>344</v>
      </c>
      <c r="D169" s="155"/>
      <c r="E169" s="101">
        <f>+'Pay App 20'!E169</f>
        <v>0</v>
      </c>
      <c r="F169" s="73"/>
      <c r="G169" s="102">
        <f>+'Pay App 20'!G169+'Pay App 21'!F169</f>
        <v>0</v>
      </c>
      <c r="H169" s="194">
        <f>+'Pay App 20'!K169</f>
        <v>0</v>
      </c>
      <c r="I169" s="195"/>
      <c r="J169" s="104"/>
      <c r="K169" s="55">
        <f t="shared" si="6"/>
        <v>0</v>
      </c>
      <c r="L169" s="56">
        <f t="shared" si="4"/>
        <v>0</v>
      </c>
      <c r="M169" s="54">
        <f t="shared" si="5"/>
        <v>0</v>
      </c>
      <c r="N169" s="54">
        <f t="shared" si="7"/>
        <v>0</v>
      </c>
      <c r="O169" s="101">
        <f>+'Pay App 20'!O169+'Pay App 20'!P169</f>
        <v>0</v>
      </c>
      <c r="P169" s="73"/>
      <c r="Q169" s="69">
        <f>+'Pay App 20'!Q169+N169+P169</f>
        <v>0</v>
      </c>
    </row>
    <row r="170" spans="1:17" ht="21" customHeight="1" x14ac:dyDescent="0.25">
      <c r="A170" s="154" t="s">
        <v>354</v>
      </c>
      <c r="B170" s="154"/>
      <c r="C170" s="154" t="s">
        <v>345</v>
      </c>
      <c r="D170" s="155"/>
      <c r="E170" s="101">
        <f>+'Pay App 20'!E170</f>
        <v>0</v>
      </c>
      <c r="F170" s="73"/>
      <c r="G170" s="102">
        <f>+'Pay App 20'!G170+'Pay App 21'!F170</f>
        <v>0</v>
      </c>
      <c r="H170" s="194">
        <f>+'Pay App 20'!K170</f>
        <v>0</v>
      </c>
      <c r="I170" s="195"/>
      <c r="J170" s="104"/>
      <c r="K170" s="55">
        <f t="shared" si="6"/>
        <v>0</v>
      </c>
      <c r="L170" s="56">
        <f t="shared" si="4"/>
        <v>0</v>
      </c>
      <c r="M170" s="54">
        <f t="shared" si="5"/>
        <v>0</v>
      </c>
      <c r="N170" s="54">
        <f t="shared" si="7"/>
        <v>0</v>
      </c>
      <c r="O170" s="101">
        <f>+'Pay App 20'!O170+'Pay App 20'!P170</f>
        <v>0</v>
      </c>
      <c r="P170" s="73"/>
      <c r="Q170" s="69">
        <f>+'Pay App 20'!Q170+N170+P170</f>
        <v>0</v>
      </c>
    </row>
    <row r="171" spans="1:17" ht="21" customHeight="1" x14ac:dyDescent="0.25">
      <c r="A171" s="154" t="s">
        <v>355</v>
      </c>
      <c r="B171" s="154"/>
      <c r="C171" s="154" t="s">
        <v>346</v>
      </c>
      <c r="D171" s="155"/>
      <c r="E171" s="101">
        <f>+'Pay App 20'!E171</f>
        <v>0</v>
      </c>
      <c r="F171" s="73"/>
      <c r="G171" s="102">
        <f>+'Pay App 20'!G171+'Pay App 21'!F171</f>
        <v>0</v>
      </c>
      <c r="H171" s="194">
        <f>+'Pay App 20'!K171</f>
        <v>0</v>
      </c>
      <c r="I171" s="195"/>
      <c r="J171" s="104"/>
      <c r="K171" s="55">
        <f t="shared" si="6"/>
        <v>0</v>
      </c>
      <c r="L171" s="56">
        <f t="shared" si="4"/>
        <v>0</v>
      </c>
      <c r="M171" s="54">
        <f t="shared" si="5"/>
        <v>0</v>
      </c>
      <c r="N171" s="54">
        <f t="shared" si="7"/>
        <v>0</v>
      </c>
      <c r="O171" s="101">
        <f>+'Pay App 20'!O171+'Pay App 20'!P171</f>
        <v>0</v>
      </c>
      <c r="P171" s="73"/>
      <c r="Q171" s="69">
        <f>+'Pay App 20'!Q171+N171+P171</f>
        <v>0</v>
      </c>
    </row>
    <row r="172" spans="1:17" ht="21" customHeight="1" x14ac:dyDescent="0.25">
      <c r="A172" s="154" t="s">
        <v>356</v>
      </c>
      <c r="B172" s="154"/>
      <c r="C172" s="154" t="s">
        <v>347</v>
      </c>
      <c r="D172" s="155"/>
      <c r="E172" s="101">
        <f>+'Pay App 20'!E172</f>
        <v>0</v>
      </c>
      <c r="F172" s="73"/>
      <c r="G172" s="102">
        <f>+'Pay App 20'!G172+'Pay App 21'!F172</f>
        <v>0</v>
      </c>
      <c r="H172" s="194">
        <f>+'Pay App 20'!K172</f>
        <v>0</v>
      </c>
      <c r="I172" s="195"/>
      <c r="J172" s="104"/>
      <c r="K172" s="55">
        <f t="shared" si="6"/>
        <v>0</v>
      </c>
      <c r="L172" s="56">
        <f t="shared" si="4"/>
        <v>0</v>
      </c>
      <c r="M172" s="54">
        <f t="shared" si="5"/>
        <v>0</v>
      </c>
      <c r="N172" s="54">
        <f t="shared" si="7"/>
        <v>0</v>
      </c>
      <c r="O172" s="101">
        <f>+'Pay App 20'!O172+'Pay App 20'!P172</f>
        <v>0</v>
      </c>
      <c r="P172" s="73"/>
      <c r="Q172" s="69">
        <f>+'Pay App 20'!Q172+N172+P172</f>
        <v>0</v>
      </c>
    </row>
    <row r="173" spans="1:17" ht="21" customHeight="1" x14ac:dyDescent="0.25">
      <c r="A173" s="154" t="s">
        <v>357</v>
      </c>
      <c r="B173" s="154"/>
      <c r="C173" s="154" t="s">
        <v>348</v>
      </c>
      <c r="D173" s="155"/>
      <c r="E173" s="101">
        <f>+'Pay App 20'!E173</f>
        <v>0</v>
      </c>
      <c r="F173" s="73"/>
      <c r="G173" s="102">
        <f>+'Pay App 20'!G173+'Pay App 21'!F173</f>
        <v>0</v>
      </c>
      <c r="H173" s="194">
        <f>+'Pay App 20'!K173</f>
        <v>0</v>
      </c>
      <c r="I173" s="195"/>
      <c r="J173" s="104"/>
      <c r="K173" s="55">
        <f t="shared" si="6"/>
        <v>0</v>
      </c>
      <c r="L173" s="56">
        <f t="shared" si="4"/>
        <v>0</v>
      </c>
      <c r="M173" s="54">
        <f t="shared" si="5"/>
        <v>0</v>
      </c>
      <c r="N173" s="54">
        <f t="shared" si="7"/>
        <v>0</v>
      </c>
      <c r="O173" s="101">
        <f>+'Pay App 20'!O173+'Pay App 20'!P173</f>
        <v>0</v>
      </c>
      <c r="P173" s="73"/>
      <c r="Q173" s="69">
        <f>+'Pay App 20'!Q173+N173+P173</f>
        <v>0</v>
      </c>
    </row>
    <row r="174" spans="1:17" ht="21" customHeight="1" x14ac:dyDescent="0.25">
      <c r="A174" s="154" t="s">
        <v>358</v>
      </c>
      <c r="B174" s="154"/>
      <c r="C174" s="154" t="s">
        <v>349</v>
      </c>
      <c r="D174" s="155"/>
      <c r="E174" s="101">
        <f>+'Pay App 20'!E174</f>
        <v>0</v>
      </c>
      <c r="F174" s="73"/>
      <c r="G174" s="102">
        <f>+'Pay App 20'!G174+'Pay App 21'!F174</f>
        <v>0</v>
      </c>
      <c r="H174" s="194">
        <f>+'Pay App 20'!K174</f>
        <v>0</v>
      </c>
      <c r="I174" s="195"/>
      <c r="J174" s="104"/>
      <c r="K174" s="55">
        <f t="shared" si="6"/>
        <v>0</v>
      </c>
      <c r="L174" s="56">
        <f t="shared" si="4"/>
        <v>0</v>
      </c>
      <c r="M174" s="54">
        <f t="shared" si="5"/>
        <v>0</v>
      </c>
      <c r="N174" s="54">
        <f t="shared" si="7"/>
        <v>0</v>
      </c>
      <c r="O174" s="101">
        <f>+'Pay App 20'!O174+'Pay App 20'!P174</f>
        <v>0</v>
      </c>
      <c r="P174" s="73"/>
      <c r="Q174" s="69">
        <f>+'Pay App 20'!Q174+N174+P174</f>
        <v>0</v>
      </c>
    </row>
    <row r="175" spans="1:17" ht="21" customHeight="1" x14ac:dyDescent="0.25">
      <c r="A175" s="154" t="s">
        <v>359</v>
      </c>
      <c r="B175" s="154"/>
      <c r="C175" s="154" t="s">
        <v>350</v>
      </c>
      <c r="D175" s="155"/>
      <c r="E175" s="101">
        <f>+'Pay App 20'!E175</f>
        <v>0</v>
      </c>
      <c r="F175" s="73"/>
      <c r="G175" s="102">
        <f>+'Pay App 20'!G175+'Pay App 21'!F175</f>
        <v>0</v>
      </c>
      <c r="H175" s="194">
        <f>+'Pay App 20'!K175</f>
        <v>0</v>
      </c>
      <c r="I175" s="195"/>
      <c r="J175" s="104"/>
      <c r="K175" s="55">
        <f t="shared" si="6"/>
        <v>0</v>
      </c>
      <c r="L175" s="56">
        <f t="shared" si="4"/>
        <v>0</v>
      </c>
      <c r="M175" s="54">
        <f t="shared" si="5"/>
        <v>0</v>
      </c>
      <c r="N175" s="54">
        <f t="shared" si="7"/>
        <v>0</v>
      </c>
      <c r="O175" s="101">
        <f>+'Pay App 20'!O175+'Pay App 20'!P175</f>
        <v>0</v>
      </c>
      <c r="P175" s="73"/>
      <c r="Q175" s="69">
        <f>+'Pay App 20'!Q175+N175+P175</f>
        <v>0</v>
      </c>
    </row>
    <row r="176" spans="1:17" ht="21" customHeight="1" x14ac:dyDescent="0.25">
      <c r="A176" s="156" t="s">
        <v>186</v>
      </c>
      <c r="B176" s="156"/>
      <c r="C176" s="156" t="s">
        <v>187</v>
      </c>
      <c r="D176" s="157"/>
      <c r="E176" s="101">
        <f>+'Pay App 20'!E176</f>
        <v>0</v>
      </c>
      <c r="F176" s="73"/>
      <c r="G176" s="102">
        <f>+'Pay App 20'!G176+'Pay App 21'!F176</f>
        <v>0</v>
      </c>
      <c r="H176" s="194">
        <f>+'Pay App 20'!K176</f>
        <v>0</v>
      </c>
      <c r="I176" s="195"/>
      <c r="J176" s="104"/>
      <c r="K176" s="55">
        <f t="shared" si="6"/>
        <v>0</v>
      </c>
      <c r="L176" s="56">
        <f t="shared" si="4"/>
        <v>0</v>
      </c>
      <c r="M176" s="54">
        <f t="shared" si="5"/>
        <v>0</v>
      </c>
      <c r="N176" s="54">
        <f t="shared" si="7"/>
        <v>0</v>
      </c>
      <c r="O176" s="101">
        <f>+'Pay App 20'!O176+'Pay App 20'!P176</f>
        <v>0</v>
      </c>
      <c r="P176" s="73"/>
      <c r="Q176" s="69">
        <f>+'Pay App 20'!Q176+N176+P176</f>
        <v>0</v>
      </c>
    </row>
    <row r="177" spans="1:17" ht="21" customHeight="1" x14ac:dyDescent="0.25">
      <c r="A177" s="154" t="s">
        <v>361</v>
      </c>
      <c r="B177" s="154"/>
      <c r="C177" s="154" t="s">
        <v>360</v>
      </c>
      <c r="D177" s="155"/>
      <c r="E177" s="101">
        <f>+'Pay App 20'!E177</f>
        <v>0</v>
      </c>
      <c r="F177" s="73"/>
      <c r="G177" s="102">
        <f>+'Pay App 20'!G177+'Pay App 21'!F177</f>
        <v>0</v>
      </c>
      <c r="H177" s="194">
        <f>+'Pay App 20'!K177</f>
        <v>0</v>
      </c>
      <c r="I177" s="195"/>
      <c r="J177" s="104"/>
      <c r="K177" s="55">
        <f t="shared" si="6"/>
        <v>0</v>
      </c>
      <c r="L177" s="56">
        <f t="shared" si="4"/>
        <v>0</v>
      </c>
      <c r="M177" s="54">
        <f t="shared" si="5"/>
        <v>0</v>
      </c>
      <c r="N177" s="54">
        <f t="shared" si="7"/>
        <v>0</v>
      </c>
      <c r="O177" s="101">
        <f>+'Pay App 20'!O177+'Pay App 20'!P177</f>
        <v>0</v>
      </c>
      <c r="P177" s="73"/>
      <c r="Q177" s="69">
        <f>+'Pay App 20'!Q177+N177+P177</f>
        <v>0</v>
      </c>
    </row>
    <row r="178" spans="1:17" ht="21" customHeight="1" x14ac:dyDescent="0.25">
      <c r="A178" s="154" t="s">
        <v>130</v>
      </c>
      <c r="B178" s="154"/>
      <c r="C178" s="153" t="s">
        <v>131</v>
      </c>
      <c r="D178" s="158"/>
      <c r="E178" s="101">
        <f>+'Pay App 20'!E178</f>
        <v>0</v>
      </c>
      <c r="F178" s="73"/>
      <c r="G178" s="102">
        <f>+'Pay App 20'!G178+'Pay App 21'!F178</f>
        <v>0</v>
      </c>
      <c r="H178" s="194">
        <f>+'Pay App 20'!K178</f>
        <v>0</v>
      </c>
      <c r="I178" s="195"/>
      <c r="J178" s="104"/>
      <c r="K178" s="55">
        <f t="shared" si="6"/>
        <v>0</v>
      </c>
      <c r="L178" s="56">
        <f t="shared" si="4"/>
        <v>0</v>
      </c>
      <c r="M178" s="54">
        <f t="shared" si="5"/>
        <v>0</v>
      </c>
      <c r="N178" s="54">
        <f t="shared" si="7"/>
        <v>0</v>
      </c>
      <c r="O178" s="101">
        <f>+'Pay App 20'!O178+'Pay App 20'!P178</f>
        <v>0</v>
      </c>
      <c r="P178" s="73"/>
      <c r="Q178" s="69">
        <f>+'Pay App 20'!Q178+N178+P178</f>
        <v>0</v>
      </c>
    </row>
    <row r="179" spans="1:17" ht="21" customHeight="1" x14ac:dyDescent="0.25">
      <c r="A179" s="154" t="s">
        <v>362</v>
      </c>
      <c r="B179" s="154"/>
      <c r="C179" s="154" t="s">
        <v>366</v>
      </c>
      <c r="D179" s="155"/>
      <c r="E179" s="101">
        <f>+'Pay App 20'!E179</f>
        <v>0</v>
      </c>
      <c r="F179" s="73"/>
      <c r="G179" s="102">
        <f>+'Pay App 20'!G179+'Pay App 21'!F179</f>
        <v>0</v>
      </c>
      <c r="H179" s="194">
        <f>+'Pay App 20'!K179</f>
        <v>0</v>
      </c>
      <c r="I179" s="195"/>
      <c r="J179" s="104"/>
      <c r="K179" s="55">
        <f t="shared" si="6"/>
        <v>0</v>
      </c>
      <c r="L179" s="56">
        <f t="shared" si="4"/>
        <v>0</v>
      </c>
      <c r="M179" s="54">
        <f t="shared" si="5"/>
        <v>0</v>
      </c>
      <c r="N179" s="54">
        <f t="shared" si="7"/>
        <v>0</v>
      </c>
      <c r="O179" s="101">
        <f>+'Pay App 20'!O179+'Pay App 20'!P179</f>
        <v>0</v>
      </c>
      <c r="P179" s="73"/>
      <c r="Q179" s="69">
        <f>+'Pay App 20'!Q179+N179+P179</f>
        <v>0</v>
      </c>
    </row>
    <row r="180" spans="1:17" ht="21" customHeight="1" x14ac:dyDescent="0.25">
      <c r="A180" s="154" t="s">
        <v>363</v>
      </c>
      <c r="B180" s="154"/>
      <c r="C180" s="154" t="s">
        <v>367</v>
      </c>
      <c r="D180" s="155"/>
      <c r="E180" s="101">
        <f>+'Pay App 20'!E180</f>
        <v>0</v>
      </c>
      <c r="F180" s="73"/>
      <c r="G180" s="102">
        <f>+'Pay App 20'!G180+'Pay App 21'!F180</f>
        <v>0</v>
      </c>
      <c r="H180" s="194">
        <f>+'Pay App 20'!K180</f>
        <v>0</v>
      </c>
      <c r="I180" s="195"/>
      <c r="J180" s="104"/>
      <c r="K180" s="55">
        <f t="shared" si="6"/>
        <v>0</v>
      </c>
      <c r="L180" s="56">
        <f t="shared" si="4"/>
        <v>0</v>
      </c>
      <c r="M180" s="54">
        <f t="shared" si="5"/>
        <v>0</v>
      </c>
      <c r="N180" s="54">
        <f t="shared" si="7"/>
        <v>0</v>
      </c>
      <c r="O180" s="101">
        <f>+'Pay App 20'!O180+'Pay App 20'!P180</f>
        <v>0</v>
      </c>
      <c r="P180" s="73"/>
      <c r="Q180" s="69">
        <f>+'Pay App 20'!Q180+N180+P180</f>
        <v>0</v>
      </c>
    </row>
    <row r="181" spans="1:17" ht="21" customHeight="1" x14ac:dyDescent="0.25">
      <c r="A181" s="154" t="s">
        <v>364</v>
      </c>
      <c r="B181" s="154"/>
      <c r="C181" s="154" t="s">
        <v>368</v>
      </c>
      <c r="D181" s="155"/>
      <c r="E181" s="101">
        <f>+'Pay App 20'!E181</f>
        <v>0</v>
      </c>
      <c r="F181" s="73"/>
      <c r="G181" s="102">
        <f>+'Pay App 20'!G181+'Pay App 21'!F181</f>
        <v>0</v>
      </c>
      <c r="H181" s="194">
        <f>+'Pay App 20'!K181</f>
        <v>0</v>
      </c>
      <c r="I181" s="195"/>
      <c r="J181" s="104"/>
      <c r="K181" s="55">
        <f t="shared" si="6"/>
        <v>0</v>
      </c>
      <c r="L181" s="56">
        <f t="shared" si="4"/>
        <v>0</v>
      </c>
      <c r="M181" s="54">
        <f t="shared" si="5"/>
        <v>0</v>
      </c>
      <c r="N181" s="54">
        <f t="shared" si="7"/>
        <v>0</v>
      </c>
      <c r="O181" s="101">
        <f>+'Pay App 20'!O181+'Pay App 20'!P181</f>
        <v>0</v>
      </c>
      <c r="P181" s="73"/>
      <c r="Q181" s="69">
        <f>+'Pay App 20'!Q181+N181+P181</f>
        <v>0</v>
      </c>
    </row>
    <row r="182" spans="1:17" ht="21" customHeight="1" x14ac:dyDescent="0.25">
      <c r="A182" s="154" t="s">
        <v>365</v>
      </c>
      <c r="B182" s="154"/>
      <c r="C182" s="154" t="s">
        <v>369</v>
      </c>
      <c r="D182" s="155"/>
      <c r="E182" s="101">
        <f>+'Pay App 20'!E182</f>
        <v>0</v>
      </c>
      <c r="F182" s="73"/>
      <c r="G182" s="102">
        <f>+'Pay App 20'!G182+'Pay App 21'!F182</f>
        <v>0</v>
      </c>
      <c r="H182" s="194">
        <f>+'Pay App 20'!K182</f>
        <v>0</v>
      </c>
      <c r="I182" s="195"/>
      <c r="J182" s="104"/>
      <c r="K182" s="55">
        <f t="shared" si="6"/>
        <v>0</v>
      </c>
      <c r="L182" s="56">
        <f t="shared" si="4"/>
        <v>0</v>
      </c>
      <c r="M182" s="54">
        <f t="shared" si="5"/>
        <v>0</v>
      </c>
      <c r="N182" s="54">
        <f t="shared" si="7"/>
        <v>0</v>
      </c>
      <c r="O182" s="101">
        <f>+'Pay App 20'!O182+'Pay App 20'!P182</f>
        <v>0</v>
      </c>
      <c r="P182" s="73"/>
      <c r="Q182" s="69">
        <f>+'Pay App 20'!Q182+N182+P182</f>
        <v>0</v>
      </c>
    </row>
    <row r="183" spans="1:17" ht="21" customHeight="1" x14ac:dyDescent="0.25">
      <c r="A183" s="156" t="s">
        <v>188</v>
      </c>
      <c r="B183" s="156"/>
      <c r="C183" s="156" t="s">
        <v>189</v>
      </c>
      <c r="D183" s="157"/>
      <c r="E183" s="101">
        <f>+'Pay App 20'!E183</f>
        <v>0</v>
      </c>
      <c r="F183" s="73"/>
      <c r="G183" s="102">
        <f>+'Pay App 20'!G183+'Pay App 21'!F183</f>
        <v>0</v>
      </c>
      <c r="H183" s="194">
        <f>+'Pay App 20'!K183</f>
        <v>0</v>
      </c>
      <c r="I183" s="195"/>
      <c r="J183" s="104"/>
      <c r="K183" s="55">
        <f t="shared" si="6"/>
        <v>0</v>
      </c>
      <c r="L183" s="56">
        <f t="shared" si="4"/>
        <v>0</v>
      </c>
      <c r="M183" s="54">
        <f t="shared" si="5"/>
        <v>0</v>
      </c>
      <c r="N183" s="54">
        <f t="shared" si="7"/>
        <v>0</v>
      </c>
      <c r="O183" s="101">
        <f>+'Pay App 20'!O183+'Pay App 20'!P183</f>
        <v>0</v>
      </c>
      <c r="P183" s="73"/>
      <c r="Q183" s="69">
        <f>+'Pay App 20'!Q183+N183+P183</f>
        <v>0</v>
      </c>
    </row>
    <row r="184" spans="1:17" ht="21" customHeight="1" x14ac:dyDescent="0.25">
      <c r="A184" s="156" t="s">
        <v>190</v>
      </c>
      <c r="B184" s="156"/>
      <c r="C184" s="156" t="s">
        <v>191</v>
      </c>
      <c r="D184" s="157"/>
      <c r="E184" s="101">
        <f>+'Pay App 20'!E184</f>
        <v>0</v>
      </c>
      <c r="F184" s="73"/>
      <c r="G184" s="102">
        <f>+'Pay App 20'!G184+'Pay App 21'!F184</f>
        <v>0</v>
      </c>
      <c r="H184" s="194">
        <f>+'Pay App 20'!K184</f>
        <v>0</v>
      </c>
      <c r="I184" s="195"/>
      <c r="J184" s="104"/>
      <c r="K184" s="55">
        <f t="shared" si="6"/>
        <v>0</v>
      </c>
      <c r="L184" s="56">
        <f t="shared" si="4"/>
        <v>0</v>
      </c>
      <c r="M184" s="54">
        <f t="shared" si="5"/>
        <v>0</v>
      </c>
      <c r="N184" s="54">
        <f t="shared" si="7"/>
        <v>0</v>
      </c>
      <c r="O184" s="101">
        <f>+'Pay App 20'!O184+'Pay App 20'!P184</f>
        <v>0</v>
      </c>
      <c r="P184" s="73"/>
      <c r="Q184" s="69">
        <f>+'Pay App 20'!Q184+N184+P184</f>
        <v>0</v>
      </c>
    </row>
    <row r="185" spans="1:17" ht="21" customHeight="1" x14ac:dyDescent="0.25">
      <c r="A185" s="154" t="s">
        <v>371</v>
      </c>
      <c r="B185" s="154"/>
      <c r="C185" s="154" t="s">
        <v>370</v>
      </c>
      <c r="D185" s="155"/>
      <c r="E185" s="101">
        <f>+'Pay App 20'!E185</f>
        <v>0</v>
      </c>
      <c r="F185" s="73"/>
      <c r="G185" s="102">
        <f>+'Pay App 20'!G185+'Pay App 21'!F185</f>
        <v>0</v>
      </c>
      <c r="H185" s="194">
        <f>+'Pay App 20'!K185</f>
        <v>0</v>
      </c>
      <c r="I185" s="195"/>
      <c r="J185" s="104"/>
      <c r="K185" s="55">
        <f t="shared" si="6"/>
        <v>0</v>
      </c>
      <c r="L185" s="56">
        <f t="shared" si="4"/>
        <v>0</v>
      </c>
      <c r="M185" s="54">
        <f t="shared" si="5"/>
        <v>0</v>
      </c>
      <c r="N185" s="54">
        <f t="shared" si="7"/>
        <v>0</v>
      </c>
      <c r="O185" s="101">
        <f>+'Pay App 20'!O185+'Pay App 20'!P185</f>
        <v>0</v>
      </c>
      <c r="P185" s="73"/>
      <c r="Q185" s="69">
        <f>+'Pay App 20'!Q185+N185+P185</f>
        <v>0</v>
      </c>
    </row>
    <row r="186" spans="1:17" ht="21" customHeight="1" x14ac:dyDescent="0.25">
      <c r="A186" s="154" t="s">
        <v>372</v>
      </c>
      <c r="B186" s="154"/>
      <c r="C186" s="154" t="s">
        <v>373</v>
      </c>
      <c r="D186" s="155"/>
      <c r="E186" s="101">
        <f>+'Pay App 20'!E186</f>
        <v>0</v>
      </c>
      <c r="F186" s="73"/>
      <c r="G186" s="102">
        <f>+'Pay App 20'!G186+'Pay App 21'!F186</f>
        <v>0</v>
      </c>
      <c r="H186" s="194">
        <f>+'Pay App 20'!K186</f>
        <v>0</v>
      </c>
      <c r="I186" s="195"/>
      <c r="J186" s="104"/>
      <c r="K186" s="55">
        <f t="shared" si="6"/>
        <v>0</v>
      </c>
      <c r="L186" s="56">
        <f t="shared" si="4"/>
        <v>0</v>
      </c>
      <c r="M186" s="54">
        <f t="shared" si="5"/>
        <v>0</v>
      </c>
      <c r="N186" s="54">
        <f t="shared" si="7"/>
        <v>0</v>
      </c>
      <c r="O186" s="101">
        <f>+'Pay App 20'!O186+'Pay App 20'!P186</f>
        <v>0</v>
      </c>
      <c r="P186" s="73"/>
      <c r="Q186" s="69">
        <f>+'Pay App 20'!Q186+N186+P186</f>
        <v>0</v>
      </c>
    </row>
    <row r="187" spans="1:17" ht="21" customHeight="1" x14ac:dyDescent="0.25">
      <c r="A187" s="154" t="s">
        <v>374</v>
      </c>
      <c r="B187" s="154"/>
      <c r="C187" s="154" t="s">
        <v>375</v>
      </c>
      <c r="D187" s="155"/>
      <c r="E187" s="101">
        <f>+'Pay App 20'!E187</f>
        <v>0</v>
      </c>
      <c r="F187" s="73"/>
      <c r="G187" s="102">
        <f>+'Pay App 20'!G187+'Pay App 21'!F187</f>
        <v>0</v>
      </c>
      <c r="H187" s="194">
        <f>+'Pay App 20'!K187</f>
        <v>0</v>
      </c>
      <c r="I187" s="195"/>
      <c r="J187" s="104"/>
      <c r="K187" s="55">
        <f t="shared" si="6"/>
        <v>0</v>
      </c>
      <c r="L187" s="56">
        <f t="shared" si="4"/>
        <v>0</v>
      </c>
      <c r="M187" s="54">
        <f t="shared" si="5"/>
        <v>0</v>
      </c>
      <c r="N187" s="54">
        <f t="shared" si="7"/>
        <v>0</v>
      </c>
      <c r="O187" s="101">
        <f>+'Pay App 20'!O187+'Pay App 20'!P187</f>
        <v>0</v>
      </c>
      <c r="P187" s="73"/>
      <c r="Q187" s="69">
        <f>+'Pay App 20'!Q187+N187+P187</f>
        <v>0</v>
      </c>
    </row>
    <row r="188" spans="1:17" ht="21" customHeight="1" x14ac:dyDescent="0.25">
      <c r="A188" s="156" t="s">
        <v>192</v>
      </c>
      <c r="B188" s="156"/>
      <c r="C188" s="156" t="s">
        <v>193</v>
      </c>
      <c r="D188" s="157"/>
      <c r="E188" s="101">
        <f>+'Pay App 20'!E188</f>
        <v>0</v>
      </c>
      <c r="F188" s="73"/>
      <c r="G188" s="102">
        <f>+'Pay App 20'!G188+'Pay App 21'!F188</f>
        <v>0</v>
      </c>
      <c r="H188" s="194">
        <f>+'Pay App 20'!K188</f>
        <v>0</v>
      </c>
      <c r="I188" s="195"/>
      <c r="J188" s="104"/>
      <c r="K188" s="55">
        <f t="shared" si="6"/>
        <v>0</v>
      </c>
      <c r="L188" s="56">
        <f t="shared" si="4"/>
        <v>0</v>
      </c>
      <c r="M188" s="54">
        <f t="shared" si="5"/>
        <v>0</v>
      </c>
      <c r="N188" s="54">
        <f t="shared" si="7"/>
        <v>0</v>
      </c>
      <c r="O188" s="101">
        <f>+'Pay App 20'!O188+'Pay App 20'!P188</f>
        <v>0</v>
      </c>
      <c r="P188" s="73"/>
      <c r="Q188" s="69">
        <f>+'Pay App 20'!Q188+N188+P188</f>
        <v>0</v>
      </c>
    </row>
    <row r="189" spans="1:17" ht="21" customHeight="1" x14ac:dyDescent="0.25">
      <c r="A189" s="153" t="s">
        <v>132</v>
      </c>
      <c r="B189" s="153"/>
      <c r="C189" s="153" t="s">
        <v>133</v>
      </c>
      <c r="D189" s="158"/>
      <c r="E189" s="101">
        <f>+'Pay App 20'!E189</f>
        <v>0</v>
      </c>
      <c r="F189" s="73"/>
      <c r="G189" s="102">
        <f>+'Pay App 20'!G189+'Pay App 21'!F189</f>
        <v>0</v>
      </c>
      <c r="H189" s="194">
        <f>+'Pay App 20'!K189</f>
        <v>0</v>
      </c>
      <c r="I189" s="195"/>
      <c r="J189" s="104"/>
      <c r="K189" s="55">
        <f t="shared" si="6"/>
        <v>0</v>
      </c>
      <c r="L189" s="56">
        <f t="shared" si="4"/>
        <v>0</v>
      </c>
      <c r="M189" s="54">
        <f t="shared" si="5"/>
        <v>0</v>
      </c>
      <c r="N189" s="54">
        <f t="shared" si="7"/>
        <v>0</v>
      </c>
      <c r="O189" s="101">
        <f>+'Pay App 20'!O189+'Pay App 20'!P189</f>
        <v>0</v>
      </c>
      <c r="P189" s="73"/>
      <c r="Q189" s="69">
        <f>+'Pay App 20'!Q189+N189+P189</f>
        <v>0</v>
      </c>
    </row>
    <row r="190" spans="1:17" ht="21" customHeight="1" x14ac:dyDescent="0.25">
      <c r="A190" s="153" t="s">
        <v>376</v>
      </c>
      <c r="B190" s="153"/>
      <c r="C190" s="154" t="s">
        <v>377</v>
      </c>
      <c r="D190" s="155"/>
      <c r="E190" s="101">
        <f>+'Pay App 20'!E190</f>
        <v>0</v>
      </c>
      <c r="F190" s="73"/>
      <c r="G190" s="102">
        <f>+'Pay App 20'!G190+'Pay App 21'!F190</f>
        <v>0</v>
      </c>
      <c r="H190" s="194">
        <f>+'Pay App 20'!K190</f>
        <v>0</v>
      </c>
      <c r="I190" s="195"/>
      <c r="J190" s="104"/>
      <c r="K190" s="55">
        <f t="shared" si="6"/>
        <v>0</v>
      </c>
      <c r="L190" s="56">
        <f t="shared" si="4"/>
        <v>0</v>
      </c>
      <c r="M190" s="54">
        <f t="shared" si="5"/>
        <v>0</v>
      </c>
      <c r="N190" s="54">
        <f t="shared" si="7"/>
        <v>0</v>
      </c>
      <c r="O190" s="101">
        <f>+'Pay App 20'!O190+'Pay App 20'!P190</f>
        <v>0</v>
      </c>
      <c r="P190" s="73"/>
      <c r="Q190" s="69">
        <f>+'Pay App 20'!Q190+N190+P190</f>
        <v>0</v>
      </c>
    </row>
    <row r="191" spans="1:17" ht="21" customHeight="1" x14ac:dyDescent="0.25">
      <c r="A191" s="156" t="s">
        <v>194</v>
      </c>
      <c r="B191" s="156"/>
      <c r="C191" s="156" t="s">
        <v>195</v>
      </c>
      <c r="D191" s="157"/>
      <c r="E191" s="101">
        <f>+'Pay App 20'!E191</f>
        <v>0</v>
      </c>
      <c r="F191" s="73"/>
      <c r="G191" s="102">
        <f>+'Pay App 20'!G191+'Pay App 21'!F191</f>
        <v>0</v>
      </c>
      <c r="H191" s="194">
        <f>+'Pay App 20'!K191</f>
        <v>0</v>
      </c>
      <c r="I191" s="195"/>
      <c r="J191" s="104"/>
      <c r="K191" s="55">
        <f t="shared" si="6"/>
        <v>0</v>
      </c>
      <c r="L191" s="56">
        <f t="shared" si="4"/>
        <v>0</v>
      </c>
      <c r="M191" s="54">
        <f t="shared" si="5"/>
        <v>0</v>
      </c>
      <c r="N191" s="54">
        <f t="shared" si="7"/>
        <v>0</v>
      </c>
      <c r="O191" s="101">
        <f>+'Pay App 20'!O191+'Pay App 20'!P191</f>
        <v>0</v>
      </c>
      <c r="P191" s="73"/>
      <c r="Q191" s="69">
        <f>+'Pay App 20'!Q191+N191+P191</f>
        <v>0</v>
      </c>
    </row>
    <row r="192" spans="1:17" ht="21" customHeight="1" x14ac:dyDescent="0.25">
      <c r="A192" s="153" t="s">
        <v>134</v>
      </c>
      <c r="B192" s="153"/>
      <c r="C192" s="153" t="s">
        <v>135</v>
      </c>
      <c r="D192" s="158"/>
      <c r="E192" s="101">
        <f>+'Pay App 20'!E192</f>
        <v>0</v>
      </c>
      <c r="F192" s="73"/>
      <c r="G192" s="102">
        <f>+'Pay App 20'!G192+'Pay App 21'!F192</f>
        <v>0</v>
      </c>
      <c r="H192" s="194">
        <f>+'Pay App 20'!K192</f>
        <v>0</v>
      </c>
      <c r="I192" s="195"/>
      <c r="J192" s="104"/>
      <c r="K192" s="55">
        <f t="shared" si="6"/>
        <v>0</v>
      </c>
      <c r="L192" s="56">
        <f t="shared" si="4"/>
        <v>0</v>
      </c>
      <c r="M192" s="54">
        <f t="shared" si="5"/>
        <v>0</v>
      </c>
      <c r="N192" s="54">
        <f t="shared" si="7"/>
        <v>0</v>
      </c>
      <c r="O192" s="101">
        <f>+'Pay App 20'!O192+'Pay App 20'!P192</f>
        <v>0</v>
      </c>
      <c r="P192" s="73"/>
      <c r="Q192" s="69">
        <f>+'Pay App 20'!Q192+N192+P192</f>
        <v>0</v>
      </c>
    </row>
    <row r="193" spans="1:17" ht="21" customHeight="1" x14ac:dyDescent="0.25">
      <c r="A193" s="153" t="s">
        <v>376</v>
      </c>
      <c r="B193" s="153"/>
      <c r="C193" s="154" t="s">
        <v>378</v>
      </c>
      <c r="D193" s="155"/>
      <c r="E193" s="101">
        <f>+'Pay App 20'!E193</f>
        <v>0</v>
      </c>
      <c r="F193" s="73"/>
      <c r="G193" s="102">
        <f>+'Pay App 20'!G193+'Pay App 21'!F193</f>
        <v>0</v>
      </c>
      <c r="H193" s="194">
        <f>+'Pay App 20'!K193</f>
        <v>0</v>
      </c>
      <c r="I193" s="195"/>
      <c r="J193" s="104"/>
      <c r="K193" s="55">
        <f t="shared" si="6"/>
        <v>0</v>
      </c>
      <c r="L193" s="56">
        <f t="shared" si="4"/>
        <v>0</v>
      </c>
      <c r="M193" s="54">
        <f t="shared" si="5"/>
        <v>0</v>
      </c>
      <c r="N193" s="54">
        <f t="shared" si="7"/>
        <v>0</v>
      </c>
      <c r="O193" s="101">
        <f>+'Pay App 20'!O193+'Pay App 20'!P193</f>
        <v>0</v>
      </c>
      <c r="P193" s="73"/>
      <c r="Q193" s="69">
        <f>+'Pay App 20'!Q193+N193+P193</f>
        <v>0</v>
      </c>
    </row>
    <row r="194" spans="1:17" ht="21" customHeight="1" x14ac:dyDescent="0.25">
      <c r="A194" s="153" t="s">
        <v>136</v>
      </c>
      <c r="B194" s="153"/>
      <c r="C194" s="153" t="s">
        <v>137</v>
      </c>
      <c r="D194" s="158"/>
      <c r="E194" s="101">
        <f>+'Pay App 20'!E194</f>
        <v>0</v>
      </c>
      <c r="F194" s="73"/>
      <c r="G194" s="102">
        <f>+'Pay App 20'!G194+'Pay App 21'!F194</f>
        <v>0</v>
      </c>
      <c r="H194" s="194">
        <f>+'Pay App 20'!K194</f>
        <v>0</v>
      </c>
      <c r="I194" s="195"/>
      <c r="J194" s="104"/>
      <c r="K194" s="55">
        <f t="shared" si="6"/>
        <v>0</v>
      </c>
      <c r="L194" s="56">
        <f t="shared" si="4"/>
        <v>0</v>
      </c>
      <c r="M194" s="54">
        <f t="shared" si="5"/>
        <v>0</v>
      </c>
      <c r="N194" s="54">
        <f t="shared" si="7"/>
        <v>0</v>
      </c>
      <c r="O194" s="101">
        <f>+'Pay App 20'!O194+'Pay App 20'!P194</f>
        <v>0</v>
      </c>
      <c r="P194" s="73"/>
      <c r="Q194" s="69">
        <f>+'Pay App 20'!Q194+N194+P194</f>
        <v>0</v>
      </c>
    </row>
    <row r="195" spans="1:17" ht="21" customHeight="1" x14ac:dyDescent="0.25">
      <c r="A195" s="153" t="s">
        <v>138</v>
      </c>
      <c r="B195" s="153"/>
      <c r="C195" s="153" t="s">
        <v>139</v>
      </c>
      <c r="D195" s="158"/>
      <c r="E195" s="101">
        <f>+'Pay App 20'!E195</f>
        <v>0</v>
      </c>
      <c r="F195" s="73"/>
      <c r="G195" s="102">
        <f>+'Pay App 20'!G195+'Pay App 21'!F195</f>
        <v>0</v>
      </c>
      <c r="H195" s="194">
        <f>+'Pay App 20'!K195</f>
        <v>0</v>
      </c>
      <c r="I195" s="195"/>
      <c r="J195" s="104"/>
      <c r="K195" s="55">
        <f t="shared" si="6"/>
        <v>0</v>
      </c>
      <c r="L195" s="56">
        <f t="shared" si="4"/>
        <v>0</v>
      </c>
      <c r="M195" s="54">
        <f t="shared" si="5"/>
        <v>0</v>
      </c>
      <c r="N195" s="54">
        <f t="shared" si="7"/>
        <v>0</v>
      </c>
      <c r="O195" s="101">
        <f>+'Pay App 20'!O195+'Pay App 20'!P195</f>
        <v>0</v>
      </c>
      <c r="P195" s="73"/>
      <c r="Q195" s="69">
        <f>+'Pay App 20'!Q195+N195+P195</f>
        <v>0</v>
      </c>
    </row>
    <row r="196" spans="1:17" ht="21" customHeight="1" x14ac:dyDescent="0.25">
      <c r="A196" s="153" t="s">
        <v>379</v>
      </c>
      <c r="B196" s="153"/>
      <c r="C196" s="154" t="s">
        <v>348</v>
      </c>
      <c r="D196" s="155"/>
      <c r="E196" s="101">
        <f>+'Pay App 20'!E196</f>
        <v>0</v>
      </c>
      <c r="F196" s="73"/>
      <c r="G196" s="102">
        <f>+'Pay App 20'!G196+'Pay App 21'!F196</f>
        <v>0</v>
      </c>
      <c r="H196" s="194">
        <f>+'Pay App 20'!K196</f>
        <v>0</v>
      </c>
      <c r="I196" s="195"/>
      <c r="J196" s="104"/>
      <c r="K196" s="55">
        <f t="shared" si="6"/>
        <v>0</v>
      </c>
      <c r="L196" s="56">
        <f t="shared" si="4"/>
        <v>0</v>
      </c>
      <c r="M196" s="54">
        <f t="shared" si="5"/>
        <v>0</v>
      </c>
      <c r="N196" s="54">
        <f t="shared" si="7"/>
        <v>0</v>
      </c>
      <c r="O196" s="101">
        <f>+'Pay App 20'!O196+'Pay App 20'!P196</f>
        <v>0</v>
      </c>
      <c r="P196" s="73"/>
      <c r="Q196" s="69">
        <f>+'Pay App 20'!Q196+N196+P196</f>
        <v>0</v>
      </c>
    </row>
    <row r="197" spans="1:17" ht="21" customHeight="1" x14ac:dyDescent="0.25">
      <c r="A197" s="156" t="s">
        <v>196</v>
      </c>
      <c r="B197" s="156"/>
      <c r="C197" s="156" t="s">
        <v>197</v>
      </c>
      <c r="D197" s="157"/>
      <c r="E197" s="101">
        <f>+'Pay App 20'!E197</f>
        <v>0</v>
      </c>
      <c r="F197" s="73"/>
      <c r="G197" s="102">
        <f>+'Pay App 20'!G197+'Pay App 21'!F197</f>
        <v>0</v>
      </c>
      <c r="H197" s="194">
        <f>+'Pay App 20'!K197</f>
        <v>0</v>
      </c>
      <c r="I197" s="195"/>
      <c r="J197" s="104"/>
      <c r="K197" s="55">
        <f t="shared" si="6"/>
        <v>0</v>
      </c>
      <c r="L197" s="56">
        <f t="shared" si="4"/>
        <v>0</v>
      </c>
      <c r="M197" s="54">
        <f t="shared" si="5"/>
        <v>0</v>
      </c>
      <c r="N197" s="54">
        <f t="shared" si="7"/>
        <v>0</v>
      </c>
      <c r="O197" s="101">
        <f>+'Pay App 20'!O197+'Pay App 20'!P197</f>
        <v>0</v>
      </c>
      <c r="P197" s="73"/>
      <c r="Q197" s="69">
        <f>+'Pay App 20'!Q197+N197+P197</f>
        <v>0</v>
      </c>
    </row>
    <row r="198" spans="1:17" ht="21" customHeight="1" x14ac:dyDescent="0.25">
      <c r="A198" s="153" t="s">
        <v>140</v>
      </c>
      <c r="B198" s="153"/>
      <c r="C198" s="153" t="s">
        <v>141</v>
      </c>
      <c r="D198" s="158"/>
      <c r="E198" s="101">
        <f>+'Pay App 20'!E198</f>
        <v>0</v>
      </c>
      <c r="F198" s="73"/>
      <c r="G198" s="102">
        <f>+'Pay App 20'!G198+'Pay App 21'!F198</f>
        <v>0</v>
      </c>
      <c r="H198" s="194">
        <f>+'Pay App 20'!K198</f>
        <v>0</v>
      </c>
      <c r="I198" s="195"/>
      <c r="J198" s="104"/>
      <c r="K198" s="55">
        <f t="shared" si="6"/>
        <v>0</v>
      </c>
      <c r="L198" s="56">
        <f t="shared" si="4"/>
        <v>0</v>
      </c>
      <c r="M198" s="54">
        <f t="shared" si="5"/>
        <v>0</v>
      </c>
      <c r="N198" s="54">
        <f t="shared" si="7"/>
        <v>0</v>
      </c>
      <c r="O198" s="101">
        <f>+'Pay App 20'!O198+'Pay App 20'!P198</f>
        <v>0</v>
      </c>
      <c r="P198" s="73"/>
      <c r="Q198" s="69">
        <f>+'Pay App 20'!Q198+N198+P198</f>
        <v>0</v>
      </c>
    </row>
    <row r="199" spans="1:17" ht="21" customHeight="1" x14ac:dyDescent="0.25">
      <c r="A199" s="153" t="s">
        <v>142</v>
      </c>
      <c r="B199" s="153"/>
      <c r="C199" s="153" t="s">
        <v>143</v>
      </c>
      <c r="D199" s="158"/>
      <c r="E199" s="101">
        <f>+'Pay App 20'!E199</f>
        <v>0</v>
      </c>
      <c r="F199" s="73"/>
      <c r="G199" s="102">
        <f>+'Pay App 20'!G199+'Pay App 21'!F199</f>
        <v>0</v>
      </c>
      <c r="H199" s="194">
        <f>+'Pay App 20'!K199</f>
        <v>0</v>
      </c>
      <c r="I199" s="195"/>
      <c r="J199" s="104"/>
      <c r="K199" s="55">
        <f t="shared" si="6"/>
        <v>0</v>
      </c>
      <c r="L199" s="56">
        <f t="shared" si="4"/>
        <v>0</v>
      </c>
      <c r="M199" s="54">
        <f t="shared" si="5"/>
        <v>0</v>
      </c>
      <c r="N199" s="54">
        <f t="shared" si="7"/>
        <v>0</v>
      </c>
      <c r="O199" s="101">
        <f>+'Pay App 20'!O199+'Pay App 20'!P199</f>
        <v>0</v>
      </c>
      <c r="P199" s="73"/>
      <c r="Q199" s="69">
        <f>+'Pay App 20'!Q199+N199+P199</f>
        <v>0</v>
      </c>
    </row>
    <row r="200" spans="1:17" ht="21" customHeight="1" x14ac:dyDescent="0.25">
      <c r="A200" s="153" t="s">
        <v>380</v>
      </c>
      <c r="B200" s="153"/>
      <c r="C200" s="154" t="s">
        <v>381</v>
      </c>
      <c r="D200" s="155"/>
      <c r="E200" s="101">
        <f>+'Pay App 20'!E200</f>
        <v>0</v>
      </c>
      <c r="F200" s="73"/>
      <c r="G200" s="102">
        <f>+'Pay App 20'!G200+'Pay App 21'!F200</f>
        <v>0</v>
      </c>
      <c r="H200" s="194">
        <f>+'Pay App 20'!K200</f>
        <v>0</v>
      </c>
      <c r="I200" s="195"/>
      <c r="J200" s="104"/>
      <c r="K200" s="55">
        <f t="shared" si="6"/>
        <v>0</v>
      </c>
      <c r="L200" s="56">
        <f t="shared" si="4"/>
        <v>0</v>
      </c>
      <c r="M200" s="54">
        <f t="shared" si="5"/>
        <v>0</v>
      </c>
      <c r="N200" s="54">
        <f t="shared" si="7"/>
        <v>0</v>
      </c>
      <c r="O200" s="101">
        <f>+'Pay App 20'!O200+'Pay App 20'!P200</f>
        <v>0</v>
      </c>
      <c r="P200" s="73"/>
      <c r="Q200" s="69">
        <f>+'Pay App 20'!Q200+N200+P200</f>
        <v>0</v>
      </c>
    </row>
    <row r="201" spans="1:17" ht="21" customHeight="1" x14ac:dyDescent="0.25">
      <c r="A201" s="153" t="s">
        <v>382</v>
      </c>
      <c r="B201" s="153"/>
      <c r="C201" s="154" t="s">
        <v>383</v>
      </c>
      <c r="D201" s="155"/>
      <c r="E201" s="101">
        <f>+'Pay App 20'!E201</f>
        <v>0</v>
      </c>
      <c r="F201" s="73"/>
      <c r="G201" s="102">
        <f>+'Pay App 20'!G201+'Pay App 21'!F201</f>
        <v>0</v>
      </c>
      <c r="H201" s="194">
        <f>+'Pay App 20'!K201</f>
        <v>0</v>
      </c>
      <c r="I201" s="195"/>
      <c r="J201" s="104"/>
      <c r="K201" s="55">
        <f t="shared" si="6"/>
        <v>0</v>
      </c>
      <c r="L201" s="56">
        <f t="shared" si="4"/>
        <v>0</v>
      </c>
      <c r="M201" s="54">
        <f t="shared" si="5"/>
        <v>0</v>
      </c>
      <c r="N201" s="54">
        <f t="shared" si="7"/>
        <v>0</v>
      </c>
      <c r="O201" s="101">
        <f>+'Pay App 20'!O201+'Pay App 20'!P201</f>
        <v>0</v>
      </c>
      <c r="P201" s="73"/>
      <c r="Q201" s="69">
        <f>+'Pay App 20'!Q201+N201+P201</f>
        <v>0</v>
      </c>
    </row>
    <row r="202" spans="1:17" ht="21" customHeight="1" x14ac:dyDescent="0.25">
      <c r="A202" s="153" t="s">
        <v>144</v>
      </c>
      <c r="B202" s="153"/>
      <c r="C202" s="153" t="s">
        <v>145</v>
      </c>
      <c r="D202" s="158"/>
      <c r="E202" s="101">
        <f>+'Pay App 20'!E202</f>
        <v>0</v>
      </c>
      <c r="F202" s="73"/>
      <c r="G202" s="102">
        <f>+'Pay App 20'!G202+'Pay App 21'!F202</f>
        <v>0</v>
      </c>
      <c r="H202" s="194">
        <f>+'Pay App 20'!K202</f>
        <v>0</v>
      </c>
      <c r="I202" s="195"/>
      <c r="J202" s="104"/>
      <c r="K202" s="55">
        <f t="shared" si="6"/>
        <v>0</v>
      </c>
      <c r="L202" s="56">
        <f t="shared" si="4"/>
        <v>0</v>
      </c>
      <c r="M202" s="54">
        <f t="shared" si="5"/>
        <v>0</v>
      </c>
      <c r="N202" s="54">
        <f t="shared" si="7"/>
        <v>0</v>
      </c>
      <c r="O202" s="101">
        <f>+'Pay App 20'!O202+'Pay App 20'!P202</f>
        <v>0</v>
      </c>
      <c r="P202" s="73"/>
      <c r="Q202" s="69">
        <f>+'Pay App 20'!Q202+N202+P202</f>
        <v>0</v>
      </c>
    </row>
    <row r="203" spans="1:17" ht="21" customHeight="1" x14ac:dyDescent="0.25">
      <c r="A203" s="153" t="s">
        <v>384</v>
      </c>
      <c r="B203" s="153"/>
      <c r="C203" s="154" t="s">
        <v>385</v>
      </c>
      <c r="D203" s="155"/>
      <c r="E203" s="101">
        <f>+'Pay App 20'!E203</f>
        <v>0</v>
      </c>
      <c r="F203" s="73"/>
      <c r="G203" s="102">
        <f>+'Pay App 20'!G203+'Pay App 21'!F203</f>
        <v>0</v>
      </c>
      <c r="H203" s="194">
        <f>+'Pay App 20'!K203</f>
        <v>0</v>
      </c>
      <c r="I203" s="195"/>
      <c r="J203" s="104"/>
      <c r="K203" s="55">
        <f t="shared" si="6"/>
        <v>0</v>
      </c>
      <c r="L203" s="56">
        <f t="shared" si="4"/>
        <v>0</v>
      </c>
      <c r="M203" s="54">
        <f t="shared" si="5"/>
        <v>0</v>
      </c>
      <c r="N203" s="54">
        <f t="shared" si="7"/>
        <v>0</v>
      </c>
      <c r="O203" s="101">
        <f>+'Pay App 20'!O203+'Pay App 20'!P203</f>
        <v>0</v>
      </c>
      <c r="P203" s="73"/>
      <c r="Q203" s="69">
        <f>+'Pay App 20'!Q203+N203+P203</f>
        <v>0</v>
      </c>
    </row>
    <row r="204" spans="1:17" ht="21" customHeight="1" x14ac:dyDescent="0.25">
      <c r="A204" s="156" t="s">
        <v>198</v>
      </c>
      <c r="B204" s="156"/>
      <c r="C204" s="156" t="s">
        <v>199</v>
      </c>
      <c r="D204" s="157"/>
      <c r="E204" s="101">
        <f>+'Pay App 20'!E204</f>
        <v>0</v>
      </c>
      <c r="F204" s="73"/>
      <c r="G204" s="102">
        <f>+'Pay App 20'!G204+'Pay App 21'!F204</f>
        <v>0</v>
      </c>
      <c r="H204" s="194">
        <f>+'Pay App 20'!K204</f>
        <v>0</v>
      </c>
      <c r="I204" s="195"/>
      <c r="J204" s="104"/>
      <c r="K204" s="55">
        <f t="shared" si="6"/>
        <v>0</v>
      </c>
      <c r="L204" s="56">
        <f t="shared" si="4"/>
        <v>0</v>
      </c>
      <c r="M204" s="54">
        <f t="shared" si="5"/>
        <v>0</v>
      </c>
      <c r="N204" s="54">
        <f t="shared" si="7"/>
        <v>0</v>
      </c>
      <c r="O204" s="101">
        <f>+'Pay App 20'!O204+'Pay App 20'!P204</f>
        <v>0</v>
      </c>
      <c r="P204" s="73"/>
      <c r="Q204" s="69">
        <f>+'Pay App 20'!Q204+N204+P204</f>
        <v>0</v>
      </c>
    </row>
    <row r="205" spans="1:17" ht="21" customHeight="1" x14ac:dyDescent="0.25">
      <c r="A205" s="153" t="s">
        <v>146</v>
      </c>
      <c r="B205" s="153"/>
      <c r="C205" s="153" t="s">
        <v>147</v>
      </c>
      <c r="D205" s="158"/>
      <c r="E205" s="101">
        <f>+'Pay App 20'!E205</f>
        <v>0</v>
      </c>
      <c r="F205" s="73"/>
      <c r="G205" s="102">
        <f>+'Pay App 20'!G205+'Pay App 21'!F205</f>
        <v>0</v>
      </c>
      <c r="H205" s="194">
        <f>+'Pay App 20'!K205</f>
        <v>0</v>
      </c>
      <c r="I205" s="195"/>
      <c r="J205" s="104"/>
      <c r="K205" s="55">
        <f t="shared" si="6"/>
        <v>0</v>
      </c>
      <c r="L205" s="56">
        <f t="shared" si="4"/>
        <v>0</v>
      </c>
      <c r="M205" s="54">
        <f t="shared" si="5"/>
        <v>0</v>
      </c>
      <c r="N205" s="54">
        <f t="shared" si="7"/>
        <v>0</v>
      </c>
      <c r="O205" s="101">
        <f>+'Pay App 20'!O205+'Pay App 20'!P205</f>
        <v>0</v>
      </c>
      <c r="P205" s="73"/>
      <c r="Q205" s="69">
        <f>+'Pay App 20'!Q205+N205+P205</f>
        <v>0</v>
      </c>
    </row>
    <row r="206" spans="1:17" ht="21" customHeight="1" x14ac:dyDescent="0.25">
      <c r="A206" s="156" t="s">
        <v>200</v>
      </c>
      <c r="B206" s="156"/>
      <c r="C206" s="156" t="s">
        <v>201</v>
      </c>
      <c r="D206" s="157"/>
      <c r="E206" s="101">
        <f>+'Pay App 20'!E206</f>
        <v>0</v>
      </c>
      <c r="F206" s="73"/>
      <c r="G206" s="102">
        <f>+'Pay App 20'!G206+'Pay App 21'!F206</f>
        <v>0</v>
      </c>
      <c r="H206" s="194">
        <f>+'Pay App 20'!K206</f>
        <v>0</v>
      </c>
      <c r="I206" s="195"/>
      <c r="J206" s="104"/>
      <c r="K206" s="55">
        <f t="shared" si="6"/>
        <v>0</v>
      </c>
      <c r="L206" s="56">
        <f t="shared" si="4"/>
        <v>0</v>
      </c>
      <c r="M206" s="54">
        <f t="shared" si="5"/>
        <v>0</v>
      </c>
      <c r="N206" s="54">
        <f t="shared" si="7"/>
        <v>0</v>
      </c>
      <c r="O206" s="101">
        <f>+'Pay App 20'!O206+'Pay App 20'!P206</f>
        <v>0</v>
      </c>
      <c r="P206" s="73"/>
      <c r="Q206" s="69">
        <f>+'Pay App 20'!Q206+N206+P206</f>
        <v>0</v>
      </c>
    </row>
    <row r="207" spans="1:17" ht="21" customHeight="1" x14ac:dyDescent="0.25">
      <c r="A207" s="153" t="s">
        <v>148</v>
      </c>
      <c r="B207" s="153"/>
      <c r="C207" s="153" t="s">
        <v>149</v>
      </c>
      <c r="D207" s="158"/>
      <c r="E207" s="101">
        <f>+'Pay App 20'!E207</f>
        <v>0</v>
      </c>
      <c r="F207" s="73"/>
      <c r="G207" s="102">
        <f>+'Pay App 20'!G207+'Pay App 21'!F207</f>
        <v>0</v>
      </c>
      <c r="H207" s="194">
        <f>+'Pay App 20'!K207</f>
        <v>0</v>
      </c>
      <c r="I207" s="195"/>
      <c r="J207" s="104"/>
      <c r="K207" s="55">
        <f t="shared" si="6"/>
        <v>0</v>
      </c>
      <c r="L207" s="56">
        <f t="shared" si="4"/>
        <v>0</v>
      </c>
      <c r="M207" s="54">
        <f t="shared" si="5"/>
        <v>0</v>
      </c>
      <c r="N207" s="54">
        <f t="shared" si="7"/>
        <v>0</v>
      </c>
      <c r="O207" s="101">
        <f>+'Pay App 20'!O207+'Pay App 20'!P207</f>
        <v>0</v>
      </c>
      <c r="P207" s="73"/>
      <c r="Q207" s="69">
        <f>+'Pay App 20'!Q207+N207+P207</f>
        <v>0</v>
      </c>
    </row>
    <row r="208" spans="1:17" ht="21" customHeight="1" x14ac:dyDescent="0.25">
      <c r="A208" s="153" t="s">
        <v>386</v>
      </c>
      <c r="B208" s="153"/>
      <c r="C208" s="154" t="s">
        <v>387</v>
      </c>
      <c r="D208" s="155"/>
      <c r="E208" s="101">
        <f>+'Pay App 20'!E208</f>
        <v>0</v>
      </c>
      <c r="F208" s="73"/>
      <c r="G208" s="102">
        <f>+'Pay App 20'!G208+'Pay App 21'!F208</f>
        <v>0</v>
      </c>
      <c r="H208" s="194">
        <f>+'Pay App 20'!K208</f>
        <v>0</v>
      </c>
      <c r="I208" s="195"/>
      <c r="J208" s="104"/>
      <c r="K208" s="55">
        <f t="shared" si="6"/>
        <v>0</v>
      </c>
      <c r="L208" s="56">
        <f t="shared" si="4"/>
        <v>0</v>
      </c>
      <c r="M208" s="54">
        <f t="shared" si="5"/>
        <v>0</v>
      </c>
      <c r="N208" s="54">
        <f t="shared" si="7"/>
        <v>0</v>
      </c>
      <c r="O208" s="101">
        <f>+'Pay App 20'!O208+'Pay App 20'!P208</f>
        <v>0</v>
      </c>
      <c r="P208" s="73"/>
      <c r="Q208" s="69">
        <f>+'Pay App 20'!Q208+N208+P208</f>
        <v>0</v>
      </c>
    </row>
    <row r="209" spans="1:17" ht="21" customHeight="1" x14ac:dyDescent="0.25">
      <c r="A209" s="153" t="s">
        <v>150</v>
      </c>
      <c r="B209" s="153"/>
      <c r="C209" s="153" t="s">
        <v>151</v>
      </c>
      <c r="D209" s="158"/>
      <c r="E209" s="101">
        <f>+'Pay App 20'!E209</f>
        <v>0</v>
      </c>
      <c r="F209" s="73"/>
      <c r="G209" s="102">
        <f>+'Pay App 20'!G209+'Pay App 21'!F209</f>
        <v>0</v>
      </c>
      <c r="H209" s="194">
        <f>+'Pay App 20'!K209</f>
        <v>0</v>
      </c>
      <c r="I209" s="195"/>
      <c r="J209" s="104"/>
      <c r="K209" s="55">
        <f t="shared" si="6"/>
        <v>0</v>
      </c>
      <c r="L209" s="56">
        <f t="shared" si="4"/>
        <v>0</v>
      </c>
      <c r="M209" s="54">
        <f t="shared" si="5"/>
        <v>0</v>
      </c>
      <c r="N209" s="54">
        <f t="shared" si="7"/>
        <v>0</v>
      </c>
      <c r="O209" s="101">
        <f>+'Pay App 20'!O209+'Pay App 20'!P209</f>
        <v>0</v>
      </c>
      <c r="P209" s="73"/>
      <c r="Q209" s="69">
        <f>+'Pay App 20'!Q209+N209+P209</f>
        <v>0</v>
      </c>
    </row>
    <row r="210" spans="1:17" ht="21" customHeight="1" x14ac:dyDescent="0.25">
      <c r="A210" s="153" t="s">
        <v>388</v>
      </c>
      <c r="B210" s="153"/>
      <c r="C210" s="154" t="s">
        <v>389</v>
      </c>
      <c r="D210" s="155"/>
      <c r="E210" s="101">
        <f>+'Pay App 20'!E210</f>
        <v>0</v>
      </c>
      <c r="F210" s="73"/>
      <c r="G210" s="102">
        <f>+'Pay App 20'!G210+'Pay App 21'!F210</f>
        <v>0</v>
      </c>
      <c r="H210" s="194">
        <f>+'Pay App 20'!K210</f>
        <v>0</v>
      </c>
      <c r="I210" s="195"/>
      <c r="J210" s="104"/>
      <c r="K210" s="55">
        <f t="shared" si="6"/>
        <v>0</v>
      </c>
      <c r="L210" s="56">
        <f t="shared" ref="L210:L239" si="8">IF(ISERROR(K210/G210),0,K210/G210)</f>
        <v>0</v>
      </c>
      <c r="M210" s="54">
        <f t="shared" ref="M210:M238" si="9">+G210-K210</f>
        <v>0</v>
      </c>
      <c r="N210" s="54">
        <f t="shared" si="7"/>
        <v>0</v>
      </c>
      <c r="O210" s="101">
        <f>+'Pay App 20'!O210+'Pay App 20'!P210</f>
        <v>0</v>
      </c>
      <c r="P210" s="73"/>
      <c r="Q210" s="69">
        <f>+'Pay App 20'!Q210+N210+P210</f>
        <v>0</v>
      </c>
    </row>
    <row r="211" spans="1:17" ht="21" customHeight="1" x14ac:dyDescent="0.25">
      <c r="A211" s="156" t="s">
        <v>202</v>
      </c>
      <c r="B211" s="156"/>
      <c r="C211" s="156" t="s">
        <v>203</v>
      </c>
      <c r="D211" s="157"/>
      <c r="E211" s="101">
        <f>+'Pay App 20'!E211</f>
        <v>0</v>
      </c>
      <c r="F211" s="73"/>
      <c r="G211" s="102">
        <f>+'Pay App 20'!G211+'Pay App 21'!F211</f>
        <v>0</v>
      </c>
      <c r="H211" s="194">
        <f>+'Pay App 20'!K211</f>
        <v>0</v>
      </c>
      <c r="I211" s="195"/>
      <c r="J211" s="104"/>
      <c r="K211" s="55">
        <f t="shared" ref="K211:K238" si="10">+H211+J211</f>
        <v>0</v>
      </c>
      <c r="L211" s="56">
        <f t="shared" si="8"/>
        <v>0</v>
      </c>
      <c r="M211" s="54">
        <f t="shared" si="9"/>
        <v>0</v>
      </c>
      <c r="N211" s="54">
        <f t="shared" ref="N211:N238" si="11">SUM(+J211*0.05)</f>
        <v>0</v>
      </c>
      <c r="O211" s="101">
        <f>+'Pay App 20'!O211+'Pay App 20'!P211</f>
        <v>0</v>
      </c>
      <c r="P211" s="73"/>
      <c r="Q211" s="69">
        <f>+'Pay App 20'!Q211+N211+P211</f>
        <v>0</v>
      </c>
    </row>
    <row r="212" spans="1:17" ht="21" customHeight="1" x14ac:dyDescent="0.25">
      <c r="A212" s="153" t="s">
        <v>390</v>
      </c>
      <c r="B212" s="153"/>
      <c r="C212" s="154" t="s">
        <v>391</v>
      </c>
      <c r="D212" s="155"/>
      <c r="E212" s="101">
        <f>+'Pay App 20'!E212</f>
        <v>0</v>
      </c>
      <c r="F212" s="73"/>
      <c r="G212" s="102">
        <f>+'Pay App 20'!G212+'Pay App 21'!F212</f>
        <v>0</v>
      </c>
      <c r="H212" s="194">
        <f>+'Pay App 20'!K212</f>
        <v>0</v>
      </c>
      <c r="I212" s="195"/>
      <c r="J212" s="104"/>
      <c r="K212" s="55">
        <f t="shared" si="10"/>
        <v>0</v>
      </c>
      <c r="L212" s="56">
        <f t="shared" si="8"/>
        <v>0</v>
      </c>
      <c r="M212" s="54">
        <f t="shared" si="9"/>
        <v>0</v>
      </c>
      <c r="N212" s="54">
        <f t="shared" si="11"/>
        <v>0</v>
      </c>
      <c r="O212" s="101">
        <f>+'Pay App 20'!O212+'Pay App 20'!P212</f>
        <v>0</v>
      </c>
      <c r="P212" s="73"/>
      <c r="Q212" s="69">
        <f>+'Pay App 20'!Q212+N212+P212</f>
        <v>0</v>
      </c>
    </row>
    <row r="213" spans="1:17" ht="21" customHeight="1" x14ac:dyDescent="0.25">
      <c r="A213" s="153" t="s">
        <v>152</v>
      </c>
      <c r="B213" s="153"/>
      <c r="C213" s="153" t="s">
        <v>153</v>
      </c>
      <c r="D213" s="158"/>
      <c r="E213" s="101">
        <f>+'Pay App 20'!E213</f>
        <v>0</v>
      </c>
      <c r="F213" s="73"/>
      <c r="G213" s="102">
        <f>+'Pay App 20'!G213+'Pay App 21'!F213</f>
        <v>0</v>
      </c>
      <c r="H213" s="194">
        <f>+'Pay App 20'!K213</f>
        <v>0</v>
      </c>
      <c r="I213" s="195"/>
      <c r="J213" s="104"/>
      <c r="K213" s="55">
        <f t="shared" si="10"/>
        <v>0</v>
      </c>
      <c r="L213" s="56">
        <f t="shared" si="8"/>
        <v>0</v>
      </c>
      <c r="M213" s="54">
        <f t="shared" si="9"/>
        <v>0</v>
      </c>
      <c r="N213" s="54">
        <f t="shared" si="11"/>
        <v>0</v>
      </c>
      <c r="O213" s="101">
        <f>+'Pay App 20'!O213+'Pay App 20'!P213</f>
        <v>0</v>
      </c>
      <c r="P213" s="73"/>
      <c r="Q213" s="69">
        <f>+'Pay App 20'!Q213+N213+P213</f>
        <v>0</v>
      </c>
    </row>
    <row r="214" spans="1:17" ht="21" customHeight="1" x14ac:dyDescent="0.25">
      <c r="A214" s="153" t="s">
        <v>154</v>
      </c>
      <c r="B214" s="153"/>
      <c r="C214" s="153" t="s">
        <v>155</v>
      </c>
      <c r="D214" s="158"/>
      <c r="E214" s="101">
        <f>+'Pay App 20'!E214</f>
        <v>0</v>
      </c>
      <c r="F214" s="73"/>
      <c r="G214" s="102">
        <f>+'Pay App 20'!G214+'Pay App 21'!F214</f>
        <v>0</v>
      </c>
      <c r="H214" s="194">
        <f>+'Pay App 20'!K214</f>
        <v>0</v>
      </c>
      <c r="I214" s="195"/>
      <c r="J214" s="104"/>
      <c r="K214" s="55">
        <f t="shared" si="10"/>
        <v>0</v>
      </c>
      <c r="L214" s="56">
        <f t="shared" si="8"/>
        <v>0</v>
      </c>
      <c r="M214" s="54">
        <f t="shared" si="9"/>
        <v>0</v>
      </c>
      <c r="N214" s="54">
        <f t="shared" si="11"/>
        <v>0</v>
      </c>
      <c r="O214" s="101">
        <f>+'Pay App 20'!O214+'Pay App 20'!P214</f>
        <v>0</v>
      </c>
      <c r="P214" s="73"/>
      <c r="Q214" s="69">
        <f>+'Pay App 20'!Q214+N214+P214</f>
        <v>0</v>
      </c>
    </row>
    <row r="215" spans="1:17" ht="21" customHeight="1" x14ac:dyDescent="0.25">
      <c r="A215" s="153" t="s">
        <v>156</v>
      </c>
      <c r="B215" s="153"/>
      <c r="C215" s="153" t="s">
        <v>157</v>
      </c>
      <c r="D215" s="158"/>
      <c r="E215" s="101">
        <f>+'Pay App 20'!E215</f>
        <v>0</v>
      </c>
      <c r="F215" s="73"/>
      <c r="G215" s="102">
        <f>+'Pay App 20'!G215+'Pay App 21'!F215</f>
        <v>0</v>
      </c>
      <c r="H215" s="194">
        <f>+'Pay App 20'!K215</f>
        <v>0</v>
      </c>
      <c r="I215" s="195"/>
      <c r="J215" s="104"/>
      <c r="K215" s="55">
        <f t="shared" si="10"/>
        <v>0</v>
      </c>
      <c r="L215" s="56">
        <f t="shared" si="8"/>
        <v>0</v>
      </c>
      <c r="M215" s="54">
        <f t="shared" si="9"/>
        <v>0</v>
      </c>
      <c r="N215" s="54">
        <f t="shared" si="11"/>
        <v>0</v>
      </c>
      <c r="O215" s="101">
        <f>+'Pay App 20'!O215+'Pay App 20'!P215</f>
        <v>0</v>
      </c>
      <c r="P215" s="73"/>
      <c r="Q215" s="69">
        <f>+'Pay App 20'!Q215+N215+P215</f>
        <v>0</v>
      </c>
    </row>
    <row r="216" spans="1:17" ht="21" customHeight="1" x14ac:dyDescent="0.25">
      <c r="A216" s="153" t="s">
        <v>393</v>
      </c>
      <c r="B216" s="153"/>
      <c r="C216" s="154" t="s">
        <v>392</v>
      </c>
      <c r="D216" s="155"/>
      <c r="E216" s="101">
        <f>+'Pay App 20'!E216</f>
        <v>0</v>
      </c>
      <c r="F216" s="73"/>
      <c r="G216" s="102">
        <f>+'Pay App 20'!G216+'Pay App 21'!F216</f>
        <v>0</v>
      </c>
      <c r="H216" s="194">
        <f>+'Pay App 20'!K216</f>
        <v>0</v>
      </c>
      <c r="I216" s="195"/>
      <c r="J216" s="104"/>
      <c r="K216" s="55">
        <f t="shared" si="10"/>
        <v>0</v>
      </c>
      <c r="L216" s="56">
        <f t="shared" si="8"/>
        <v>0</v>
      </c>
      <c r="M216" s="54">
        <f t="shared" si="9"/>
        <v>0</v>
      </c>
      <c r="N216" s="54">
        <f t="shared" si="11"/>
        <v>0</v>
      </c>
      <c r="O216" s="101">
        <f>+'Pay App 20'!O216+'Pay App 20'!P216</f>
        <v>0</v>
      </c>
      <c r="P216" s="73"/>
      <c r="Q216" s="69">
        <f>+'Pay App 20'!Q216+N216+P216</f>
        <v>0</v>
      </c>
    </row>
    <row r="217" spans="1:17" ht="21" customHeight="1" x14ac:dyDescent="0.25">
      <c r="A217" s="156" t="s">
        <v>204</v>
      </c>
      <c r="B217" s="156"/>
      <c r="C217" s="156" t="s">
        <v>205</v>
      </c>
      <c r="D217" s="157"/>
      <c r="E217" s="101">
        <f>+'Pay App 20'!E217</f>
        <v>0</v>
      </c>
      <c r="F217" s="73"/>
      <c r="G217" s="102">
        <f>+'Pay App 20'!G217+'Pay App 21'!F217</f>
        <v>0</v>
      </c>
      <c r="H217" s="194">
        <f>+'Pay App 20'!K217</f>
        <v>0</v>
      </c>
      <c r="I217" s="195"/>
      <c r="J217" s="104"/>
      <c r="K217" s="55">
        <f t="shared" si="10"/>
        <v>0</v>
      </c>
      <c r="L217" s="56">
        <f t="shared" si="8"/>
        <v>0</v>
      </c>
      <c r="M217" s="54">
        <f t="shared" si="9"/>
        <v>0</v>
      </c>
      <c r="N217" s="54">
        <f t="shared" si="11"/>
        <v>0</v>
      </c>
      <c r="O217" s="101">
        <f>+'Pay App 20'!O217+'Pay App 20'!P217</f>
        <v>0</v>
      </c>
      <c r="P217" s="73"/>
      <c r="Q217" s="69">
        <f>+'Pay App 20'!Q217+N217+P217</f>
        <v>0</v>
      </c>
    </row>
    <row r="218" spans="1:17" ht="21" customHeight="1" x14ac:dyDescent="0.25">
      <c r="A218" s="153" t="s">
        <v>158</v>
      </c>
      <c r="B218" s="153"/>
      <c r="C218" s="153" t="s">
        <v>159</v>
      </c>
      <c r="D218" s="158"/>
      <c r="E218" s="101">
        <f>+'Pay App 20'!E218</f>
        <v>0</v>
      </c>
      <c r="F218" s="73"/>
      <c r="G218" s="102">
        <f>+'Pay App 20'!G218+'Pay App 21'!F218</f>
        <v>0</v>
      </c>
      <c r="H218" s="194">
        <f>+'Pay App 20'!K218</f>
        <v>0</v>
      </c>
      <c r="I218" s="195"/>
      <c r="J218" s="104"/>
      <c r="K218" s="55">
        <f t="shared" si="10"/>
        <v>0</v>
      </c>
      <c r="L218" s="56">
        <f t="shared" si="8"/>
        <v>0</v>
      </c>
      <c r="M218" s="54">
        <f t="shared" si="9"/>
        <v>0</v>
      </c>
      <c r="N218" s="54">
        <f t="shared" si="11"/>
        <v>0</v>
      </c>
      <c r="O218" s="101">
        <f>+'Pay App 20'!O218+'Pay App 20'!P218</f>
        <v>0</v>
      </c>
      <c r="P218" s="73"/>
      <c r="Q218" s="69">
        <f>+'Pay App 20'!Q218+N218+P218</f>
        <v>0</v>
      </c>
    </row>
    <row r="219" spans="1:17" ht="21" customHeight="1" x14ac:dyDescent="0.25">
      <c r="A219" s="156" t="s">
        <v>206</v>
      </c>
      <c r="B219" s="156"/>
      <c r="C219" s="156" t="s">
        <v>207</v>
      </c>
      <c r="D219" s="157"/>
      <c r="E219" s="101">
        <f>+'Pay App 20'!E219</f>
        <v>0</v>
      </c>
      <c r="F219" s="73"/>
      <c r="G219" s="102">
        <f>+'Pay App 20'!G219+'Pay App 21'!F219</f>
        <v>0</v>
      </c>
      <c r="H219" s="194">
        <f>+'Pay App 20'!K219</f>
        <v>0</v>
      </c>
      <c r="I219" s="195"/>
      <c r="J219" s="104"/>
      <c r="K219" s="55">
        <f t="shared" si="10"/>
        <v>0</v>
      </c>
      <c r="L219" s="56">
        <f t="shared" si="8"/>
        <v>0</v>
      </c>
      <c r="M219" s="54">
        <f t="shared" si="9"/>
        <v>0</v>
      </c>
      <c r="N219" s="54">
        <f t="shared" si="11"/>
        <v>0</v>
      </c>
      <c r="O219" s="101">
        <f>+'Pay App 20'!O219+'Pay App 20'!P219</f>
        <v>0</v>
      </c>
      <c r="P219" s="73"/>
      <c r="Q219" s="69">
        <f>+'Pay App 20'!Q219+N219+P219</f>
        <v>0</v>
      </c>
    </row>
    <row r="220" spans="1:17" ht="21" customHeight="1" x14ac:dyDescent="0.25">
      <c r="A220" s="153" t="s">
        <v>160</v>
      </c>
      <c r="B220" s="153"/>
      <c r="C220" s="153" t="s">
        <v>161</v>
      </c>
      <c r="D220" s="158"/>
      <c r="E220" s="101">
        <f>+'Pay App 20'!E220</f>
        <v>0</v>
      </c>
      <c r="F220" s="73"/>
      <c r="G220" s="102">
        <f>+'Pay App 20'!G220+'Pay App 21'!F220</f>
        <v>0</v>
      </c>
      <c r="H220" s="194">
        <f>+'Pay App 20'!K220</f>
        <v>0</v>
      </c>
      <c r="I220" s="195"/>
      <c r="J220" s="104"/>
      <c r="K220" s="55">
        <f t="shared" si="10"/>
        <v>0</v>
      </c>
      <c r="L220" s="56">
        <f t="shared" si="8"/>
        <v>0</v>
      </c>
      <c r="M220" s="54">
        <f t="shared" si="9"/>
        <v>0</v>
      </c>
      <c r="N220" s="54">
        <f t="shared" si="11"/>
        <v>0</v>
      </c>
      <c r="O220" s="101">
        <f>+'Pay App 20'!O220+'Pay App 20'!P220</f>
        <v>0</v>
      </c>
      <c r="P220" s="73"/>
      <c r="Q220" s="69">
        <f>+'Pay App 20'!Q220+N220+P220</f>
        <v>0</v>
      </c>
    </row>
    <row r="221" spans="1:17" ht="21" customHeight="1" x14ac:dyDescent="0.25">
      <c r="A221" s="153" t="s">
        <v>162</v>
      </c>
      <c r="B221" s="153"/>
      <c r="C221" s="153" t="s">
        <v>163</v>
      </c>
      <c r="D221" s="158"/>
      <c r="E221" s="101">
        <f>+'Pay App 20'!E221</f>
        <v>0</v>
      </c>
      <c r="F221" s="73"/>
      <c r="G221" s="102">
        <f>+'Pay App 20'!G221+'Pay App 21'!F221</f>
        <v>0</v>
      </c>
      <c r="H221" s="194">
        <f>+'Pay App 20'!K221</f>
        <v>0</v>
      </c>
      <c r="I221" s="195"/>
      <c r="J221" s="104"/>
      <c r="K221" s="55">
        <f t="shared" si="10"/>
        <v>0</v>
      </c>
      <c r="L221" s="56">
        <f t="shared" si="8"/>
        <v>0</v>
      </c>
      <c r="M221" s="54">
        <f t="shared" si="9"/>
        <v>0</v>
      </c>
      <c r="N221" s="54">
        <f t="shared" si="11"/>
        <v>0</v>
      </c>
      <c r="O221" s="101">
        <f>+'Pay App 20'!O221+'Pay App 20'!P221</f>
        <v>0</v>
      </c>
      <c r="P221" s="73"/>
      <c r="Q221" s="69">
        <f>+'Pay App 20'!Q221+N221+P221</f>
        <v>0</v>
      </c>
    </row>
    <row r="222" spans="1:17" ht="21" customHeight="1" x14ac:dyDescent="0.25">
      <c r="A222" s="153" t="s">
        <v>394</v>
      </c>
      <c r="B222" s="153"/>
      <c r="C222" s="153" t="s">
        <v>395</v>
      </c>
      <c r="D222" s="158"/>
      <c r="E222" s="101">
        <f>+'Pay App 20'!E222</f>
        <v>0</v>
      </c>
      <c r="F222" s="73"/>
      <c r="G222" s="102">
        <f>+'Pay App 20'!G222+'Pay App 21'!F222</f>
        <v>0</v>
      </c>
      <c r="H222" s="194">
        <f>+'Pay App 20'!K222</f>
        <v>0</v>
      </c>
      <c r="I222" s="195"/>
      <c r="J222" s="104"/>
      <c r="K222" s="55">
        <f t="shared" si="10"/>
        <v>0</v>
      </c>
      <c r="L222" s="56">
        <f t="shared" si="8"/>
        <v>0</v>
      </c>
      <c r="M222" s="54">
        <f t="shared" si="9"/>
        <v>0</v>
      </c>
      <c r="N222" s="54">
        <f t="shared" si="11"/>
        <v>0</v>
      </c>
      <c r="O222" s="101">
        <f>+'Pay App 20'!O222+'Pay App 20'!P222</f>
        <v>0</v>
      </c>
      <c r="P222" s="73"/>
      <c r="Q222" s="69">
        <f>+'Pay App 20'!Q222+N222+P222</f>
        <v>0</v>
      </c>
    </row>
    <row r="223" spans="1:17" ht="21" customHeight="1" x14ac:dyDescent="0.25">
      <c r="A223" s="153" t="s">
        <v>396</v>
      </c>
      <c r="B223" s="153"/>
      <c r="C223" s="153" t="s">
        <v>397</v>
      </c>
      <c r="D223" s="158"/>
      <c r="E223" s="101">
        <f>+'Pay App 20'!E223</f>
        <v>0</v>
      </c>
      <c r="F223" s="73"/>
      <c r="G223" s="102">
        <f>+'Pay App 20'!G223+'Pay App 21'!F223</f>
        <v>0</v>
      </c>
      <c r="H223" s="194">
        <f>+'Pay App 20'!K223</f>
        <v>0</v>
      </c>
      <c r="I223" s="195"/>
      <c r="J223" s="104"/>
      <c r="K223" s="55">
        <f t="shared" si="10"/>
        <v>0</v>
      </c>
      <c r="L223" s="56">
        <f t="shared" si="8"/>
        <v>0</v>
      </c>
      <c r="M223" s="54">
        <f t="shared" si="9"/>
        <v>0</v>
      </c>
      <c r="N223" s="54">
        <f t="shared" si="11"/>
        <v>0</v>
      </c>
      <c r="O223" s="101">
        <f>+'Pay App 20'!O223+'Pay App 20'!P223</f>
        <v>0</v>
      </c>
      <c r="P223" s="73"/>
      <c r="Q223" s="69">
        <f>+'Pay App 20'!Q223+N223+P223</f>
        <v>0</v>
      </c>
    </row>
    <row r="224" spans="1:17" ht="21" customHeight="1" x14ac:dyDescent="0.25">
      <c r="A224" s="156" t="s">
        <v>398</v>
      </c>
      <c r="B224" s="156"/>
      <c r="C224" s="156" t="s">
        <v>399</v>
      </c>
      <c r="D224" s="157"/>
      <c r="E224" s="101">
        <f>+'Pay App 20'!E224</f>
        <v>0</v>
      </c>
      <c r="F224" s="73"/>
      <c r="G224" s="102">
        <f>+'Pay App 20'!G224+'Pay App 21'!F224</f>
        <v>0</v>
      </c>
      <c r="H224" s="194">
        <f>+'Pay App 20'!K224</f>
        <v>0</v>
      </c>
      <c r="I224" s="195"/>
      <c r="J224" s="104"/>
      <c r="K224" s="55">
        <f t="shared" si="10"/>
        <v>0</v>
      </c>
      <c r="L224" s="56">
        <f t="shared" si="8"/>
        <v>0</v>
      </c>
      <c r="M224" s="54">
        <f t="shared" si="9"/>
        <v>0</v>
      </c>
      <c r="N224" s="54">
        <f t="shared" si="11"/>
        <v>0</v>
      </c>
      <c r="O224" s="101">
        <f>+'Pay App 20'!O224+'Pay App 20'!P224</f>
        <v>0</v>
      </c>
      <c r="P224" s="73"/>
      <c r="Q224" s="69">
        <f>+'Pay App 20'!Q224+N224+P224</f>
        <v>0</v>
      </c>
    </row>
    <row r="225" spans="1:17" ht="21" customHeight="1" x14ac:dyDescent="0.25">
      <c r="A225" s="153" t="s">
        <v>164</v>
      </c>
      <c r="B225" s="153"/>
      <c r="C225" s="153" t="s">
        <v>165</v>
      </c>
      <c r="D225" s="158"/>
      <c r="E225" s="101">
        <f>+'Pay App 20'!E225</f>
        <v>0</v>
      </c>
      <c r="F225" s="73"/>
      <c r="G225" s="102">
        <f>+'Pay App 20'!G225+'Pay App 21'!F225</f>
        <v>0</v>
      </c>
      <c r="H225" s="194">
        <f>+'Pay App 20'!K225</f>
        <v>0</v>
      </c>
      <c r="I225" s="195"/>
      <c r="J225" s="104"/>
      <c r="K225" s="55">
        <f t="shared" si="10"/>
        <v>0</v>
      </c>
      <c r="L225" s="56">
        <f t="shared" si="8"/>
        <v>0</v>
      </c>
      <c r="M225" s="54">
        <f t="shared" si="9"/>
        <v>0</v>
      </c>
      <c r="N225" s="54">
        <f t="shared" si="11"/>
        <v>0</v>
      </c>
      <c r="O225" s="101">
        <f>+'Pay App 20'!O225+'Pay App 20'!P225</f>
        <v>0</v>
      </c>
      <c r="P225" s="73"/>
      <c r="Q225" s="69">
        <f>+'Pay App 20'!Q225+N225+P225</f>
        <v>0</v>
      </c>
    </row>
    <row r="226" spans="1:17" ht="21" customHeight="1" x14ac:dyDescent="0.25">
      <c r="A226" s="153" t="s">
        <v>166</v>
      </c>
      <c r="B226" s="153"/>
      <c r="C226" s="153" t="s">
        <v>167</v>
      </c>
      <c r="D226" s="158"/>
      <c r="E226" s="101">
        <f>+'Pay App 20'!E226</f>
        <v>0</v>
      </c>
      <c r="F226" s="73"/>
      <c r="G226" s="102">
        <f>+'Pay App 20'!G226+'Pay App 21'!F226</f>
        <v>0</v>
      </c>
      <c r="H226" s="194">
        <f>+'Pay App 20'!K226</f>
        <v>0</v>
      </c>
      <c r="I226" s="195"/>
      <c r="J226" s="104"/>
      <c r="K226" s="55">
        <f t="shared" si="10"/>
        <v>0</v>
      </c>
      <c r="L226" s="56">
        <f t="shared" si="8"/>
        <v>0</v>
      </c>
      <c r="M226" s="54">
        <f t="shared" si="9"/>
        <v>0</v>
      </c>
      <c r="N226" s="54">
        <f t="shared" si="11"/>
        <v>0</v>
      </c>
      <c r="O226" s="101">
        <f>+'Pay App 20'!O226+'Pay App 20'!P226</f>
        <v>0</v>
      </c>
      <c r="P226" s="73"/>
      <c r="Q226" s="69">
        <f>+'Pay App 20'!Q226+N226+P226</f>
        <v>0</v>
      </c>
    </row>
    <row r="227" spans="1:17" ht="21" customHeight="1" x14ac:dyDescent="0.25">
      <c r="A227" s="153" t="s">
        <v>400</v>
      </c>
      <c r="B227" s="153"/>
      <c r="C227" s="153" t="s">
        <v>401</v>
      </c>
      <c r="D227" s="158"/>
      <c r="E227" s="101">
        <f>+'Pay App 20'!E227</f>
        <v>0</v>
      </c>
      <c r="F227" s="73"/>
      <c r="G227" s="102">
        <f>+'Pay App 20'!G227+'Pay App 21'!F227</f>
        <v>0</v>
      </c>
      <c r="H227" s="194">
        <f>+'Pay App 20'!K227</f>
        <v>0</v>
      </c>
      <c r="I227" s="195"/>
      <c r="J227" s="104"/>
      <c r="K227" s="55">
        <f t="shared" si="10"/>
        <v>0</v>
      </c>
      <c r="L227" s="56">
        <f t="shared" si="8"/>
        <v>0</v>
      </c>
      <c r="M227" s="54">
        <f t="shared" si="9"/>
        <v>0</v>
      </c>
      <c r="N227" s="54">
        <f t="shared" si="11"/>
        <v>0</v>
      </c>
      <c r="O227" s="101">
        <f>+'Pay App 20'!O227+'Pay App 20'!P227</f>
        <v>0</v>
      </c>
      <c r="P227" s="73"/>
      <c r="Q227" s="69">
        <f>+'Pay App 20'!Q227+N227+P227</f>
        <v>0</v>
      </c>
    </row>
    <row r="228" spans="1:17" ht="21" customHeight="1" x14ac:dyDescent="0.25">
      <c r="A228" s="153" t="s">
        <v>168</v>
      </c>
      <c r="B228" s="153"/>
      <c r="C228" s="153" t="s">
        <v>169</v>
      </c>
      <c r="D228" s="158"/>
      <c r="E228" s="101">
        <f>+'Pay App 20'!E228</f>
        <v>0</v>
      </c>
      <c r="F228" s="73"/>
      <c r="G228" s="102">
        <f>+'Pay App 20'!G228+'Pay App 21'!F228</f>
        <v>0</v>
      </c>
      <c r="H228" s="194">
        <f>+'Pay App 20'!K228</f>
        <v>0</v>
      </c>
      <c r="I228" s="195"/>
      <c r="J228" s="104"/>
      <c r="K228" s="55">
        <f t="shared" si="10"/>
        <v>0</v>
      </c>
      <c r="L228" s="56">
        <f t="shared" si="8"/>
        <v>0</v>
      </c>
      <c r="M228" s="54">
        <f t="shared" si="9"/>
        <v>0</v>
      </c>
      <c r="N228" s="54">
        <f t="shared" si="11"/>
        <v>0</v>
      </c>
      <c r="O228" s="101">
        <f>+'Pay App 20'!O228+'Pay App 20'!P228</f>
        <v>0</v>
      </c>
      <c r="P228" s="73"/>
      <c r="Q228" s="69">
        <f>+'Pay App 20'!Q228+N228+P228</f>
        <v>0</v>
      </c>
    </row>
    <row r="229" spans="1:17" ht="21" customHeight="1" x14ac:dyDescent="0.25">
      <c r="A229" s="153" t="s">
        <v>170</v>
      </c>
      <c r="B229" s="153"/>
      <c r="C229" s="153" t="s">
        <v>171</v>
      </c>
      <c r="D229" s="158"/>
      <c r="E229" s="101">
        <f>+'Pay App 20'!E229</f>
        <v>0</v>
      </c>
      <c r="F229" s="73"/>
      <c r="G229" s="102">
        <f>+'Pay App 20'!G229+'Pay App 21'!F229</f>
        <v>0</v>
      </c>
      <c r="H229" s="194">
        <f>+'Pay App 20'!K229</f>
        <v>0</v>
      </c>
      <c r="I229" s="195"/>
      <c r="J229" s="104"/>
      <c r="K229" s="55">
        <f t="shared" si="10"/>
        <v>0</v>
      </c>
      <c r="L229" s="56">
        <f t="shared" si="8"/>
        <v>0</v>
      </c>
      <c r="M229" s="54">
        <f t="shared" si="9"/>
        <v>0</v>
      </c>
      <c r="N229" s="54">
        <f t="shared" si="11"/>
        <v>0</v>
      </c>
      <c r="O229" s="101">
        <f>+'Pay App 20'!O229+'Pay App 20'!P229</f>
        <v>0</v>
      </c>
      <c r="P229" s="73"/>
      <c r="Q229" s="69">
        <f>+'Pay App 20'!Q229+N229+P229</f>
        <v>0</v>
      </c>
    </row>
    <row r="230" spans="1:17" ht="21" customHeight="1" x14ac:dyDescent="0.25">
      <c r="A230" s="156" t="s">
        <v>208</v>
      </c>
      <c r="B230" s="156"/>
      <c r="C230" s="156" t="s">
        <v>172</v>
      </c>
      <c r="D230" s="157"/>
      <c r="E230" s="101">
        <f>+'Pay App 20'!E230</f>
        <v>0</v>
      </c>
      <c r="F230" s="73"/>
      <c r="G230" s="102">
        <f>+'Pay App 20'!G230+'Pay App 21'!F230</f>
        <v>0</v>
      </c>
      <c r="H230" s="194">
        <f>+'Pay App 20'!K230</f>
        <v>0</v>
      </c>
      <c r="I230" s="195"/>
      <c r="J230" s="104"/>
      <c r="K230" s="55">
        <f t="shared" si="10"/>
        <v>0</v>
      </c>
      <c r="L230" s="56">
        <f t="shared" si="8"/>
        <v>0</v>
      </c>
      <c r="M230" s="54">
        <f t="shared" si="9"/>
        <v>0</v>
      </c>
      <c r="N230" s="54">
        <f t="shared" si="11"/>
        <v>0</v>
      </c>
      <c r="O230" s="101">
        <f>+'Pay App 20'!O230+'Pay App 20'!P230</f>
        <v>0</v>
      </c>
      <c r="P230" s="73"/>
      <c r="Q230" s="69">
        <f>+'Pay App 20'!Q230+N230+P230</f>
        <v>0</v>
      </c>
    </row>
    <row r="231" spans="1:17" ht="21" customHeight="1" x14ac:dyDescent="0.25">
      <c r="A231" s="153" t="s">
        <v>173</v>
      </c>
      <c r="B231" s="153"/>
      <c r="C231" s="153" t="s">
        <v>174</v>
      </c>
      <c r="D231" s="158"/>
      <c r="E231" s="101">
        <f>+'Pay App 20'!E231</f>
        <v>0</v>
      </c>
      <c r="F231" s="73"/>
      <c r="G231" s="102">
        <f>+'Pay App 20'!G231+'Pay App 21'!F231</f>
        <v>0</v>
      </c>
      <c r="H231" s="194">
        <f>+'Pay App 20'!K231</f>
        <v>0</v>
      </c>
      <c r="I231" s="195"/>
      <c r="J231" s="104"/>
      <c r="K231" s="55">
        <f t="shared" si="10"/>
        <v>0</v>
      </c>
      <c r="L231" s="56">
        <f t="shared" si="8"/>
        <v>0</v>
      </c>
      <c r="M231" s="54">
        <f t="shared" si="9"/>
        <v>0</v>
      </c>
      <c r="N231" s="54">
        <f t="shared" si="11"/>
        <v>0</v>
      </c>
      <c r="O231" s="101">
        <f>+'Pay App 20'!O231+'Pay App 20'!P231</f>
        <v>0</v>
      </c>
      <c r="P231" s="73"/>
      <c r="Q231" s="69">
        <f>+'Pay App 20'!Q231+N231+P231</f>
        <v>0</v>
      </c>
    </row>
    <row r="232" spans="1:17" ht="21" customHeight="1" x14ac:dyDescent="0.25">
      <c r="A232" s="153" t="s">
        <v>175</v>
      </c>
      <c r="B232" s="153"/>
      <c r="C232" s="153" t="s">
        <v>176</v>
      </c>
      <c r="D232" s="158"/>
      <c r="E232" s="101">
        <f>+'Pay App 20'!E232</f>
        <v>0</v>
      </c>
      <c r="F232" s="73"/>
      <c r="G232" s="102">
        <f>+'Pay App 20'!G232+'Pay App 21'!F232</f>
        <v>0</v>
      </c>
      <c r="H232" s="194">
        <f>+'Pay App 20'!K232</f>
        <v>0</v>
      </c>
      <c r="I232" s="195"/>
      <c r="J232" s="104"/>
      <c r="K232" s="55">
        <f t="shared" si="10"/>
        <v>0</v>
      </c>
      <c r="L232" s="56">
        <f t="shared" si="8"/>
        <v>0</v>
      </c>
      <c r="M232" s="54">
        <f t="shared" si="9"/>
        <v>0</v>
      </c>
      <c r="N232" s="54">
        <f t="shared" si="11"/>
        <v>0</v>
      </c>
      <c r="O232" s="101">
        <f>+'Pay App 20'!O232+'Pay App 20'!P232</f>
        <v>0</v>
      </c>
      <c r="P232" s="73"/>
      <c r="Q232" s="69">
        <f>+'Pay App 20'!Q232+N232+P232</f>
        <v>0</v>
      </c>
    </row>
    <row r="233" spans="1:17" ht="21" customHeight="1" x14ac:dyDescent="0.25">
      <c r="A233" s="153" t="s">
        <v>177</v>
      </c>
      <c r="B233" s="153"/>
      <c r="C233" s="153" t="s">
        <v>178</v>
      </c>
      <c r="D233" s="158"/>
      <c r="E233" s="101">
        <f>+'Pay App 20'!E233</f>
        <v>0</v>
      </c>
      <c r="F233" s="73"/>
      <c r="G233" s="102">
        <f>+'Pay App 20'!G233+'Pay App 21'!F233</f>
        <v>0</v>
      </c>
      <c r="H233" s="194">
        <f>+'Pay App 20'!K233</f>
        <v>0</v>
      </c>
      <c r="I233" s="195"/>
      <c r="J233" s="104"/>
      <c r="K233" s="55">
        <f t="shared" si="10"/>
        <v>0</v>
      </c>
      <c r="L233" s="56">
        <f t="shared" si="8"/>
        <v>0</v>
      </c>
      <c r="M233" s="54">
        <f t="shared" si="9"/>
        <v>0</v>
      </c>
      <c r="N233" s="54">
        <f t="shared" si="11"/>
        <v>0</v>
      </c>
      <c r="O233" s="101">
        <f>+'Pay App 20'!O233+'Pay App 20'!P233</f>
        <v>0</v>
      </c>
      <c r="P233" s="73"/>
      <c r="Q233" s="69">
        <f>+'Pay App 20'!Q233+N233+P233</f>
        <v>0</v>
      </c>
    </row>
    <row r="234" spans="1:17" ht="21" customHeight="1" x14ac:dyDescent="0.25">
      <c r="A234" s="153" t="s">
        <v>402</v>
      </c>
      <c r="B234" s="153"/>
      <c r="C234" s="153" t="s">
        <v>403</v>
      </c>
      <c r="D234" s="158"/>
      <c r="E234" s="101">
        <f>+'Pay App 20'!E234</f>
        <v>0</v>
      </c>
      <c r="F234" s="73"/>
      <c r="G234" s="102">
        <f>+'Pay App 20'!G234+'Pay App 21'!F234</f>
        <v>0</v>
      </c>
      <c r="H234" s="194">
        <f>+'Pay App 20'!K234</f>
        <v>0</v>
      </c>
      <c r="I234" s="195"/>
      <c r="J234" s="104"/>
      <c r="K234" s="55">
        <f t="shared" si="10"/>
        <v>0</v>
      </c>
      <c r="L234" s="56">
        <f t="shared" si="8"/>
        <v>0</v>
      </c>
      <c r="M234" s="54">
        <f t="shared" si="9"/>
        <v>0</v>
      </c>
      <c r="N234" s="54">
        <f t="shared" si="11"/>
        <v>0</v>
      </c>
      <c r="O234" s="101">
        <f>+'Pay App 20'!O234+'Pay App 20'!P234</f>
        <v>0</v>
      </c>
      <c r="P234" s="73"/>
      <c r="Q234" s="69">
        <f>+'Pay App 20'!Q234+N234+P234</f>
        <v>0</v>
      </c>
    </row>
    <row r="235" spans="1:17" ht="21" customHeight="1" x14ac:dyDescent="0.25">
      <c r="A235" s="153" t="s">
        <v>179</v>
      </c>
      <c r="B235" s="153"/>
      <c r="C235" s="153" t="s">
        <v>180</v>
      </c>
      <c r="D235" s="158"/>
      <c r="E235" s="101">
        <f>+'Pay App 20'!E235</f>
        <v>0</v>
      </c>
      <c r="F235" s="73"/>
      <c r="G235" s="102">
        <f>+'Pay App 20'!G235+'Pay App 21'!F235</f>
        <v>0</v>
      </c>
      <c r="H235" s="194">
        <f>+'Pay App 20'!K235</f>
        <v>0</v>
      </c>
      <c r="I235" s="195"/>
      <c r="J235" s="104"/>
      <c r="K235" s="55">
        <f t="shared" si="10"/>
        <v>0</v>
      </c>
      <c r="L235" s="56">
        <f t="shared" si="8"/>
        <v>0</v>
      </c>
      <c r="M235" s="54">
        <f t="shared" si="9"/>
        <v>0</v>
      </c>
      <c r="N235" s="54">
        <f t="shared" si="11"/>
        <v>0</v>
      </c>
      <c r="O235" s="101">
        <f>+'Pay App 20'!O235+'Pay App 20'!P235</f>
        <v>0</v>
      </c>
      <c r="P235" s="73"/>
      <c r="Q235" s="69">
        <f>+'Pay App 20'!Q235+N235+P235</f>
        <v>0</v>
      </c>
    </row>
    <row r="236" spans="1:17" ht="21" customHeight="1" x14ac:dyDescent="0.25">
      <c r="A236" s="153" t="s">
        <v>181</v>
      </c>
      <c r="B236" s="153"/>
      <c r="C236" s="153" t="s">
        <v>182</v>
      </c>
      <c r="D236" s="158"/>
      <c r="E236" s="101">
        <f>+'Pay App 20'!E236</f>
        <v>0</v>
      </c>
      <c r="F236" s="73"/>
      <c r="G236" s="102">
        <f>+'Pay App 20'!G236+'Pay App 21'!F236</f>
        <v>0</v>
      </c>
      <c r="H236" s="194">
        <f>+'Pay App 20'!K236</f>
        <v>0</v>
      </c>
      <c r="I236" s="195"/>
      <c r="J236" s="104"/>
      <c r="K236" s="55">
        <f t="shared" si="10"/>
        <v>0</v>
      </c>
      <c r="L236" s="56">
        <f t="shared" si="8"/>
        <v>0</v>
      </c>
      <c r="M236" s="54">
        <f t="shared" si="9"/>
        <v>0</v>
      </c>
      <c r="N236" s="54">
        <f t="shared" si="11"/>
        <v>0</v>
      </c>
      <c r="O236" s="101">
        <f>+'Pay App 20'!O236+'Pay App 20'!P236</f>
        <v>0</v>
      </c>
      <c r="P236" s="73"/>
      <c r="Q236" s="69">
        <f>+'Pay App 20'!Q236+N236+P236</f>
        <v>0</v>
      </c>
    </row>
    <row r="237" spans="1:17" ht="21" customHeight="1" x14ac:dyDescent="0.25">
      <c r="A237" s="153" t="s">
        <v>183</v>
      </c>
      <c r="B237" s="153"/>
      <c r="C237" s="153" t="s">
        <v>184</v>
      </c>
      <c r="D237" s="158"/>
      <c r="E237" s="101">
        <f>+'Pay App 20'!E237</f>
        <v>0</v>
      </c>
      <c r="F237" s="73"/>
      <c r="G237" s="102">
        <f>+'Pay App 20'!G237+'Pay App 21'!F237</f>
        <v>0</v>
      </c>
      <c r="H237" s="194">
        <f>+'Pay App 20'!K237</f>
        <v>0</v>
      </c>
      <c r="I237" s="195"/>
      <c r="J237" s="104"/>
      <c r="K237" s="55">
        <f t="shared" si="10"/>
        <v>0</v>
      </c>
      <c r="L237" s="56">
        <f t="shared" si="8"/>
        <v>0</v>
      </c>
      <c r="M237" s="54">
        <f t="shared" si="9"/>
        <v>0</v>
      </c>
      <c r="N237" s="54">
        <f t="shared" si="11"/>
        <v>0</v>
      </c>
      <c r="O237" s="101">
        <f>+'Pay App 20'!O237+'Pay App 20'!P237</f>
        <v>0</v>
      </c>
      <c r="P237" s="73"/>
      <c r="Q237" s="69">
        <f>+'Pay App 20'!Q237+N237+P237</f>
        <v>0</v>
      </c>
    </row>
    <row r="238" spans="1:17" ht="21" customHeight="1" x14ac:dyDescent="0.25">
      <c r="A238" s="156" t="s">
        <v>404</v>
      </c>
      <c r="B238" s="156"/>
      <c r="C238" s="156" t="s">
        <v>405</v>
      </c>
      <c r="D238" s="157"/>
      <c r="E238" s="101">
        <f>+'Pay App 20'!E238</f>
        <v>0</v>
      </c>
      <c r="F238" s="73"/>
      <c r="G238" s="54">
        <f>+'Pay App 20'!G238+'Pay App 21'!F238</f>
        <v>0</v>
      </c>
      <c r="H238" s="194">
        <f>+'Pay App 20'!K238</f>
        <v>0</v>
      </c>
      <c r="I238" s="195"/>
      <c r="J238" s="104"/>
      <c r="K238" s="55">
        <f t="shared" si="10"/>
        <v>0</v>
      </c>
      <c r="L238" s="120">
        <f t="shared" si="8"/>
        <v>0</v>
      </c>
      <c r="M238" s="54">
        <f t="shared" si="9"/>
        <v>0</v>
      </c>
      <c r="N238" s="54">
        <f t="shared" si="11"/>
        <v>0</v>
      </c>
      <c r="O238" s="101">
        <f>+'Pay App 20'!O238+'Pay App 20'!P238</f>
        <v>0</v>
      </c>
      <c r="P238" s="73"/>
      <c r="Q238" s="69">
        <f>+'Pay App 20'!Q238+N238+P238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zhLk3TgvHM+vzIsbIzkYeZ5OXnrZ8cPX1C/ZOIjRXldt1oNwEeL4We208NyjOF/QahQn+XtsGQAXPPTBYLD7vg==" saltValue="BaozFjnXxcugPCM+aEDFYA==" spinCount="100000" sheet="1" selectLockedCells="1"/>
  <protectedRanges>
    <protectedRange sqref="A116 C116" name="Range2"/>
    <protectedRange sqref="A188 A218 C188 C218" name="Range2_1"/>
  </protectedRanges>
  <mergeCells count="516">
    <mergeCell ref="A7:B7"/>
    <mergeCell ref="I7:J7"/>
    <mergeCell ref="H8:Q11"/>
    <mergeCell ref="A12:B12"/>
    <mergeCell ref="H12:Q15"/>
    <mergeCell ref="A14:B14"/>
    <mergeCell ref="A24:B24"/>
    <mergeCell ref="H24:Q25"/>
    <mergeCell ref="A25:B25"/>
    <mergeCell ref="A27:B27"/>
    <mergeCell ref="A28:B28"/>
    <mergeCell ref="A29:B29"/>
    <mergeCell ref="H29:J29"/>
    <mergeCell ref="L29:N29"/>
    <mergeCell ref="H16:Q16"/>
    <mergeCell ref="H18:Q19"/>
    <mergeCell ref="A19:B19"/>
    <mergeCell ref="A21:B21"/>
    <mergeCell ref="H21:Q22"/>
    <mergeCell ref="A22:B22"/>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A86:B86"/>
    <mergeCell ref="C86:D86"/>
    <mergeCell ref="H86:I86"/>
    <mergeCell ref="A87:B87"/>
    <mergeCell ref="C87:D87"/>
    <mergeCell ref="H87:I87"/>
    <mergeCell ref="A84:B84"/>
    <mergeCell ref="C84:D84"/>
    <mergeCell ref="H84:I84"/>
    <mergeCell ref="A85:B85"/>
    <mergeCell ref="C85:D85"/>
    <mergeCell ref="H85:I85"/>
    <mergeCell ref="A90:B90"/>
    <mergeCell ref="C90:D90"/>
    <mergeCell ref="H90:I90"/>
    <mergeCell ref="A91:B91"/>
    <mergeCell ref="C91:D91"/>
    <mergeCell ref="H91:I91"/>
    <mergeCell ref="A88:B88"/>
    <mergeCell ref="C88:D88"/>
    <mergeCell ref="H88:I88"/>
    <mergeCell ref="A89:B89"/>
    <mergeCell ref="C89:D89"/>
    <mergeCell ref="H89:I89"/>
    <mergeCell ref="A94:B94"/>
    <mergeCell ref="C94:D94"/>
    <mergeCell ref="H94:I94"/>
    <mergeCell ref="A95:B95"/>
    <mergeCell ref="C95:D95"/>
    <mergeCell ref="H95:I95"/>
    <mergeCell ref="A92:B92"/>
    <mergeCell ref="C92:D92"/>
    <mergeCell ref="H92:I92"/>
    <mergeCell ref="A93:B93"/>
    <mergeCell ref="C93:D93"/>
    <mergeCell ref="H93:I93"/>
    <mergeCell ref="A98:B98"/>
    <mergeCell ref="C98:D98"/>
    <mergeCell ref="H98:I98"/>
    <mergeCell ref="A99:B99"/>
    <mergeCell ref="C99:D99"/>
    <mergeCell ref="H99:I99"/>
    <mergeCell ref="A96:B96"/>
    <mergeCell ref="C96:D96"/>
    <mergeCell ref="H96:I96"/>
    <mergeCell ref="A97:B97"/>
    <mergeCell ref="C97:D97"/>
    <mergeCell ref="H97:I97"/>
    <mergeCell ref="A102:B102"/>
    <mergeCell ref="C102:D102"/>
    <mergeCell ref="H102:I102"/>
    <mergeCell ref="A103:B103"/>
    <mergeCell ref="C103:D103"/>
    <mergeCell ref="H103:I103"/>
    <mergeCell ref="A100:B100"/>
    <mergeCell ref="C100:D100"/>
    <mergeCell ref="H100:I100"/>
    <mergeCell ref="A101:B101"/>
    <mergeCell ref="C101:D101"/>
    <mergeCell ref="H101:I101"/>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9:B199"/>
    <mergeCell ref="C199:D199"/>
    <mergeCell ref="H199:I199"/>
    <mergeCell ref="A200:B200"/>
    <mergeCell ref="C200:D200"/>
    <mergeCell ref="H200:I200"/>
    <mergeCell ref="A197:B197"/>
    <mergeCell ref="C197:D197"/>
    <mergeCell ref="H197:I197"/>
    <mergeCell ref="A198:B198"/>
    <mergeCell ref="C198:D198"/>
    <mergeCell ref="H198:I198"/>
    <mergeCell ref="A203:B203"/>
    <mergeCell ref="C203:D203"/>
    <mergeCell ref="H203:I203"/>
    <mergeCell ref="A204:B204"/>
    <mergeCell ref="C204:D204"/>
    <mergeCell ref="H204:I204"/>
    <mergeCell ref="A201:B201"/>
    <mergeCell ref="C201:D201"/>
    <mergeCell ref="H201:I201"/>
    <mergeCell ref="A202:B202"/>
    <mergeCell ref="C202:D202"/>
    <mergeCell ref="H202:I202"/>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9:B239"/>
    <mergeCell ref="C239:D239"/>
    <mergeCell ref="H239:I239"/>
    <mergeCell ref="A237:B237"/>
    <mergeCell ref="C237:D237"/>
    <mergeCell ref="H237:I237"/>
    <mergeCell ref="A238:B238"/>
    <mergeCell ref="C238:D238"/>
    <mergeCell ref="H238:I238"/>
  </mergeCells>
  <dataValidations disablePrompts="1" count="2">
    <dataValidation type="decimal" operator="lessThanOrEqual" allowBlank="1" showInputMessage="1" showErrorMessage="1" errorTitle="Release retention" error="In order to release retention, the number entered into this cell must be negative." sqref="O80:O238">
      <formula1>0</formula1>
    </dataValidation>
    <dataValidation allowBlank="1" showInputMessage="1" sqref="P80:P238"/>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22</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35"/>
      <c r="I17" s="135"/>
      <c r="J17" s="135"/>
      <c r="K17" s="135"/>
      <c r="L17" s="135"/>
      <c r="M17" s="135"/>
      <c r="N17" s="135"/>
      <c r="O17" s="135"/>
      <c r="P17" s="135"/>
      <c r="Q17" s="135"/>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34"/>
      <c r="I20" s="134"/>
      <c r="J20" s="134"/>
      <c r="K20" s="134"/>
      <c r="L20" s="134"/>
      <c r="M20" s="134"/>
      <c r="N20" s="134"/>
      <c r="O20" s="134"/>
      <c r="P20" s="134"/>
      <c r="Q20" s="134"/>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34"/>
      <c r="I23" s="134"/>
      <c r="J23" s="134"/>
      <c r="K23" s="134"/>
      <c r="L23" s="134"/>
      <c r="M23" s="134"/>
      <c r="N23" s="134"/>
      <c r="O23" s="134"/>
      <c r="P23" s="134"/>
      <c r="Q23" s="134"/>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21'!F36+'Pay App 22'!F239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34"/>
      <c r="I42" s="134"/>
      <c r="J42" s="134"/>
      <c r="K42" s="134"/>
      <c r="L42" s="134"/>
      <c r="M42" s="134"/>
      <c r="N42" s="134"/>
      <c r="O42" s="134"/>
      <c r="P42" s="134"/>
      <c r="Q42" s="134"/>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21'!F51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21'!F55+'Pay App 21'!F57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21'!B62+'Pay App 22'!N239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22.1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31">
        <f>+'Project Summary Sheet'!C17</f>
        <v>0</v>
      </c>
      <c r="O74" s="131"/>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32" t="s">
        <v>63</v>
      </c>
      <c r="F78" s="132" t="s">
        <v>64</v>
      </c>
      <c r="G78" s="132" t="s">
        <v>65</v>
      </c>
      <c r="H78" s="169" t="s">
        <v>66</v>
      </c>
      <c r="I78" s="169"/>
      <c r="J78" s="132" t="s">
        <v>67</v>
      </c>
      <c r="K78" s="132" t="s">
        <v>248</v>
      </c>
      <c r="L78" s="132" t="s">
        <v>68</v>
      </c>
      <c r="M78" s="42" t="s">
        <v>69</v>
      </c>
      <c r="N78" s="132" t="s">
        <v>70</v>
      </c>
      <c r="O78" s="112" t="s">
        <v>71</v>
      </c>
      <c r="P78" s="132" t="s">
        <v>72</v>
      </c>
      <c r="Q78" s="132" t="s">
        <v>425</v>
      </c>
    </row>
    <row r="79" spans="1:20" ht="65.25" customHeight="1" x14ac:dyDescent="0.25">
      <c r="A79" s="170" t="s">
        <v>73</v>
      </c>
      <c r="B79" s="170"/>
      <c r="C79" s="170" t="s">
        <v>74</v>
      </c>
      <c r="D79" s="170"/>
      <c r="E79" s="133" t="s">
        <v>14</v>
      </c>
      <c r="F79" s="133" t="s">
        <v>235</v>
      </c>
      <c r="G79" s="133" t="s">
        <v>234</v>
      </c>
      <c r="H79" s="170" t="s">
        <v>236</v>
      </c>
      <c r="I79" s="170"/>
      <c r="J79" s="133" t="s">
        <v>245</v>
      </c>
      <c r="K79" s="45" t="s">
        <v>246</v>
      </c>
      <c r="L79" s="133" t="s">
        <v>247</v>
      </c>
      <c r="M79" s="45" t="s">
        <v>237</v>
      </c>
      <c r="N79" s="133" t="s">
        <v>238</v>
      </c>
      <c r="O79" s="113" t="s">
        <v>424</v>
      </c>
      <c r="P79" s="133" t="s">
        <v>423</v>
      </c>
      <c r="Q79" s="133" t="s">
        <v>239</v>
      </c>
    </row>
    <row r="80" spans="1:20" ht="21" customHeight="1" x14ac:dyDescent="0.25">
      <c r="A80" s="171" t="s">
        <v>77</v>
      </c>
      <c r="B80" s="171"/>
      <c r="C80" s="186" t="s">
        <v>75</v>
      </c>
      <c r="D80" s="187"/>
      <c r="E80" s="100">
        <f>+'Pay App 21'!E80</f>
        <v>0</v>
      </c>
      <c r="F80" s="72"/>
      <c r="G80" s="52">
        <f>+'Pay App 21'!G80+F80</f>
        <v>0</v>
      </c>
      <c r="H80" s="196">
        <f>+'Pay App 21'!K80</f>
        <v>0</v>
      </c>
      <c r="I80" s="197"/>
      <c r="J80" s="103"/>
      <c r="K80" s="53">
        <f>+H80+J80</f>
        <v>0</v>
      </c>
      <c r="L80" s="70">
        <f>IF(ISERROR(K80/G80),0,K80/G80)</f>
        <v>0</v>
      </c>
      <c r="M80" s="52">
        <f>+G80-K80</f>
        <v>0</v>
      </c>
      <c r="N80" s="52">
        <f>SUM(+J80*0.05)</f>
        <v>0</v>
      </c>
      <c r="O80" s="100">
        <f>+'Pay App 21'!O80+'Pay App 21'!P80</f>
        <v>0</v>
      </c>
      <c r="P80" s="72"/>
      <c r="Q80" s="71">
        <f>+'Pay App 21'!Q80+N80+P80</f>
        <v>0</v>
      </c>
    </row>
    <row r="81" spans="1:17" ht="21" customHeight="1" x14ac:dyDescent="0.25">
      <c r="A81" s="154" t="s">
        <v>78</v>
      </c>
      <c r="B81" s="154"/>
      <c r="C81" s="154" t="s">
        <v>79</v>
      </c>
      <c r="D81" s="155"/>
      <c r="E81" s="101">
        <f>+'Pay App 21'!E81</f>
        <v>0</v>
      </c>
      <c r="F81" s="73"/>
      <c r="G81" s="102">
        <f>+'Pay App 21'!G81+'Pay App 22'!F81</f>
        <v>0</v>
      </c>
      <c r="H81" s="194">
        <f>+'Pay App 21'!K81</f>
        <v>0</v>
      </c>
      <c r="I81" s="195"/>
      <c r="J81" s="104"/>
      <c r="K81" s="55">
        <f>+H81+J81</f>
        <v>0</v>
      </c>
      <c r="L81" s="56">
        <f t="shared" ref="L81:L145" si="0">IF(ISERROR(K81/G81),0,K81/G81)</f>
        <v>0</v>
      </c>
      <c r="M81" s="54">
        <f t="shared" ref="M81:M145" si="1">+G81-K81</f>
        <v>0</v>
      </c>
      <c r="N81" s="54">
        <f>SUM(+J81*0.05)</f>
        <v>0</v>
      </c>
      <c r="O81" s="101">
        <f>+'Pay App 21'!O81+'Pay App 21'!P81</f>
        <v>0</v>
      </c>
      <c r="P81" s="73"/>
      <c r="Q81" s="69">
        <f>+'Pay App 21'!Q81+N81+P81</f>
        <v>0</v>
      </c>
    </row>
    <row r="82" spans="1:17" ht="21" customHeight="1" x14ac:dyDescent="0.25">
      <c r="A82" s="154" t="s">
        <v>80</v>
      </c>
      <c r="B82" s="154"/>
      <c r="C82" s="130" t="s">
        <v>76</v>
      </c>
      <c r="D82" s="58"/>
      <c r="E82" s="101">
        <f>+'Pay App 21'!E82</f>
        <v>0</v>
      </c>
      <c r="F82" s="73"/>
      <c r="G82" s="102">
        <f>+'Pay App 21'!G82+'Pay App 22'!F82</f>
        <v>0</v>
      </c>
      <c r="H82" s="194">
        <f>+'Pay App 21'!K82</f>
        <v>0</v>
      </c>
      <c r="I82" s="195"/>
      <c r="J82" s="104"/>
      <c r="K82" s="55">
        <f t="shared" ref="K82:K146" si="2">+H82+J82</f>
        <v>0</v>
      </c>
      <c r="L82" s="56">
        <f t="shared" si="0"/>
        <v>0</v>
      </c>
      <c r="M82" s="54">
        <f t="shared" si="1"/>
        <v>0</v>
      </c>
      <c r="N82" s="54">
        <f t="shared" ref="N82:N146" si="3">SUM(+J82*0.05)</f>
        <v>0</v>
      </c>
      <c r="O82" s="101">
        <f>+'Pay App 21'!O82+'Pay App 21'!P82</f>
        <v>0</v>
      </c>
      <c r="P82" s="73"/>
      <c r="Q82" s="69">
        <f>+'Pay App 21'!Q82+N82+P82</f>
        <v>0</v>
      </c>
    </row>
    <row r="83" spans="1:17" ht="21" customHeight="1" x14ac:dyDescent="0.25">
      <c r="A83" s="154" t="s">
        <v>408</v>
      </c>
      <c r="B83" s="154"/>
      <c r="C83" s="154" t="s">
        <v>409</v>
      </c>
      <c r="D83" s="155"/>
      <c r="E83" s="101">
        <f>+'Pay App 21'!E83</f>
        <v>0</v>
      </c>
      <c r="F83" s="73"/>
      <c r="G83" s="102">
        <f>+'Pay App 21'!G83+'Pay App 22'!F83</f>
        <v>0</v>
      </c>
      <c r="H83" s="194">
        <f>+'Pay App 21'!K83</f>
        <v>0</v>
      </c>
      <c r="I83" s="195"/>
      <c r="J83" s="104"/>
      <c r="K83" s="55">
        <f t="shared" si="2"/>
        <v>0</v>
      </c>
      <c r="L83" s="56">
        <f t="shared" si="0"/>
        <v>0</v>
      </c>
      <c r="M83" s="54">
        <f t="shared" si="1"/>
        <v>0</v>
      </c>
      <c r="N83" s="54">
        <f t="shared" si="3"/>
        <v>0</v>
      </c>
      <c r="O83" s="101">
        <f>+'Pay App 21'!O83+'Pay App 21'!P83</f>
        <v>0</v>
      </c>
      <c r="P83" s="73"/>
      <c r="Q83" s="69">
        <f>+'Pay App 21'!Q83+N83+P83</f>
        <v>0</v>
      </c>
    </row>
    <row r="84" spans="1:17" ht="21" customHeight="1" x14ac:dyDescent="0.25">
      <c r="A84" s="154" t="s">
        <v>410</v>
      </c>
      <c r="B84" s="154"/>
      <c r="C84" s="154" t="s">
        <v>81</v>
      </c>
      <c r="D84" s="155"/>
      <c r="E84" s="101">
        <f>+'Pay App 21'!E84</f>
        <v>0</v>
      </c>
      <c r="F84" s="73"/>
      <c r="G84" s="102">
        <f>+'Pay App 21'!G84+'Pay App 22'!F84</f>
        <v>0</v>
      </c>
      <c r="H84" s="194">
        <f>+'Pay App 21'!K84</f>
        <v>0</v>
      </c>
      <c r="I84" s="195"/>
      <c r="J84" s="104"/>
      <c r="K84" s="55">
        <f t="shared" si="2"/>
        <v>0</v>
      </c>
      <c r="L84" s="56">
        <f t="shared" si="0"/>
        <v>0</v>
      </c>
      <c r="M84" s="54">
        <f t="shared" si="1"/>
        <v>0</v>
      </c>
      <c r="N84" s="54">
        <f t="shared" si="3"/>
        <v>0</v>
      </c>
      <c r="O84" s="101">
        <f>+'Pay App 21'!O84+'Pay App 21'!P84</f>
        <v>0</v>
      </c>
      <c r="P84" s="73"/>
      <c r="Q84" s="69">
        <f>+'Pay App 21'!Q84+N84+P84</f>
        <v>0</v>
      </c>
    </row>
    <row r="85" spans="1:17" ht="21" customHeight="1" x14ac:dyDescent="0.25">
      <c r="A85" s="154" t="s">
        <v>411</v>
      </c>
      <c r="B85" s="154"/>
      <c r="C85" s="154" t="s">
        <v>412</v>
      </c>
      <c r="D85" s="155"/>
      <c r="E85" s="101">
        <f>+'Pay App 21'!E85</f>
        <v>0</v>
      </c>
      <c r="F85" s="73"/>
      <c r="G85" s="102">
        <f>+'Pay App 21'!G85+'Pay App 22'!F85</f>
        <v>0</v>
      </c>
      <c r="H85" s="194">
        <f>+'Pay App 21'!K85</f>
        <v>0</v>
      </c>
      <c r="I85" s="195"/>
      <c r="J85" s="104"/>
      <c r="K85" s="55">
        <f t="shared" si="2"/>
        <v>0</v>
      </c>
      <c r="L85" s="56">
        <f t="shared" si="0"/>
        <v>0</v>
      </c>
      <c r="M85" s="54">
        <f t="shared" si="1"/>
        <v>0</v>
      </c>
      <c r="N85" s="54">
        <f t="shared" si="3"/>
        <v>0</v>
      </c>
      <c r="O85" s="101">
        <f>+'Pay App 21'!O85+'Pay App 21'!P85</f>
        <v>0</v>
      </c>
      <c r="P85" s="73"/>
      <c r="Q85" s="69">
        <f>+'Pay App 21'!Q85+N85+P85</f>
        <v>0</v>
      </c>
    </row>
    <row r="86" spans="1:17" ht="21" customHeight="1" x14ac:dyDescent="0.25">
      <c r="A86" s="154" t="s">
        <v>406</v>
      </c>
      <c r="B86" s="154"/>
      <c r="C86" s="154" t="s">
        <v>407</v>
      </c>
      <c r="D86" s="155"/>
      <c r="E86" s="101">
        <f>+'Pay App 21'!E86</f>
        <v>0</v>
      </c>
      <c r="F86" s="73"/>
      <c r="G86" s="102">
        <f>+'Pay App 21'!G86+'Pay App 22'!F86</f>
        <v>0</v>
      </c>
      <c r="H86" s="194">
        <f>+'Pay App 21'!K86</f>
        <v>0</v>
      </c>
      <c r="I86" s="195"/>
      <c r="J86" s="104"/>
      <c r="K86" s="55">
        <f t="shared" si="2"/>
        <v>0</v>
      </c>
      <c r="L86" s="56">
        <f t="shared" si="0"/>
        <v>0</v>
      </c>
      <c r="M86" s="54">
        <f t="shared" si="1"/>
        <v>0</v>
      </c>
      <c r="N86" s="54">
        <f t="shared" si="3"/>
        <v>0</v>
      </c>
      <c r="O86" s="101">
        <f>+'Pay App 21'!O86+'Pay App 21'!P86</f>
        <v>0</v>
      </c>
      <c r="P86" s="73"/>
      <c r="Q86" s="69">
        <f>+'Pay App 21'!Q86+N86+P86</f>
        <v>0</v>
      </c>
    </row>
    <row r="87" spans="1:17" ht="21" customHeight="1" x14ac:dyDescent="0.25">
      <c r="A87" s="154" t="s">
        <v>562</v>
      </c>
      <c r="B87" s="154"/>
      <c r="C87" s="154" t="s">
        <v>563</v>
      </c>
      <c r="D87" s="155"/>
      <c r="E87" s="101">
        <f>+'Pay App 21'!E87</f>
        <v>0</v>
      </c>
      <c r="F87" s="73"/>
      <c r="G87" s="102">
        <f>+'Pay App 21'!G87+'Pay App 22'!F87</f>
        <v>0</v>
      </c>
      <c r="H87" s="194">
        <f>+'Pay App 21'!K87</f>
        <v>0</v>
      </c>
      <c r="I87" s="195"/>
      <c r="J87" s="104"/>
      <c r="K87" s="55">
        <f t="shared" si="2"/>
        <v>0</v>
      </c>
      <c r="L87" s="56">
        <f t="shared" si="0"/>
        <v>0</v>
      </c>
      <c r="M87" s="54">
        <f t="shared" si="1"/>
        <v>0</v>
      </c>
      <c r="N87" s="54">
        <f t="shared" si="3"/>
        <v>0</v>
      </c>
      <c r="O87" s="101">
        <f>+'Pay App 21'!O87+'Pay App 21'!P87</f>
        <v>0</v>
      </c>
      <c r="P87" s="73"/>
      <c r="Q87" s="69">
        <f>+'Pay App 21'!Q87+N87+P87</f>
        <v>0</v>
      </c>
    </row>
    <row r="88" spans="1:17" ht="21" customHeight="1" x14ac:dyDescent="0.25">
      <c r="A88" s="159" t="s">
        <v>228</v>
      </c>
      <c r="B88" s="159"/>
      <c r="C88" s="186" t="s">
        <v>269</v>
      </c>
      <c r="D88" s="187"/>
      <c r="E88" s="101">
        <f>+'Pay App 21'!E88</f>
        <v>0</v>
      </c>
      <c r="F88" s="73"/>
      <c r="G88" s="102">
        <f>+'Pay App 21'!G88+'Pay App 22'!F88</f>
        <v>0</v>
      </c>
      <c r="H88" s="194">
        <f>+'Pay App 21'!K88</f>
        <v>0</v>
      </c>
      <c r="I88" s="195"/>
      <c r="J88" s="104"/>
      <c r="K88" s="55">
        <f t="shared" si="2"/>
        <v>0</v>
      </c>
      <c r="L88" s="56">
        <f t="shared" si="0"/>
        <v>0</v>
      </c>
      <c r="M88" s="54">
        <f t="shared" si="1"/>
        <v>0</v>
      </c>
      <c r="N88" s="54">
        <f t="shared" si="3"/>
        <v>0</v>
      </c>
      <c r="O88" s="101">
        <f>+'Pay App 21'!O88+'Pay App 21'!P88</f>
        <v>0</v>
      </c>
      <c r="P88" s="73"/>
      <c r="Q88" s="69">
        <f>+'Pay App 21'!Q88+N88+P88</f>
        <v>0</v>
      </c>
    </row>
    <row r="89" spans="1:17" ht="21" customHeight="1" x14ac:dyDescent="0.25">
      <c r="A89" s="154" t="s">
        <v>82</v>
      </c>
      <c r="B89" s="154"/>
      <c r="C89" s="154" t="s">
        <v>256</v>
      </c>
      <c r="D89" s="155"/>
      <c r="E89" s="101">
        <f>+'Pay App 21'!E89</f>
        <v>0</v>
      </c>
      <c r="F89" s="73"/>
      <c r="G89" s="102">
        <f>+'Pay App 21'!G89+'Pay App 22'!F89</f>
        <v>0</v>
      </c>
      <c r="H89" s="194">
        <f>+'Pay App 21'!K89</f>
        <v>0</v>
      </c>
      <c r="I89" s="195"/>
      <c r="J89" s="104"/>
      <c r="K89" s="55">
        <f t="shared" si="2"/>
        <v>0</v>
      </c>
      <c r="L89" s="56">
        <f t="shared" si="0"/>
        <v>0</v>
      </c>
      <c r="M89" s="54">
        <f t="shared" si="1"/>
        <v>0</v>
      </c>
      <c r="N89" s="54">
        <f t="shared" si="3"/>
        <v>0</v>
      </c>
      <c r="O89" s="101">
        <f>+'Pay App 21'!O89+'Pay App 21'!P89</f>
        <v>0</v>
      </c>
      <c r="P89" s="73"/>
      <c r="Q89" s="69">
        <f>+'Pay App 21'!Q89+N89+P89</f>
        <v>0</v>
      </c>
    </row>
    <row r="90" spans="1:17" ht="21" customHeight="1" x14ac:dyDescent="0.25">
      <c r="A90" s="154" t="s">
        <v>257</v>
      </c>
      <c r="B90" s="154"/>
      <c r="C90" s="154" t="s">
        <v>258</v>
      </c>
      <c r="D90" s="155"/>
      <c r="E90" s="101">
        <f>+'Pay App 21'!E90</f>
        <v>0</v>
      </c>
      <c r="F90" s="73"/>
      <c r="G90" s="102">
        <f>+'Pay App 21'!G90+'Pay App 22'!F90</f>
        <v>0</v>
      </c>
      <c r="H90" s="194">
        <f>+'Pay App 21'!K90</f>
        <v>0</v>
      </c>
      <c r="I90" s="195"/>
      <c r="J90" s="104"/>
      <c r="K90" s="55">
        <f t="shared" si="2"/>
        <v>0</v>
      </c>
      <c r="L90" s="56">
        <f t="shared" si="0"/>
        <v>0</v>
      </c>
      <c r="M90" s="54">
        <f t="shared" si="1"/>
        <v>0</v>
      </c>
      <c r="N90" s="54">
        <f t="shared" si="3"/>
        <v>0</v>
      </c>
      <c r="O90" s="101">
        <f>+'Pay App 21'!O90+'Pay App 21'!P90</f>
        <v>0</v>
      </c>
      <c r="P90" s="73"/>
      <c r="Q90" s="69">
        <f>+'Pay App 21'!Q90+N90+P90</f>
        <v>0</v>
      </c>
    </row>
    <row r="91" spans="1:17" ht="21" customHeight="1" x14ac:dyDescent="0.25">
      <c r="A91" s="154" t="s">
        <v>259</v>
      </c>
      <c r="B91" s="154"/>
      <c r="C91" s="154" t="s">
        <v>260</v>
      </c>
      <c r="D91" s="155"/>
      <c r="E91" s="101">
        <f>+'Pay App 21'!E91</f>
        <v>0</v>
      </c>
      <c r="F91" s="73"/>
      <c r="G91" s="102">
        <f>+'Pay App 21'!G91+'Pay App 22'!F91</f>
        <v>0</v>
      </c>
      <c r="H91" s="194">
        <f>+'Pay App 21'!K91</f>
        <v>0</v>
      </c>
      <c r="I91" s="195"/>
      <c r="J91" s="104"/>
      <c r="K91" s="55">
        <f t="shared" si="2"/>
        <v>0</v>
      </c>
      <c r="L91" s="56">
        <f t="shared" si="0"/>
        <v>0</v>
      </c>
      <c r="M91" s="54">
        <f t="shared" si="1"/>
        <v>0</v>
      </c>
      <c r="N91" s="54">
        <f t="shared" si="3"/>
        <v>0</v>
      </c>
      <c r="O91" s="101">
        <f>+'Pay App 21'!O91+'Pay App 21'!P91</f>
        <v>0</v>
      </c>
      <c r="P91" s="73"/>
      <c r="Q91" s="69">
        <f>+'Pay App 21'!Q91+N91+P91</f>
        <v>0</v>
      </c>
    </row>
    <row r="92" spans="1:17" ht="21" customHeight="1" x14ac:dyDescent="0.25">
      <c r="A92" s="154" t="s">
        <v>261</v>
      </c>
      <c r="B92" s="154"/>
      <c r="C92" s="154" t="s">
        <v>262</v>
      </c>
      <c r="D92" s="155"/>
      <c r="E92" s="101">
        <f>+'Pay App 21'!E92</f>
        <v>0</v>
      </c>
      <c r="F92" s="73"/>
      <c r="G92" s="102">
        <f>+'Pay App 21'!G92+'Pay App 22'!F92</f>
        <v>0</v>
      </c>
      <c r="H92" s="194">
        <f>+'Pay App 21'!K92</f>
        <v>0</v>
      </c>
      <c r="I92" s="195"/>
      <c r="J92" s="104"/>
      <c r="K92" s="55">
        <f t="shared" si="2"/>
        <v>0</v>
      </c>
      <c r="L92" s="56">
        <f t="shared" si="0"/>
        <v>0</v>
      </c>
      <c r="M92" s="54">
        <f t="shared" si="1"/>
        <v>0</v>
      </c>
      <c r="N92" s="54">
        <f t="shared" si="3"/>
        <v>0</v>
      </c>
      <c r="O92" s="101">
        <f>+'Pay App 21'!O92+'Pay App 21'!P92</f>
        <v>0</v>
      </c>
      <c r="P92" s="73"/>
      <c r="Q92" s="69">
        <f>+'Pay App 21'!Q92+N92+P92</f>
        <v>0</v>
      </c>
    </row>
    <row r="93" spans="1:17" ht="21" customHeight="1" x14ac:dyDescent="0.25">
      <c r="A93" s="154" t="s">
        <v>263</v>
      </c>
      <c r="B93" s="154"/>
      <c r="C93" s="154" t="s">
        <v>264</v>
      </c>
      <c r="D93" s="155"/>
      <c r="E93" s="101">
        <f>+'Pay App 21'!E93</f>
        <v>0</v>
      </c>
      <c r="F93" s="73"/>
      <c r="G93" s="102">
        <f>+'Pay App 21'!G93+'Pay App 22'!F93</f>
        <v>0</v>
      </c>
      <c r="H93" s="194">
        <f>+'Pay App 21'!K93</f>
        <v>0</v>
      </c>
      <c r="I93" s="195"/>
      <c r="J93" s="104"/>
      <c r="K93" s="55">
        <f t="shared" si="2"/>
        <v>0</v>
      </c>
      <c r="L93" s="56">
        <f t="shared" si="0"/>
        <v>0</v>
      </c>
      <c r="M93" s="54">
        <f t="shared" si="1"/>
        <v>0</v>
      </c>
      <c r="N93" s="54">
        <f t="shared" si="3"/>
        <v>0</v>
      </c>
      <c r="O93" s="101">
        <f>+'Pay App 21'!O93+'Pay App 21'!P93</f>
        <v>0</v>
      </c>
      <c r="P93" s="73"/>
      <c r="Q93" s="69">
        <f>+'Pay App 21'!Q93+N93+P93</f>
        <v>0</v>
      </c>
    </row>
    <row r="94" spans="1:17" ht="21" customHeight="1" x14ac:dyDescent="0.25">
      <c r="A94" s="154" t="s">
        <v>265</v>
      </c>
      <c r="B94" s="154"/>
      <c r="C94" s="154" t="s">
        <v>266</v>
      </c>
      <c r="D94" s="155"/>
      <c r="E94" s="101">
        <f>+'Pay App 21'!E94</f>
        <v>0</v>
      </c>
      <c r="F94" s="73"/>
      <c r="G94" s="102">
        <f>+'Pay App 21'!G94+'Pay App 22'!F94</f>
        <v>0</v>
      </c>
      <c r="H94" s="194">
        <f>+'Pay App 21'!K94</f>
        <v>0</v>
      </c>
      <c r="I94" s="195"/>
      <c r="J94" s="104"/>
      <c r="K94" s="55">
        <f t="shared" si="2"/>
        <v>0</v>
      </c>
      <c r="L94" s="56">
        <f t="shared" si="0"/>
        <v>0</v>
      </c>
      <c r="M94" s="54">
        <f t="shared" si="1"/>
        <v>0</v>
      </c>
      <c r="N94" s="54">
        <f t="shared" si="3"/>
        <v>0</v>
      </c>
      <c r="O94" s="101">
        <f>+'Pay App 21'!O94+'Pay App 21'!P94</f>
        <v>0</v>
      </c>
      <c r="P94" s="73"/>
      <c r="Q94" s="69">
        <f>+'Pay App 21'!Q94+N94+P94</f>
        <v>0</v>
      </c>
    </row>
    <row r="95" spans="1:17" ht="21" customHeight="1" x14ac:dyDescent="0.25">
      <c r="A95" s="154" t="s">
        <v>83</v>
      </c>
      <c r="B95" s="154"/>
      <c r="C95" s="154" t="s">
        <v>267</v>
      </c>
      <c r="D95" s="155"/>
      <c r="E95" s="101">
        <f>+'Pay App 21'!E95</f>
        <v>0</v>
      </c>
      <c r="F95" s="73"/>
      <c r="G95" s="102">
        <f>+'Pay App 21'!G95+'Pay App 22'!F95</f>
        <v>0</v>
      </c>
      <c r="H95" s="194">
        <f>+'Pay App 21'!K95</f>
        <v>0</v>
      </c>
      <c r="I95" s="195"/>
      <c r="J95" s="104"/>
      <c r="K95" s="55">
        <f t="shared" si="2"/>
        <v>0</v>
      </c>
      <c r="L95" s="56">
        <f t="shared" si="0"/>
        <v>0</v>
      </c>
      <c r="M95" s="54">
        <f t="shared" si="1"/>
        <v>0</v>
      </c>
      <c r="N95" s="54">
        <f t="shared" si="3"/>
        <v>0</v>
      </c>
      <c r="O95" s="101">
        <f>+'Pay App 21'!O95+'Pay App 21'!P95</f>
        <v>0</v>
      </c>
      <c r="P95" s="73"/>
      <c r="Q95" s="69">
        <f>+'Pay App 21'!Q95+N95+P95</f>
        <v>0</v>
      </c>
    </row>
    <row r="96" spans="1:17" ht="21" customHeight="1" x14ac:dyDescent="0.25">
      <c r="A96" s="154" t="s">
        <v>84</v>
      </c>
      <c r="B96" s="154"/>
      <c r="C96" s="154" t="s">
        <v>268</v>
      </c>
      <c r="D96" s="155"/>
      <c r="E96" s="101">
        <f>+'Pay App 21'!E96</f>
        <v>0</v>
      </c>
      <c r="F96" s="73"/>
      <c r="G96" s="102">
        <f>+'Pay App 21'!G96+'Pay App 22'!F96</f>
        <v>0</v>
      </c>
      <c r="H96" s="194">
        <f>+'Pay App 21'!K96</f>
        <v>0</v>
      </c>
      <c r="I96" s="195"/>
      <c r="J96" s="104"/>
      <c r="K96" s="55">
        <f t="shared" si="2"/>
        <v>0</v>
      </c>
      <c r="L96" s="56">
        <f t="shared" si="0"/>
        <v>0</v>
      </c>
      <c r="M96" s="54">
        <f t="shared" si="1"/>
        <v>0</v>
      </c>
      <c r="N96" s="54">
        <f t="shared" si="3"/>
        <v>0</v>
      </c>
      <c r="O96" s="101">
        <f>+'Pay App 21'!O96+'Pay App 21'!P96</f>
        <v>0</v>
      </c>
      <c r="P96" s="73"/>
      <c r="Q96" s="69">
        <f>+'Pay App 21'!Q96+N96+P96</f>
        <v>0</v>
      </c>
    </row>
    <row r="97" spans="1:17" ht="21" customHeight="1" x14ac:dyDescent="0.25">
      <c r="A97" s="154" t="s">
        <v>270</v>
      </c>
      <c r="B97" s="154"/>
      <c r="C97" s="154" t="s">
        <v>271</v>
      </c>
      <c r="D97" s="155"/>
      <c r="E97" s="101">
        <f>+'Pay App 21'!E97</f>
        <v>0</v>
      </c>
      <c r="F97" s="73"/>
      <c r="G97" s="102">
        <f>+'Pay App 21'!G97+'Pay App 22'!F97</f>
        <v>0</v>
      </c>
      <c r="H97" s="194">
        <f>+'Pay App 21'!K97</f>
        <v>0</v>
      </c>
      <c r="I97" s="195"/>
      <c r="J97" s="104"/>
      <c r="K97" s="55">
        <f t="shared" si="2"/>
        <v>0</v>
      </c>
      <c r="L97" s="56">
        <f t="shared" si="0"/>
        <v>0</v>
      </c>
      <c r="M97" s="54">
        <f t="shared" si="1"/>
        <v>0</v>
      </c>
      <c r="N97" s="54">
        <f t="shared" si="3"/>
        <v>0</v>
      </c>
      <c r="O97" s="101">
        <f>+'Pay App 21'!O97+'Pay App 21'!P97</f>
        <v>0</v>
      </c>
      <c r="P97" s="73"/>
      <c r="Q97" s="69">
        <f>+'Pay App 21'!Q97+N97+P97</f>
        <v>0</v>
      </c>
    </row>
    <row r="98" spans="1:17" ht="21" customHeight="1" x14ac:dyDescent="0.25">
      <c r="A98" s="154" t="s">
        <v>272</v>
      </c>
      <c r="B98" s="154"/>
      <c r="C98" s="154" t="s">
        <v>273</v>
      </c>
      <c r="D98" s="155"/>
      <c r="E98" s="101">
        <f>+'Pay App 21'!E98</f>
        <v>0</v>
      </c>
      <c r="F98" s="73"/>
      <c r="G98" s="102">
        <f>+'Pay App 21'!G98+'Pay App 22'!F98</f>
        <v>0</v>
      </c>
      <c r="H98" s="194">
        <f>+'Pay App 21'!K98</f>
        <v>0</v>
      </c>
      <c r="I98" s="195"/>
      <c r="J98" s="104"/>
      <c r="K98" s="55">
        <f t="shared" si="2"/>
        <v>0</v>
      </c>
      <c r="L98" s="56">
        <f t="shared" si="0"/>
        <v>0</v>
      </c>
      <c r="M98" s="54">
        <f t="shared" si="1"/>
        <v>0</v>
      </c>
      <c r="N98" s="54">
        <f t="shared" si="3"/>
        <v>0</v>
      </c>
      <c r="O98" s="101">
        <f>+'Pay App 21'!O98+'Pay App 21'!P98</f>
        <v>0</v>
      </c>
      <c r="P98" s="73"/>
      <c r="Q98" s="69">
        <f>+'Pay App 21'!Q98+N98+P98</f>
        <v>0</v>
      </c>
    </row>
    <row r="99" spans="1:17" ht="21" customHeight="1" x14ac:dyDescent="0.25">
      <c r="A99" s="154" t="s">
        <v>274</v>
      </c>
      <c r="B99" s="154"/>
      <c r="C99" s="154" t="s">
        <v>275</v>
      </c>
      <c r="D99" s="155"/>
      <c r="E99" s="101">
        <f>+'Pay App 21'!E99</f>
        <v>0</v>
      </c>
      <c r="F99" s="73"/>
      <c r="G99" s="102">
        <f>+'Pay App 21'!G99+'Pay App 22'!F99</f>
        <v>0</v>
      </c>
      <c r="H99" s="194">
        <f>+'Pay App 21'!K99</f>
        <v>0</v>
      </c>
      <c r="I99" s="195"/>
      <c r="J99" s="104"/>
      <c r="K99" s="55">
        <f t="shared" si="2"/>
        <v>0</v>
      </c>
      <c r="L99" s="56">
        <f t="shared" si="0"/>
        <v>0</v>
      </c>
      <c r="M99" s="54">
        <f t="shared" si="1"/>
        <v>0</v>
      </c>
      <c r="N99" s="54">
        <f t="shared" si="3"/>
        <v>0</v>
      </c>
      <c r="O99" s="101">
        <f>+'Pay App 21'!O99+'Pay App 21'!P99</f>
        <v>0</v>
      </c>
      <c r="P99" s="73"/>
      <c r="Q99" s="69">
        <f>+'Pay App 21'!Q99+N99+P99</f>
        <v>0</v>
      </c>
    </row>
    <row r="100" spans="1:17" ht="21" customHeight="1" x14ac:dyDescent="0.25">
      <c r="A100" s="154" t="s">
        <v>276</v>
      </c>
      <c r="B100" s="154"/>
      <c r="C100" s="154" t="s">
        <v>277</v>
      </c>
      <c r="D100" s="155"/>
      <c r="E100" s="101">
        <f>+'Pay App 21'!E100</f>
        <v>0</v>
      </c>
      <c r="F100" s="73"/>
      <c r="G100" s="102">
        <f>+'Pay App 21'!G100+'Pay App 22'!F100</f>
        <v>0</v>
      </c>
      <c r="H100" s="194">
        <f>+'Pay App 21'!K100</f>
        <v>0</v>
      </c>
      <c r="I100" s="195"/>
      <c r="J100" s="104"/>
      <c r="K100" s="55">
        <f t="shared" si="2"/>
        <v>0</v>
      </c>
      <c r="L100" s="56">
        <f t="shared" si="0"/>
        <v>0</v>
      </c>
      <c r="M100" s="54">
        <f t="shared" si="1"/>
        <v>0</v>
      </c>
      <c r="N100" s="54">
        <f t="shared" si="3"/>
        <v>0</v>
      </c>
      <c r="O100" s="101">
        <f>+'Pay App 21'!O100+'Pay App 21'!P100</f>
        <v>0</v>
      </c>
      <c r="P100" s="73"/>
      <c r="Q100" s="69">
        <f>+'Pay App 21'!Q100+N100+P100</f>
        <v>0</v>
      </c>
    </row>
    <row r="101" spans="1:17" ht="21" customHeight="1" x14ac:dyDescent="0.25">
      <c r="A101" s="154" t="s">
        <v>278</v>
      </c>
      <c r="B101" s="154"/>
      <c r="C101" s="154" t="s">
        <v>279</v>
      </c>
      <c r="D101" s="155"/>
      <c r="E101" s="101">
        <f>+'Pay App 21'!E101</f>
        <v>0</v>
      </c>
      <c r="F101" s="73"/>
      <c r="G101" s="102">
        <f>+'Pay App 21'!G101+'Pay App 22'!F101</f>
        <v>0</v>
      </c>
      <c r="H101" s="194">
        <f>+'Pay App 21'!K101</f>
        <v>0</v>
      </c>
      <c r="I101" s="195"/>
      <c r="J101" s="104"/>
      <c r="K101" s="55">
        <f t="shared" si="2"/>
        <v>0</v>
      </c>
      <c r="L101" s="56">
        <f t="shared" si="0"/>
        <v>0</v>
      </c>
      <c r="M101" s="54">
        <f t="shared" si="1"/>
        <v>0</v>
      </c>
      <c r="N101" s="54">
        <f t="shared" si="3"/>
        <v>0</v>
      </c>
      <c r="O101" s="101">
        <f>+'Pay App 21'!O101+'Pay App 21'!P101</f>
        <v>0</v>
      </c>
      <c r="P101" s="73"/>
      <c r="Q101" s="69">
        <f>+'Pay App 21'!Q101+N101+P101</f>
        <v>0</v>
      </c>
    </row>
    <row r="102" spans="1:17" ht="21" customHeight="1" x14ac:dyDescent="0.25">
      <c r="A102" s="154" t="s">
        <v>281</v>
      </c>
      <c r="B102" s="154"/>
      <c r="C102" s="154" t="s">
        <v>280</v>
      </c>
      <c r="D102" s="155"/>
      <c r="E102" s="101">
        <f>+'Pay App 21'!E102</f>
        <v>0</v>
      </c>
      <c r="F102" s="73"/>
      <c r="G102" s="102">
        <f>+'Pay App 21'!G102+'Pay App 22'!F102</f>
        <v>0</v>
      </c>
      <c r="H102" s="194">
        <f>+'Pay App 21'!K102</f>
        <v>0</v>
      </c>
      <c r="I102" s="195"/>
      <c r="J102" s="104"/>
      <c r="K102" s="55">
        <f t="shared" si="2"/>
        <v>0</v>
      </c>
      <c r="L102" s="56">
        <f t="shared" si="0"/>
        <v>0</v>
      </c>
      <c r="M102" s="54">
        <f t="shared" si="1"/>
        <v>0</v>
      </c>
      <c r="N102" s="54">
        <f t="shared" si="3"/>
        <v>0</v>
      </c>
      <c r="O102" s="101">
        <f>+'Pay App 21'!O102+'Pay App 21'!P102</f>
        <v>0</v>
      </c>
      <c r="P102" s="73"/>
      <c r="Q102" s="69">
        <f>+'Pay App 21'!Q102+N102+P102</f>
        <v>0</v>
      </c>
    </row>
    <row r="103" spans="1:17" ht="21" customHeight="1" x14ac:dyDescent="0.25">
      <c r="A103" s="154" t="s">
        <v>282</v>
      </c>
      <c r="B103" s="154"/>
      <c r="C103" s="154" t="s">
        <v>283</v>
      </c>
      <c r="D103" s="155"/>
      <c r="E103" s="101">
        <f>+'Pay App 21'!E103</f>
        <v>0</v>
      </c>
      <c r="F103" s="73"/>
      <c r="G103" s="102">
        <f>+'Pay App 21'!G103+'Pay App 22'!F103</f>
        <v>0</v>
      </c>
      <c r="H103" s="194">
        <f>+'Pay App 21'!K103</f>
        <v>0</v>
      </c>
      <c r="I103" s="195"/>
      <c r="J103" s="104"/>
      <c r="K103" s="55">
        <f t="shared" si="2"/>
        <v>0</v>
      </c>
      <c r="L103" s="56">
        <f t="shared" si="0"/>
        <v>0</v>
      </c>
      <c r="M103" s="54">
        <f t="shared" si="1"/>
        <v>0</v>
      </c>
      <c r="N103" s="54">
        <f t="shared" si="3"/>
        <v>0</v>
      </c>
      <c r="O103" s="101">
        <f>+'Pay App 21'!O103+'Pay App 21'!P103</f>
        <v>0</v>
      </c>
      <c r="P103" s="73"/>
      <c r="Q103" s="69">
        <f>+'Pay App 21'!Q103+N103+P103</f>
        <v>0</v>
      </c>
    </row>
    <row r="104" spans="1:17" ht="21" customHeight="1" x14ac:dyDescent="0.25">
      <c r="A104" s="154" t="s">
        <v>284</v>
      </c>
      <c r="B104" s="154"/>
      <c r="C104" s="154" t="s">
        <v>285</v>
      </c>
      <c r="D104" s="155"/>
      <c r="E104" s="101">
        <f>+'Pay App 21'!E104</f>
        <v>0</v>
      </c>
      <c r="F104" s="73"/>
      <c r="G104" s="102">
        <f>+'Pay App 21'!G104+'Pay App 22'!F104</f>
        <v>0</v>
      </c>
      <c r="H104" s="194">
        <f>+'Pay App 21'!K104</f>
        <v>0</v>
      </c>
      <c r="I104" s="195"/>
      <c r="J104" s="104"/>
      <c r="K104" s="55">
        <f t="shared" si="2"/>
        <v>0</v>
      </c>
      <c r="L104" s="56">
        <f t="shared" si="0"/>
        <v>0</v>
      </c>
      <c r="M104" s="54">
        <f t="shared" si="1"/>
        <v>0</v>
      </c>
      <c r="N104" s="54">
        <f t="shared" si="3"/>
        <v>0</v>
      </c>
      <c r="O104" s="101">
        <f>+'Pay App 21'!O104+'Pay App 21'!P104</f>
        <v>0</v>
      </c>
      <c r="P104" s="73"/>
      <c r="Q104" s="69">
        <f>+'Pay App 21'!Q104+N104+P104</f>
        <v>0</v>
      </c>
    </row>
    <row r="105" spans="1:17" ht="21" customHeight="1" x14ac:dyDescent="0.25">
      <c r="A105" s="154" t="s">
        <v>292</v>
      </c>
      <c r="B105" s="154"/>
      <c r="C105" s="154" t="s">
        <v>286</v>
      </c>
      <c r="D105" s="155"/>
      <c r="E105" s="101">
        <f>+'Pay App 21'!E105</f>
        <v>0</v>
      </c>
      <c r="F105" s="73"/>
      <c r="G105" s="102">
        <f>+'Pay App 21'!G105+'Pay App 22'!F105</f>
        <v>0</v>
      </c>
      <c r="H105" s="194">
        <f>+'Pay App 21'!K105</f>
        <v>0</v>
      </c>
      <c r="I105" s="195"/>
      <c r="J105" s="104"/>
      <c r="K105" s="55">
        <f t="shared" si="2"/>
        <v>0</v>
      </c>
      <c r="L105" s="56">
        <f t="shared" si="0"/>
        <v>0</v>
      </c>
      <c r="M105" s="54">
        <f t="shared" si="1"/>
        <v>0</v>
      </c>
      <c r="N105" s="54">
        <f t="shared" si="3"/>
        <v>0</v>
      </c>
      <c r="O105" s="101">
        <f>+'Pay App 21'!O105+'Pay App 21'!P105</f>
        <v>0</v>
      </c>
      <c r="P105" s="73"/>
      <c r="Q105" s="69">
        <f>+'Pay App 21'!Q105+N105+P105</f>
        <v>0</v>
      </c>
    </row>
    <row r="106" spans="1:17" ht="21" customHeight="1" x14ac:dyDescent="0.25">
      <c r="A106" s="154" t="s">
        <v>413</v>
      </c>
      <c r="B106" s="154"/>
      <c r="C106" s="154" t="s">
        <v>414</v>
      </c>
      <c r="D106" s="155"/>
      <c r="E106" s="101">
        <f>+'Pay App 21'!E106</f>
        <v>0</v>
      </c>
      <c r="F106" s="73"/>
      <c r="G106" s="102">
        <f>+'Pay App 21'!G106+'Pay App 22'!F106</f>
        <v>0</v>
      </c>
      <c r="H106" s="194">
        <f>+'Pay App 21'!K106</f>
        <v>0</v>
      </c>
      <c r="I106" s="195"/>
      <c r="J106" s="104"/>
      <c r="K106" s="55">
        <f t="shared" si="2"/>
        <v>0</v>
      </c>
      <c r="L106" s="56">
        <f t="shared" si="0"/>
        <v>0</v>
      </c>
      <c r="M106" s="54">
        <f t="shared" si="1"/>
        <v>0</v>
      </c>
      <c r="N106" s="54">
        <f t="shared" si="3"/>
        <v>0</v>
      </c>
      <c r="O106" s="101">
        <f>+'Pay App 21'!O106+'Pay App 21'!P106</f>
        <v>0</v>
      </c>
      <c r="P106" s="73"/>
      <c r="Q106" s="69">
        <f>+'Pay App 21'!Q106+N106+P106</f>
        <v>0</v>
      </c>
    </row>
    <row r="107" spans="1:17" ht="21" customHeight="1" x14ac:dyDescent="0.25">
      <c r="A107" s="154" t="s">
        <v>293</v>
      </c>
      <c r="B107" s="154"/>
      <c r="C107" s="154" t="s">
        <v>287</v>
      </c>
      <c r="D107" s="155"/>
      <c r="E107" s="101">
        <f>+'Pay App 21'!E107</f>
        <v>0</v>
      </c>
      <c r="F107" s="73"/>
      <c r="G107" s="102">
        <f>+'Pay App 21'!G107+'Pay App 22'!F107</f>
        <v>0</v>
      </c>
      <c r="H107" s="194">
        <f>+'Pay App 21'!K107</f>
        <v>0</v>
      </c>
      <c r="I107" s="195"/>
      <c r="J107" s="104"/>
      <c r="K107" s="55">
        <f t="shared" si="2"/>
        <v>0</v>
      </c>
      <c r="L107" s="56">
        <f t="shared" si="0"/>
        <v>0</v>
      </c>
      <c r="M107" s="54">
        <f t="shared" si="1"/>
        <v>0</v>
      </c>
      <c r="N107" s="54">
        <f t="shared" si="3"/>
        <v>0</v>
      </c>
      <c r="O107" s="101">
        <f>+'Pay App 21'!O107+'Pay App 21'!P107</f>
        <v>0</v>
      </c>
      <c r="P107" s="73"/>
      <c r="Q107" s="69">
        <f>+'Pay App 21'!Q107+N107+P107</f>
        <v>0</v>
      </c>
    </row>
    <row r="108" spans="1:17" ht="21" customHeight="1" x14ac:dyDescent="0.25">
      <c r="A108" s="154" t="s">
        <v>294</v>
      </c>
      <c r="B108" s="154"/>
      <c r="C108" s="154" t="s">
        <v>288</v>
      </c>
      <c r="D108" s="155"/>
      <c r="E108" s="101">
        <f>+'Pay App 21'!E108</f>
        <v>0</v>
      </c>
      <c r="F108" s="73"/>
      <c r="G108" s="102">
        <f>+'Pay App 21'!G108+'Pay App 22'!F108</f>
        <v>0</v>
      </c>
      <c r="H108" s="194">
        <f>+'Pay App 21'!K108</f>
        <v>0</v>
      </c>
      <c r="I108" s="195"/>
      <c r="J108" s="104"/>
      <c r="K108" s="55">
        <f t="shared" si="2"/>
        <v>0</v>
      </c>
      <c r="L108" s="56">
        <f t="shared" si="0"/>
        <v>0</v>
      </c>
      <c r="M108" s="54">
        <f t="shared" si="1"/>
        <v>0</v>
      </c>
      <c r="N108" s="54">
        <f t="shared" si="3"/>
        <v>0</v>
      </c>
      <c r="O108" s="101">
        <f>+'Pay App 21'!O108+'Pay App 21'!P108</f>
        <v>0</v>
      </c>
      <c r="P108" s="73"/>
      <c r="Q108" s="69">
        <f>+'Pay App 21'!Q108+N108+P108</f>
        <v>0</v>
      </c>
    </row>
    <row r="109" spans="1:17" ht="21" customHeight="1" x14ac:dyDescent="0.25">
      <c r="A109" s="154" t="s">
        <v>295</v>
      </c>
      <c r="B109" s="154"/>
      <c r="C109" s="154" t="s">
        <v>289</v>
      </c>
      <c r="D109" s="155"/>
      <c r="E109" s="101">
        <f>+'Pay App 21'!E109</f>
        <v>0</v>
      </c>
      <c r="F109" s="73"/>
      <c r="G109" s="102">
        <f>+'Pay App 21'!G109+'Pay App 22'!F109</f>
        <v>0</v>
      </c>
      <c r="H109" s="194">
        <f>+'Pay App 21'!K109</f>
        <v>0</v>
      </c>
      <c r="I109" s="195"/>
      <c r="J109" s="104"/>
      <c r="K109" s="55">
        <f t="shared" si="2"/>
        <v>0</v>
      </c>
      <c r="L109" s="56">
        <f t="shared" si="0"/>
        <v>0</v>
      </c>
      <c r="M109" s="54">
        <f t="shared" si="1"/>
        <v>0</v>
      </c>
      <c r="N109" s="54">
        <f t="shared" si="3"/>
        <v>0</v>
      </c>
      <c r="O109" s="101">
        <f>+'Pay App 21'!O109+'Pay App 21'!P109</f>
        <v>0</v>
      </c>
      <c r="P109" s="73"/>
      <c r="Q109" s="69">
        <f>+'Pay App 21'!Q109+N109+P109</f>
        <v>0</v>
      </c>
    </row>
    <row r="110" spans="1:17" ht="21" customHeight="1" x14ac:dyDescent="0.25">
      <c r="A110" s="154" t="s">
        <v>296</v>
      </c>
      <c r="B110" s="154"/>
      <c r="C110" s="154" t="s">
        <v>290</v>
      </c>
      <c r="D110" s="155"/>
      <c r="E110" s="101">
        <f>+'Pay App 21'!E110</f>
        <v>0</v>
      </c>
      <c r="F110" s="73"/>
      <c r="G110" s="102">
        <f>+'Pay App 21'!G110+'Pay App 22'!F110</f>
        <v>0</v>
      </c>
      <c r="H110" s="194">
        <f>+'Pay App 21'!K110</f>
        <v>0</v>
      </c>
      <c r="I110" s="195"/>
      <c r="J110" s="104"/>
      <c r="K110" s="55">
        <f t="shared" si="2"/>
        <v>0</v>
      </c>
      <c r="L110" s="56">
        <f t="shared" si="0"/>
        <v>0</v>
      </c>
      <c r="M110" s="54">
        <f t="shared" si="1"/>
        <v>0</v>
      </c>
      <c r="N110" s="54">
        <f t="shared" si="3"/>
        <v>0</v>
      </c>
      <c r="O110" s="101">
        <f>+'Pay App 21'!O110+'Pay App 21'!P110</f>
        <v>0</v>
      </c>
      <c r="P110" s="73"/>
      <c r="Q110" s="69">
        <f>+'Pay App 21'!Q110+N110+P110</f>
        <v>0</v>
      </c>
    </row>
    <row r="111" spans="1:17" ht="21" customHeight="1" x14ac:dyDescent="0.25">
      <c r="A111" s="154" t="s">
        <v>297</v>
      </c>
      <c r="B111" s="154"/>
      <c r="C111" s="154" t="s">
        <v>291</v>
      </c>
      <c r="D111" s="155"/>
      <c r="E111" s="101">
        <f>+'Pay App 21'!E111</f>
        <v>0</v>
      </c>
      <c r="F111" s="73"/>
      <c r="G111" s="102">
        <f>+'Pay App 21'!G111+'Pay App 22'!F111</f>
        <v>0</v>
      </c>
      <c r="H111" s="194">
        <f>+'Pay App 21'!K111</f>
        <v>0</v>
      </c>
      <c r="I111" s="195"/>
      <c r="J111" s="104"/>
      <c r="K111" s="55">
        <f t="shared" si="2"/>
        <v>0</v>
      </c>
      <c r="L111" s="56">
        <f t="shared" si="0"/>
        <v>0</v>
      </c>
      <c r="M111" s="54">
        <f t="shared" si="1"/>
        <v>0</v>
      </c>
      <c r="N111" s="54">
        <f t="shared" si="3"/>
        <v>0</v>
      </c>
      <c r="O111" s="101">
        <f>+'Pay App 21'!O111+'Pay App 21'!P111</f>
        <v>0</v>
      </c>
      <c r="P111" s="73"/>
      <c r="Q111" s="69">
        <f>+'Pay App 21'!Q111+N111+P111</f>
        <v>0</v>
      </c>
    </row>
    <row r="112" spans="1:17" ht="21" customHeight="1" x14ac:dyDescent="0.25">
      <c r="A112" s="159" t="s">
        <v>226</v>
      </c>
      <c r="B112" s="159"/>
      <c r="C112" s="159" t="s">
        <v>227</v>
      </c>
      <c r="D112" s="160"/>
      <c r="E112" s="101">
        <f>+'Pay App 21'!E112</f>
        <v>0</v>
      </c>
      <c r="F112" s="73"/>
      <c r="G112" s="102">
        <f>+'Pay App 21'!G112+'Pay App 22'!F112</f>
        <v>0</v>
      </c>
      <c r="H112" s="194">
        <f>+'Pay App 21'!K112</f>
        <v>0</v>
      </c>
      <c r="I112" s="195"/>
      <c r="J112" s="104"/>
      <c r="K112" s="55">
        <f t="shared" si="2"/>
        <v>0</v>
      </c>
      <c r="L112" s="56">
        <f t="shared" si="0"/>
        <v>0</v>
      </c>
      <c r="M112" s="54">
        <f t="shared" si="1"/>
        <v>0</v>
      </c>
      <c r="N112" s="54">
        <f t="shared" si="3"/>
        <v>0</v>
      </c>
      <c r="O112" s="101">
        <f>+'Pay App 21'!O112+'Pay App 21'!P112</f>
        <v>0</v>
      </c>
      <c r="P112" s="73"/>
      <c r="Q112" s="69">
        <f>+'Pay App 21'!Q112+N112+P112</f>
        <v>0</v>
      </c>
    </row>
    <row r="113" spans="1:17" ht="21" customHeight="1" x14ac:dyDescent="0.25">
      <c r="A113" s="154" t="s">
        <v>85</v>
      </c>
      <c r="B113" s="154"/>
      <c r="C113" s="154" t="s">
        <v>86</v>
      </c>
      <c r="D113" s="155"/>
      <c r="E113" s="101">
        <f>+'Pay App 21'!E113</f>
        <v>0</v>
      </c>
      <c r="F113" s="73"/>
      <c r="G113" s="102">
        <f>+'Pay App 21'!G113+'Pay App 22'!F113</f>
        <v>0</v>
      </c>
      <c r="H113" s="194">
        <f>+'Pay App 21'!K113</f>
        <v>0</v>
      </c>
      <c r="I113" s="195"/>
      <c r="J113" s="104"/>
      <c r="K113" s="55">
        <f t="shared" si="2"/>
        <v>0</v>
      </c>
      <c r="L113" s="56">
        <f t="shared" si="0"/>
        <v>0</v>
      </c>
      <c r="M113" s="54">
        <f t="shared" si="1"/>
        <v>0</v>
      </c>
      <c r="N113" s="54">
        <f t="shared" si="3"/>
        <v>0</v>
      </c>
      <c r="O113" s="101">
        <f>+'Pay App 21'!O113+'Pay App 21'!P113</f>
        <v>0</v>
      </c>
      <c r="P113" s="73"/>
      <c r="Q113" s="69">
        <f>+'Pay App 21'!Q113+N113+P113</f>
        <v>0</v>
      </c>
    </row>
    <row r="114" spans="1:17" ht="21" customHeight="1" x14ac:dyDescent="0.25">
      <c r="A114" s="154" t="s">
        <v>87</v>
      </c>
      <c r="B114" s="154"/>
      <c r="C114" s="154" t="s">
        <v>88</v>
      </c>
      <c r="D114" s="155"/>
      <c r="E114" s="101">
        <f>+'Pay App 21'!E114</f>
        <v>0</v>
      </c>
      <c r="F114" s="73"/>
      <c r="G114" s="102">
        <f>+'Pay App 21'!G114+'Pay App 22'!F114</f>
        <v>0</v>
      </c>
      <c r="H114" s="194">
        <f>+'Pay App 21'!K114</f>
        <v>0</v>
      </c>
      <c r="I114" s="195"/>
      <c r="J114" s="104"/>
      <c r="K114" s="55">
        <f t="shared" si="2"/>
        <v>0</v>
      </c>
      <c r="L114" s="56">
        <f t="shared" si="0"/>
        <v>0</v>
      </c>
      <c r="M114" s="54">
        <f t="shared" si="1"/>
        <v>0</v>
      </c>
      <c r="N114" s="54">
        <f t="shared" si="3"/>
        <v>0</v>
      </c>
      <c r="O114" s="101">
        <f>+'Pay App 21'!O114+'Pay App 21'!P114</f>
        <v>0</v>
      </c>
      <c r="P114" s="73"/>
      <c r="Q114" s="69">
        <f>+'Pay App 21'!Q114+N114+P114</f>
        <v>0</v>
      </c>
    </row>
    <row r="115" spans="1:17" ht="21" customHeight="1" x14ac:dyDescent="0.25">
      <c r="A115" s="154" t="s">
        <v>298</v>
      </c>
      <c r="B115" s="154"/>
      <c r="C115" s="154" t="s">
        <v>299</v>
      </c>
      <c r="D115" s="155"/>
      <c r="E115" s="101">
        <f>+'Pay App 21'!E115</f>
        <v>0</v>
      </c>
      <c r="F115" s="73"/>
      <c r="G115" s="102">
        <f>+'Pay App 21'!G115+'Pay App 22'!F115</f>
        <v>0</v>
      </c>
      <c r="H115" s="194">
        <f>+'Pay App 21'!K115</f>
        <v>0</v>
      </c>
      <c r="I115" s="195"/>
      <c r="J115" s="104"/>
      <c r="K115" s="55">
        <f t="shared" si="2"/>
        <v>0</v>
      </c>
      <c r="L115" s="56">
        <f t="shared" si="0"/>
        <v>0</v>
      </c>
      <c r="M115" s="54">
        <f t="shared" si="1"/>
        <v>0</v>
      </c>
      <c r="N115" s="54">
        <f t="shared" si="3"/>
        <v>0</v>
      </c>
      <c r="O115" s="101">
        <f>+'Pay App 21'!O115+'Pay App 21'!P115</f>
        <v>0</v>
      </c>
      <c r="P115" s="73"/>
      <c r="Q115" s="69">
        <f>+'Pay App 21'!Q115+N115+P115</f>
        <v>0</v>
      </c>
    </row>
    <row r="116" spans="1:17" ht="21" customHeight="1" x14ac:dyDescent="0.25">
      <c r="A116" s="159" t="s">
        <v>224</v>
      </c>
      <c r="B116" s="159"/>
      <c r="C116" s="157" t="s">
        <v>225</v>
      </c>
      <c r="D116" s="185"/>
      <c r="E116" s="101">
        <f>+'Pay App 21'!E116</f>
        <v>0</v>
      </c>
      <c r="F116" s="73"/>
      <c r="G116" s="102">
        <f>+'Pay App 21'!G116+'Pay App 22'!F116</f>
        <v>0</v>
      </c>
      <c r="H116" s="194">
        <f>+'Pay App 21'!K116</f>
        <v>0</v>
      </c>
      <c r="I116" s="195"/>
      <c r="J116" s="104"/>
      <c r="K116" s="55">
        <f t="shared" si="2"/>
        <v>0</v>
      </c>
      <c r="L116" s="56">
        <f t="shared" si="0"/>
        <v>0</v>
      </c>
      <c r="M116" s="54">
        <f t="shared" si="1"/>
        <v>0</v>
      </c>
      <c r="N116" s="54">
        <f t="shared" si="3"/>
        <v>0</v>
      </c>
      <c r="O116" s="101">
        <f>+'Pay App 21'!O116+'Pay App 21'!P116</f>
        <v>0</v>
      </c>
      <c r="P116" s="73"/>
      <c r="Q116" s="69">
        <f>+'Pay App 21'!Q116+N116+P116</f>
        <v>0</v>
      </c>
    </row>
    <row r="117" spans="1:17" ht="21" customHeight="1" x14ac:dyDescent="0.25">
      <c r="A117" s="154" t="s">
        <v>300</v>
      </c>
      <c r="B117" s="154"/>
      <c r="C117" s="154" t="s">
        <v>301</v>
      </c>
      <c r="D117" s="155"/>
      <c r="E117" s="101">
        <f>+'Pay App 21'!E117</f>
        <v>0</v>
      </c>
      <c r="F117" s="73"/>
      <c r="G117" s="102">
        <f>+'Pay App 21'!G117+'Pay App 22'!F117</f>
        <v>0</v>
      </c>
      <c r="H117" s="194">
        <f>+'Pay App 21'!K117</f>
        <v>0</v>
      </c>
      <c r="I117" s="195"/>
      <c r="J117" s="104"/>
      <c r="K117" s="55">
        <f t="shared" si="2"/>
        <v>0</v>
      </c>
      <c r="L117" s="56">
        <f t="shared" si="0"/>
        <v>0</v>
      </c>
      <c r="M117" s="54">
        <f t="shared" si="1"/>
        <v>0</v>
      </c>
      <c r="N117" s="54">
        <f t="shared" si="3"/>
        <v>0</v>
      </c>
      <c r="O117" s="101">
        <f>+'Pay App 21'!O117+'Pay App 21'!P117</f>
        <v>0</v>
      </c>
      <c r="P117" s="73"/>
      <c r="Q117" s="69">
        <f>+'Pay App 21'!Q117+N117+P117</f>
        <v>0</v>
      </c>
    </row>
    <row r="118" spans="1:17" ht="21" customHeight="1" x14ac:dyDescent="0.25">
      <c r="A118" s="154" t="s">
        <v>89</v>
      </c>
      <c r="B118" s="154"/>
      <c r="C118" s="130" t="s">
        <v>90</v>
      </c>
      <c r="D118" s="58"/>
      <c r="E118" s="101">
        <f>+'Pay App 21'!E118</f>
        <v>0</v>
      </c>
      <c r="F118" s="73"/>
      <c r="G118" s="102">
        <f>+'Pay App 21'!G118+'Pay App 22'!F118</f>
        <v>0</v>
      </c>
      <c r="H118" s="194">
        <f>+'Pay App 21'!K118</f>
        <v>0</v>
      </c>
      <c r="I118" s="195"/>
      <c r="J118" s="104"/>
      <c r="K118" s="55">
        <f t="shared" si="2"/>
        <v>0</v>
      </c>
      <c r="L118" s="56">
        <f t="shared" si="0"/>
        <v>0</v>
      </c>
      <c r="M118" s="54">
        <f t="shared" si="1"/>
        <v>0</v>
      </c>
      <c r="N118" s="54">
        <f t="shared" si="3"/>
        <v>0</v>
      </c>
      <c r="O118" s="101">
        <f>+'Pay App 21'!O118+'Pay App 21'!P118</f>
        <v>0</v>
      </c>
      <c r="P118" s="73"/>
      <c r="Q118" s="69">
        <f>+'Pay App 21'!Q118+N118+P118</f>
        <v>0</v>
      </c>
    </row>
    <row r="119" spans="1:17" ht="21" customHeight="1" x14ac:dyDescent="0.25">
      <c r="A119" s="154" t="s">
        <v>91</v>
      </c>
      <c r="B119" s="154"/>
      <c r="C119" s="155" t="s">
        <v>92</v>
      </c>
      <c r="D119" s="172"/>
      <c r="E119" s="101">
        <f>+'Pay App 21'!E119</f>
        <v>0</v>
      </c>
      <c r="F119" s="73"/>
      <c r="G119" s="102">
        <f>+'Pay App 21'!G119+'Pay App 22'!F119</f>
        <v>0</v>
      </c>
      <c r="H119" s="194">
        <f>+'Pay App 21'!K119</f>
        <v>0</v>
      </c>
      <c r="I119" s="195"/>
      <c r="J119" s="104"/>
      <c r="K119" s="55">
        <f t="shared" si="2"/>
        <v>0</v>
      </c>
      <c r="L119" s="56">
        <f t="shared" si="0"/>
        <v>0</v>
      </c>
      <c r="M119" s="54">
        <f t="shared" si="1"/>
        <v>0</v>
      </c>
      <c r="N119" s="54">
        <f t="shared" si="3"/>
        <v>0</v>
      </c>
      <c r="O119" s="101">
        <f>+'Pay App 21'!O119+'Pay App 21'!P119</f>
        <v>0</v>
      </c>
      <c r="P119" s="73"/>
      <c r="Q119" s="69">
        <f>+'Pay App 21'!Q119+N119+P119</f>
        <v>0</v>
      </c>
    </row>
    <row r="120" spans="1:17" ht="21" customHeight="1" x14ac:dyDescent="0.25">
      <c r="A120" s="154" t="s">
        <v>302</v>
      </c>
      <c r="B120" s="154"/>
      <c r="C120" s="154" t="s">
        <v>303</v>
      </c>
      <c r="D120" s="155"/>
      <c r="E120" s="101">
        <f>+'Pay App 21'!E120</f>
        <v>0</v>
      </c>
      <c r="F120" s="73"/>
      <c r="G120" s="102">
        <f>+'Pay App 21'!G120+'Pay App 22'!F120</f>
        <v>0</v>
      </c>
      <c r="H120" s="194">
        <f>+'Pay App 21'!K120</f>
        <v>0</v>
      </c>
      <c r="I120" s="195"/>
      <c r="J120" s="104"/>
      <c r="K120" s="55">
        <f t="shared" si="2"/>
        <v>0</v>
      </c>
      <c r="L120" s="56">
        <f t="shared" si="0"/>
        <v>0</v>
      </c>
      <c r="M120" s="54">
        <f t="shared" si="1"/>
        <v>0</v>
      </c>
      <c r="N120" s="54">
        <f t="shared" si="3"/>
        <v>0</v>
      </c>
      <c r="O120" s="101">
        <f>+'Pay App 21'!O120+'Pay App 21'!P120</f>
        <v>0</v>
      </c>
      <c r="P120" s="73"/>
      <c r="Q120" s="69">
        <f>+'Pay App 21'!Q120+N120+P120</f>
        <v>0</v>
      </c>
    </row>
    <row r="121" spans="1:17" ht="21" customHeight="1" x14ac:dyDescent="0.25">
      <c r="A121" s="154" t="s">
        <v>304</v>
      </c>
      <c r="B121" s="154"/>
      <c r="C121" s="154" t="s">
        <v>305</v>
      </c>
      <c r="D121" s="155"/>
      <c r="E121" s="101">
        <f>+'Pay App 21'!E121</f>
        <v>0</v>
      </c>
      <c r="F121" s="73"/>
      <c r="G121" s="102">
        <f>+'Pay App 21'!G121+'Pay App 22'!F121</f>
        <v>0</v>
      </c>
      <c r="H121" s="194">
        <f>+'Pay App 21'!K121</f>
        <v>0</v>
      </c>
      <c r="I121" s="195"/>
      <c r="J121" s="104"/>
      <c r="K121" s="55">
        <f t="shared" si="2"/>
        <v>0</v>
      </c>
      <c r="L121" s="56">
        <f t="shared" si="0"/>
        <v>0</v>
      </c>
      <c r="M121" s="54">
        <f t="shared" si="1"/>
        <v>0</v>
      </c>
      <c r="N121" s="54">
        <f t="shared" si="3"/>
        <v>0</v>
      </c>
      <c r="O121" s="101">
        <f>+'Pay App 21'!O121+'Pay App 21'!P121</f>
        <v>0</v>
      </c>
      <c r="P121" s="73"/>
      <c r="Q121" s="69">
        <f>+'Pay App 21'!Q121+N121+P121</f>
        <v>0</v>
      </c>
    </row>
    <row r="122" spans="1:17" ht="21" customHeight="1" x14ac:dyDescent="0.25">
      <c r="A122" s="159" t="s">
        <v>93</v>
      </c>
      <c r="B122" s="159"/>
      <c r="C122" s="160" t="s">
        <v>221</v>
      </c>
      <c r="D122" s="163"/>
      <c r="E122" s="101">
        <f>+'Pay App 21'!E122</f>
        <v>0</v>
      </c>
      <c r="F122" s="73"/>
      <c r="G122" s="102">
        <f>+'Pay App 21'!G122+'Pay App 22'!F122</f>
        <v>0</v>
      </c>
      <c r="H122" s="194">
        <f>+'Pay App 21'!K122</f>
        <v>0</v>
      </c>
      <c r="I122" s="195"/>
      <c r="J122" s="104"/>
      <c r="K122" s="55">
        <f t="shared" si="2"/>
        <v>0</v>
      </c>
      <c r="L122" s="56">
        <f t="shared" si="0"/>
        <v>0</v>
      </c>
      <c r="M122" s="54">
        <f t="shared" si="1"/>
        <v>0</v>
      </c>
      <c r="N122" s="54">
        <f t="shared" si="3"/>
        <v>0</v>
      </c>
      <c r="O122" s="101">
        <f>+'Pay App 21'!O122+'Pay App 21'!P122</f>
        <v>0</v>
      </c>
      <c r="P122" s="73"/>
      <c r="Q122" s="69">
        <f>+'Pay App 21'!Q122+N122+P122</f>
        <v>0</v>
      </c>
    </row>
    <row r="123" spans="1:17" ht="21" customHeight="1" x14ac:dyDescent="0.25">
      <c r="A123" s="154" t="s">
        <v>306</v>
      </c>
      <c r="B123" s="154"/>
      <c r="C123" s="154" t="s">
        <v>307</v>
      </c>
      <c r="D123" s="155"/>
      <c r="E123" s="101">
        <f>+'Pay App 21'!E123</f>
        <v>0</v>
      </c>
      <c r="F123" s="73"/>
      <c r="G123" s="102">
        <f>+'Pay App 21'!G123+'Pay App 22'!F123</f>
        <v>0</v>
      </c>
      <c r="H123" s="194">
        <f>+'Pay App 21'!K123</f>
        <v>0</v>
      </c>
      <c r="I123" s="195"/>
      <c r="J123" s="104"/>
      <c r="K123" s="55">
        <f t="shared" si="2"/>
        <v>0</v>
      </c>
      <c r="L123" s="56">
        <f t="shared" si="0"/>
        <v>0</v>
      </c>
      <c r="M123" s="54">
        <f t="shared" si="1"/>
        <v>0</v>
      </c>
      <c r="N123" s="54">
        <f t="shared" si="3"/>
        <v>0</v>
      </c>
      <c r="O123" s="101">
        <f>+'Pay App 21'!O123+'Pay App 21'!P123</f>
        <v>0</v>
      </c>
      <c r="P123" s="73"/>
      <c r="Q123" s="69">
        <f>+'Pay App 21'!Q123+N123+P123</f>
        <v>0</v>
      </c>
    </row>
    <row r="124" spans="1:17" ht="21" customHeight="1" x14ac:dyDescent="0.25">
      <c r="A124" s="154" t="s">
        <v>306</v>
      </c>
      <c r="B124" s="154"/>
      <c r="C124" s="154" t="s">
        <v>308</v>
      </c>
      <c r="D124" s="155"/>
      <c r="E124" s="101">
        <f>+'Pay App 21'!E124</f>
        <v>0</v>
      </c>
      <c r="F124" s="73"/>
      <c r="G124" s="102">
        <f>+'Pay App 21'!G124+'Pay App 22'!F124</f>
        <v>0</v>
      </c>
      <c r="H124" s="194">
        <f>+'Pay App 21'!K124</f>
        <v>0</v>
      </c>
      <c r="I124" s="195"/>
      <c r="J124" s="104"/>
      <c r="K124" s="55">
        <f t="shared" si="2"/>
        <v>0</v>
      </c>
      <c r="L124" s="56">
        <f t="shared" si="0"/>
        <v>0</v>
      </c>
      <c r="M124" s="54">
        <f t="shared" si="1"/>
        <v>0</v>
      </c>
      <c r="N124" s="54">
        <f t="shared" si="3"/>
        <v>0</v>
      </c>
      <c r="O124" s="101">
        <f>+'Pay App 21'!O124+'Pay App 21'!P124</f>
        <v>0</v>
      </c>
      <c r="P124" s="73"/>
      <c r="Q124" s="69">
        <f>+'Pay App 21'!Q124+N124+P124</f>
        <v>0</v>
      </c>
    </row>
    <row r="125" spans="1:17" ht="21" customHeight="1" x14ac:dyDescent="0.25">
      <c r="A125" s="154" t="s">
        <v>306</v>
      </c>
      <c r="B125" s="154"/>
      <c r="C125" s="154" t="s">
        <v>309</v>
      </c>
      <c r="D125" s="155"/>
      <c r="E125" s="101">
        <f>+'Pay App 21'!E125</f>
        <v>0</v>
      </c>
      <c r="F125" s="73"/>
      <c r="G125" s="102">
        <f>+'Pay App 21'!G125+'Pay App 22'!F125</f>
        <v>0</v>
      </c>
      <c r="H125" s="194">
        <f>+'Pay App 21'!K125</f>
        <v>0</v>
      </c>
      <c r="I125" s="195"/>
      <c r="J125" s="104"/>
      <c r="K125" s="55">
        <f t="shared" si="2"/>
        <v>0</v>
      </c>
      <c r="L125" s="56">
        <f t="shared" si="0"/>
        <v>0</v>
      </c>
      <c r="M125" s="54">
        <f t="shared" si="1"/>
        <v>0</v>
      </c>
      <c r="N125" s="54">
        <f t="shared" si="3"/>
        <v>0</v>
      </c>
      <c r="O125" s="101">
        <f>+'Pay App 21'!O125+'Pay App 21'!P125</f>
        <v>0</v>
      </c>
      <c r="P125" s="73"/>
      <c r="Q125" s="69">
        <f>+'Pay App 21'!Q125+N125+P125</f>
        <v>0</v>
      </c>
    </row>
    <row r="126" spans="1:17" ht="21" customHeight="1" x14ac:dyDescent="0.25">
      <c r="A126" s="159" t="s">
        <v>222</v>
      </c>
      <c r="B126" s="159"/>
      <c r="C126" s="159" t="s">
        <v>223</v>
      </c>
      <c r="D126" s="160"/>
      <c r="E126" s="101">
        <f>+'Pay App 21'!E126</f>
        <v>0</v>
      </c>
      <c r="F126" s="73"/>
      <c r="G126" s="102">
        <f>+'Pay App 21'!G126+'Pay App 22'!F126</f>
        <v>0</v>
      </c>
      <c r="H126" s="194">
        <f>+'Pay App 21'!K126</f>
        <v>0</v>
      </c>
      <c r="I126" s="195"/>
      <c r="J126" s="104"/>
      <c r="K126" s="55">
        <f t="shared" si="2"/>
        <v>0</v>
      </c>
      <c r="L126" s="56">
        <f t="shared" si="0"/>
        <v>0</v>
      </c>
      <c r="M126" s="54">
        <f t="shared" si="1"/>
        <v>0</v>
      </c>
      <c r="N126" s="54">
        <f t="shared" si="3"/>
        <v>0</v>
      </c>
      <c r="O126" s="101">
        <f>+'Pay App 21'!O126+'Pay App 21'!P126</f>
        <v>0</v>
      </c>
      <c r="P126" s="73"/>
      <c r="Q126" s="69">
        <f>+'Pay App 21'!Q126+N126+P126</f>
        <v>0</v>
      </c>
    </row>
    <row r="127" spans="1:17" ht="21" customHeight="1" x14ac:dyDescent="0.25">
      <c r="A127" s="154" t="s">
        <v>94</v>
      </c>
      <c r="B127" s="154"/>
      <c r="C127" s="154" t="s">
        <v>95</v>
      </c>
      <c r="D127" s="155"/>
      <c r="E127" s="101">
        <f>+'Pay App 21'!E127</f>
        <v>0</v>
      </c>
      <c r="F127" s="73"/>
      <c r="G127" s="102">
        <f>+'Pay App 21'!G127+'Pay App 22'!F127</f>
        <v>0</v>
      </c>
      <c r="H127" s="194">
        <f>+'Pay App 21'!K127</f>
        <v>0</v>
      </c>
      <c r="I127" s="195"/>
      <c r="J127" s="104"/>
      <c r="K127" s="55">
        <f t="shared" si="2"/>
        <v>0</v>
      </c>
      <c r="L127" s="56">
        <f t="shared" si="0"/>
        <v>0</v>
      </c>
      <c r="M127" s="54">
        <f t="shared" si="1"/>
        <v>0</v>
      </c>
      <c r="N127" s="54">
        <f t="shared" si="3"/>
        <v>0</v>
      </c>
      <c r="O127" s="101">
        <f>+'Pay App 21'!O127+'Pay App 21'!P127</f>
        <v>0</v>
      </c>
      <c r="P127" s="73"/>
      <c r="Q127" s="69">
        <f>+'Pay App 21'!Q127+N127+P127</f>
        <v>0</v>
      </c>
    </row>
    <row r="128" spans="1:17" ht="21" customHeight="1" x14ac:dyDescent="0.25">
      <c r="A128" s="154" t="s">
        <v>310</v>
      </c>
      <c r="B128" s="154"/>
      <c r="C128" s="154" t="s">
        <v>311</v>
      </c>
      <c r="D128" s="155"/>
      <c r="E128" s="101">
        <f>+'Pay App 21'!E128</f>
        <v>0</v>
      </c>
      <c r="F128" s="73"/>
      <c r="G128" s="102">
        <f>+'Pay App 21'!G128+'Pay App 22'!F128</f>
        <v>0</v>
      </c>
      <c r="H128" s="194">
        <f>+'Pay App 21'!K128</f>
        <v>0</v>
      </c>
      <c r="I128" s="195"/>
      <c r="J128" s="104"/>
      <c r="K128" s="55">
        <f t="shared" si="2"/>
        <v>0</v>
      </c>
      <c r="L128" s="56">
        <f t="shared" si="0"/>
        <v>0</v>
      </c>
      <c r="M128" s="54">
        <f t="shared" si="1"/>
        <v>0</v>
      </c>
      <c r="N128" s="54">
        <f t="shared" si="3"/>
        <v>0</v>
      </c>
      <c r="O128" s="101">
        <f>+'Pay App 21'!O128+'Pay App 21'!P128</f>
        <v>0</v>
      </c>
      <c r="P128" s="73"/>
      <c r="Q128" s="69">
        <f>+'Pay App 21'!Q128+N128+P128</f>
        <v>0</v>
      </c>
    </row>
    <row r="129" spans="1:17" ht="21" customHeight="1" x14ac:dyDescent="0.25">
      <c r="A129" s="154" t="s">
        <v>312</v>
      </c>
      <c r="B129" s="154"/>
      <c r="C129" s="154" t="s">
        <v>313</v>
      </c>
      <c r="D129" s="155"/>
      <c r="E129" s="101">
        <f>+'Pay App 21'!E129</f>
        <v>0</v>
      </c>
      <c r="F129" s="73"/>
      <c r="G129" s="102">
        <f>+'Pay App 21'!G129+'Pay App 22'!F129</f>
        <v>0</v>
      </c>
      <c r="H129" s="194">
        <f>+'Pay App 21'!K129</f>
        <v>0</v>
      </c>
      <c r="I129" s="195"/>
      <c r="J129" s="104"/>
      <c r="K129" s="55">
        <f t="shared" si="2"/>
        <v>0</v>
      </c>
      <c r="L129" s="56">
        <f t="shared" si="0"/>
        <v>0</v>
      </c>
      <c r="M129" s="54">
        <f t="shared" si="1"/>
        <v>0</v>
      </c>
      <c r="N129" s="54">
        <f t="shared" si="3"/>
        <v>0</v>
      </c>
      <c r="O129" s="101">
        <f>+'Pay App 21'!O129+'Pay App 21'!P129</f>
        <v>0</v>
      </c>
      <c r="P129" s="73"/>
      <c r="Q129" s="69">
        <f>+'Pay App 21'!Q129+N129+P129</f>
        <v>0</v>
      </c>
    </row>
    <row r="130" spans="1:17" ht="21" customHeight="1" x14ac:dyDescent="0.25">
      <c r="A130" s="154" t="s">
        <v>96</v>
      </c>
      <c r="B130" s="154"/>
      <c r="C130" s="154" t="s">
        <v>97</v>
      </c>
      <c r="D130" s="155"/>
      <c r="E130" s="101">
        <f>+'Pay App 21'!E130</f>
        <v>0</v>
      </c>
      <c r="F130" s="73"/>
      <c r="G130" s="102">
        <f>+'Pay App 21'!G130+'Pay App 22'!F130</f>
        <v>0</v>
      </c>
      <c r="H130" s="194">
        <f>+'Pay App 21'!K130</f>
        <v>0</v>
      </c>
      <c r="I130" s="195"/>
      <c r="J130" s="104"/>
      <c r="K130" s="55">
        <f t="shared" si="2"/>
        <v>0</v>
      </c>
      <c r="L130" s="56">
        <f t="shared" si="0"/>
        <v>0</v>
      </c>
      <c r="M130" s="54">
        <f t="shared" si="1"/>
        <v>0</v>
      </c>
      <c r="N130" s="54">
        <f t="shared" si="3"/>
        <v>0</v>
      </c>
      <c r="O130" s="101">
        <f>+'Pay App 21'!O130+'Pay App 21'!P130</f>
        <v>0</v>
      </c>
      <c r="P130" s="73"/>
      <c r="Q130" s="69">
        <f>+'Pay App 21'!Q130+N130+P130</f>
        <v>0</v>
      </c>
    </row>
    <row r="131" spans="1:17" ht="21" customHeight="1" x14ac:dyDescent="0.25">
      <c r="A131" s="154" t="s">
        <v>314</v>
      </c>
      <c r="B131" s="154"/>
      <c r="C131" s="154" t="s">
        <v>315</v>
      </c>
      <c r="D131" s="155"/>
      <c r="E131" s="101">
        <f>+'Pay App 21'!E131</f>
        <v>0</v>
      </c>
      <c r="F131" s="73"/>
      <c r="G131" s="102">
        <f>+'Pay App 21'!G131+'Pay App 22'!F131</f>
        <v>0</v>
      </c>
      <c r="H131" s="194">
        <f>+'Pay App 21'!K131</f>
        <v>0</v>
      </c>
      <c r="I131" s="195"/>
      <c r="J131" s="104"/>
      <c r="K131" s="55">
        <f t="shared" si="2"/>
        <v>0</v>
      </c>
      <c r="L131" s="56">
        <f t="shared" si="0"/>
        <v>0</v>
      </c>
      <c r="M131" s="54">
        <f t="shared" si="1"/>
        <v>0</v>
      </c>
      <c r="N131" s="54">
        <f t="shared" si="3"/>
        <v>0</v>
      </c>
      <c r="O131" s="101">
        <f>+'Pay App 21'!O131+'Pay App 21'!P131</f>
        <v>0</v>
      </c>
      <c r="P131" s="73"/>
      <c r="Q131" s="69">
        <f>+'Pay App 21'!Q131+N131+P131</f>
        <v>0</v>
      </c>
    </row>
    <row r="132" spans="1:17" ht="21" customHeight="1" x14ac:dyDescent="0.25">
      <c r="A132" s="154" t="s">
        <v>316</v>
      </c>
      <c r="B132" s="154"/>
      <c r="C132" s="154" t="s">
        <v>317</v>
      </c>
      <c r="D132" s="155"/>
      <c r="E132" s="101">
        <f>+'Pay App 21'!E132</f>
        <v>0</v>
      </c>
      <c r="F132" s="73"/>
      <c r="G132" s="102">
        <f>+'Pay App 21'!G132+'Pay App 22'!F132</f>
        <v>0</v>
      </c>
      <c r="H132" s="194">
        <f>+'Pay App 21'!K132</f>
        <v>0</v>
      </c>
      <c r="I132" s="195"/>
      <c r="J132" s="104"/>
      <c r="K132" s="55">
        <f t="shared" si="2"/>
        <v>0</v>
      </c>
      <c r="L132" s="56">
        <f t="shared" si="0"/>
        <v>0</v>
      </c>
      <c r="M132" s="54">
        <f t="shared" si="1"/>
        <v>0</v>
      </c>
      <c r="N132" s="54">
        <f t="shared" si="3"/>
        <v>0</v>
      </c>
      <c r="O132" s="101">
        <f>+'Pay App 21'!O132+'Pay App 21'!P132</f>
        <v>0</v>
      </c>
      <c r="P132" s="73"/>
      <c r="Q132" s="69">
        <f>+'Pay App 21'!Q132+N132+P132</f>
        <v>0</v>
      </c>
    </row>
    <row r="133" spans="1:17" ht="21" customHeight="1" x14ac:dyDescent="0.25">
      <c r="A133" s="159" t="s">
        <v>219</v>
      </c>
      <c r="B133" s="159"/>
      <c r="C133" s="159" t="s">
        <v>220</v>
      </c>
      <c r="D133" s="160"/>
      <c r="E133" s="101">
        <f>+'Pay App 21'!E133</f>
        <v>0</v>
      </c>
      <c r="F133" s="73"/>
      <c r="G133" s="102">
        <f>+'Pay App 21'!G133+'Pay App 22'!F133</f>
        <v>0</v>
      </c>
      <c r="H133" s="194">
        <f>+'Pay App 21'!K133</f>
        <v>0</v>
      </c>
      <c r="I133" s="195"/>
      <c r="J133" s="104"/>
      <c r="K133" s="55">
        <f t="shared" si="2"/>
        <v>0</v>
      </c>
      <c r="L133" s="56">
        <f t="shared" si="0"/>
        <v>0</v>
      </c>
      <c r="M133" s="54">
        <f t="shared" si="1"/>
        <v>0</v>
      </c>
      <c r="N133" s="54">
        <f t="shared" si="3"/>
        <v>0</v>
      </c>
      <c r="O133" s="101">
        <f>+'Pay App 21'!O133+'Pay App 21'!P133</f>
        <v>0</v>
      </c>
      <c r="P133" s="73"/>
      <c r="Q133" s="69">
        <f>+'Pay App 21'!Q133+N133+P133</f>
        <v>0</v>
      </c>
    </row>
    <row r="134" spans="1:17" ht="21" customHeight="1" x14ac:dyDescent="0.25">
      <c r="A134" s="154" t="s">
        <v>98</v>
      </c>
      <c r="B134" s="154"/>
      <c r="C134" s="154" t="s">
        <v>99</v>
      </c>
      <c r="D134" s="155"/>
      <c r="E134" s="101">
        <f>+'Pay App 21'!E134</f>
        <v>0</v>
      </c>
      <c r="F134" s="73"/>
      <c r="G134" s="102">
        <f>+'Pay App 21'!G134+'Pay App 22'!F134</f>
        <v>0</v>
      </c>
      <c r="H134" s="194">
        <f>+'Pay App 21'!K134</f>
        <v>0</v>
      </c>
      <c r="I134" s="195"/>
      <c r="J134" s="104"/>
      <c r="K134" s="55">
        <f t="shared" si="2"/>
        <v>0</v>
      </c>
      <c r="L134" s="56">
        <f t="shared" si="0"/>
        <v>0</v>
      </c>
      <c r="M134" s="54">
        <f t="shared" si="1"/>
        <v>0</v>
      </c>
      <c r="N134" s="54">
        <f t="shared" si="3"/>
        <v>0</v>
      </c>
      <c r="O134" s="101">
        <f>+'Pay App 21'!O134+'Pay App 21'!P134</f>
        <v>0</v>
      </c>
      <c r="P134" s="73"/>
      <c r="Q134" s="69">
        <f>+'Pay App 21'!Q134+N134+P134</f>
        <v>0</v>
      </c>
    </row>
    <row r="135" spans="1:17" ht="21" customHeight="1" x14ac:dyDescent="0.25">
      <c r="A135" s="154" t="s">
        <v>100</v>
      </c>
      <c r="B135" s="154"/>
      <c r="C135" s="154" t="s">
        <v>101</v>
      </c>
      <c r="D135" s="155"/>
      <c r="E135" s="101">
        <f>+'Pay App 21'!E135</f>
        <v>0</v>
      </c>
      <c r="F135" s="73"/>
      <c r="G135" s="102">
        <f>+'Pay App 21'!G135+'Pay App 22'!F135</f>
        <v>0</v>
      </c>
      <c r="H135" s="194">
        <f>+'Pay App 21'!K135</f>
        <v>0</v>
      </c>
      <c r="I135" s="195"/>
      <c r="J135" s="104"/>
      <c r="K135" s="55">
        <f t="shared" si="2"/>
        <v>0</v>
      </c>
      <c r="L135" s="56">
        <f t="shared" si="0"/>
        <v>0</v>
      </c>
      <c r="M135" s="54">
        <f t="shared" si="1"/>
        <v>0</v>
      </c>
      <c r="N135" s="54">
        <f t="shared" si="3"/>
        <v>0</v>
      </c>
      <c r="O135" s="101">
        <f>+'Pay App 21'!O135+'Pay App 21'!P135</f>
        <v>0</v>
      </c>
      <c r="P135" s="73"/>
      <c r="Q135" s="69">
        <f>+'Pay App 21'!Q135+N135+P135</f>
        <v>0</v>
      </c>
    </row>
    <row r="136" spans="1:17" ht="21" customHeight="1" x14ac:dyDescent="0.25">
      <c r="A136" s="154" t="s">
        <v>102</v>
      </c>
      <c r="B136" s="154"/>
      <c r="C136" s="154" t="s">
        <v>103</v>
      </c>
      <c r="D136" s="155"/>
      <c r="E136" s="101">
        <f>+'Pay App 21'!E136</f>
        <v>0</v>
      </c>
      <c r="F136" s="73"/>
      <c r="G136" s="102">
        <f>+'Pay App 21'!G136+'Pay App 22'!F136</f>
        <v>0</v>
      </c>
      <c r="H136" s="194">
        <f>+'Pay App 21'!K136</f>
        <v>0</v>
      </c>
      <c r="I136" s="195"/>
      <c r="J136" s="104"/>
      <c r="K136" s="55">
        <f t="shared" si="2"/>
        <v>0</v>
      </c>
      <c r="L136" s="56">
        <f t="shared" si="0"/>
        <v>0</v>
      </c>
      <c r="M136" s="54">
        <f t="shared" si="1"/>
        <v>0</v>
      </c>
      <c r="N136" s="54">
        <f t="shared" si="3"/>
        <v>0</v>
      </c>
      <c r="O136" s="101">
        <f>+'Pay App 21'!O136+'Pay App 21'!P136</f>
        <v>0</v>
      </c>
      <c r="P136" s="73"/>
      <c r="Q136" s="69">
        <f>+'Pay App 21'!Q136+N136+P136</f>
        <v>0</v>
      </c>
    </row>
    <row r="137" spans="1:17" ht="21" customHeight="1" x14ac:dyDescent="0.25">
      <c r="A137" s="159" t="s">
        <v>217</v>
      </c>
      <c r="B137" s="159"/>
      <c r="C137" s="159" t="s">
        <v>218</v>
      </c>
      <c r="D137" s="160"/>
      <c r="E137" s="101">
        <f>+'Pay App 21'!E137</f>
        <v>0</v>
      </c>
      <c r="F137" s="73"/>
      <c r="G137" s="102">
        <f>+'Pay App 21'!G137+'Pay App 22'!F137</f>
        <v>0</v>
      </c>
      <c r="H137" s="194">
        <f>+'Pay App 21'!K137</f>
        <v>0</v>
      </c>
      <c r="I137" s="195"/>
      <c r="J137" s="104"/>
      <c r="K137" s="55">
        <f t="shared" si="2"/>
        <v>0</v>
      </c>
      <c r="L137" s="56">
        <f t="shared" si="0"/>
        <v>0</v>
      </c>
      <c r="M137" s="54">
        <f t="shared" si="1"/>
        <v>0</v>
      </c>
      <c r="N137" s="54">
        <f t="shared" si="3"/>
        <v>0</v>
      </c>
      <c r="O137" s="101">
        <f>+'Pay App 21'!O137+'Pay App 21'!P137</f>
        <v>0</v>
      </c>
      <c r="P137" s="73"/>
      <c r="Q137" s="69">
        <f>+'Pay App 21'!Q137+N137+P137</f>
        <v>0</v>
      </c>
    </row>
    <row r="138" spans="1:17" ht="21" customHeight="1" x14ac:dyDescent="0.25">
      <c r="A138" s="154" t="s">
        <v>104</v>
      </c>
      <c r="B138" s="154"/>
      <c r="C138" s="154" t="s">
        <v>105</v>
      </c>
      <c r="D138" s="155"/>
      <c r="E138" s="101">
        <f>+'Pay App 21'!E138</f>
        <v>0</v>
      </c>
      <c r="F138" s="73"/>
      <c r="G138" s="102">
        <f>+'Pay App 21'!G138+'Pay App 22'!F138</f>
        <v>0</v>
      </c>
      <c r="H138" s="194">
        <f>+'Pay App 21'!K138</f>
        <v>0</v>
      </c>
      <c r="I138" s="195"/>
      <c r="J138" s="104"/>
      <c r="K138" s="55">
        <f t="shared" si="2"/>
        <v>0</v>
      </c>
      <c r="L138" s="56">
        <f t="shared" si="0"/>
        <v>0</v>
      </c>
      <c r="M138" s="54">
        <f t="shared" si="1"/>
        <v>0</v>
      </c>
      <c r="N138" s="54">
        <f t="shared" si="3"/>
        <v>0</v>
      </c>
      <c r="O138" s="101">
        <f>+'Pay App 21'!O138+'Pay App 21'!P138</f>
        <v>0</v>
      </c>
      <c r="P138" s="73"/>
      <c r="Q138" s="69">
        <f>+'Pay App 21'!Q138+N138+P138</f>
        <v>0</v>
      </c>
    </row>
    <row r="139" spans="1:17" ht="21" customHeight="1" x14ac:dyDescent="0.25">
      <c r="A139" s="154" t="s">
        <v>318</v>
      </c>
      <c r="B139" s="154"/>
      <c r="C139" s="154" t="s">
        <v>319</v>
      </c>
      <c r="D139" s="155"/>
      <c r="E139" s="101">
        <f>+'Pay App 21'!E139</f>
        <v>0</v>
      </c>
      <c r="F139" s="73"/>
      <c r="G139" s="102">
        <f>+'Pay App 21'!G139+'Pay App 22'!F139</f>
        <v>0</v>
      </c>
      <c r="H139" s="194">
        <f>+'Pay App 21'!K139</f>
        <v>0</v>
      </c>
      <c r="I139" s="195"/>
      <c r="J139" s="104"/>
      <c r="K139" s="55">
        <f t="shared" si="2"/>
        <v>0</v>
      </c>
      <c r="L139" s="56">
        <f t="shared" si="0"/>
        <v>0</v>
      </c>
      <c r="M139" s="54">
        <f t="shared" si="1"/>
        <v>0</v>
      </c>
      <c r="N139" s="54">
        <f t="shared" si="3"/>
        <v>0</v>
      </c>
      <c r="O139" s="101">
        <f>+'Pay App 21'!O139+'Pay App 21'!P139</f>
        <v>0</v>
      </c>
      <c r="P139" s="73"/>
      <c r="Q139" s="69">
        <f>+'Pay App 21'!Q139+N139+P139</f>
        <v>0</v>
      </c>
    </row>
    <row r="140" spans="1:17" ht="21" customHeight="1" x14ac:dyDescent="0.25">
      <c r="A140" s="154" t="s">
        <v>106</v>
      </c>
      <c r="B140" s="154"/>
      <c r="C140" s="154" t="s">
        <v>107</v>
      </c>
      <c r="D140" s="155"/>
      <c r="E140" s="101">
        <f>+'Pay App 21'!E140</f>
        <v>0</v>
      </c>
      <c r="F140" s="73"/>
      <c r="G140" s="102">
        <f>+'Pay App 21'!G140+'Pay App 22'!F140</f>
        <v>0</v>
      </c>
      <c r="H140" s="194">
        <f>+'Pay App 21'!K140</f>
        <v>0</v>
      </c>
      <c r="I140" s="195"/>
      <c r="J140" s="104"/>
      <c r="K140" s="55">
        <f t="shared" si="2"/>
        <v>0</v>
      </c>
      <c r="L140" s="56">
        <f t="shared" si="0"/>
        <v>0</v>
      </c>
      <c r="M140" s="54">
        <f t="shared" si="1"/>
        <v>0</v>
      </c>
      <c r="N140" s="54">
        <f t="shared" si="3"/>
        <v>0</v>
      </c>
      <c r="O140" s="101">
        <f>+'Pay App 21'!O140+'Pay App 21'!P140</f>
        <v>0</v>
      </c>
      <c r="P140" s="73"/>
      <c r="Q140" s="69">
        <f>+'Pay App 21'!Q140+N140+P140</f>
        <v>0</v>
      </c>
    </row>
    <row r="141" spans="1:17" ht="21" customHeight="1" x14ac:dyDescent="0.25">
      <c r="A141" s="154" t="s">
        <v>320</v>
      </c>
      <c r="B141" s="154"/>
      <c r="C141" s="154" t="s">
        <v>321</v>
      </c>
      <c r="D141" s="155"/>
      <c r="E141" s="101">
        <f>+'Pay App 21'!E141</f>
        <v>0</v>
      </c>
      <c r="F141" s="73"/>
      <c r="G141" s="102">
        <f>+'Pay App 21'!G141+'Pay App 22'!F141</f>
        <v>0</v>
      </c>
      <c r="H141" s="194">
        <f>+'Pay App 21'!K141</f>
        <v>0</v>
      </c>
      <c r="I141" s="195"/>
      <c r="J141" s="104"/>
      <c r="K141" s="55">
        <f t="shared" si="2"/>
        <v>0</v>
      </c>
      <c r="L141" s="56">
        <f t="shared" si="0"/>
        <v>0</v>
      </c>
      <c r="M141" s="54">
        <f t="shared" si="1"/>
        <v>0</v>
      </c>
      <c r="N141" s="54">
        <f t="shared" si="3"/>
        <v>0</v>
      </c>
      <c r="O141" s="101">
        <f>+'Pay App 21'!O141+'Pay App 21'!P141</f>
        <v>0</v>
      </c>
      <c r="P141" s="73"/>
      <c r="Q141" s="69">
        <f>+'Pay App 21'!Q141+N141+P141</f>
        <v>0</v>
      </c>
    </row>
    <row r="142" spans="1:17" ht="21" customHeight="1" x14ac:dyDescent="0.25">
      <c r="A142" s="154" t="s">
        <v>108</v>
      </c>
      <c r="B142" s="154"/>
      <c r="C142" s="154" t="s">
        <v>109</v>
      </c>
      <c r="D142" s="155"/>
      <c r="E142" s="101">
        <f>+'Pay App 21'!E142</f>
        <v>0</v>
      </c>
      <c r="F142" s="73"/>
      <c r="G142" s="102">
        <f>+'Pay App 21'!G142+'Pay App 22'!F142</f>
        <v>0</v>
      </c>
      <c r="H142" s="194">
        <f>+'Pay App 21'!K142</f>
        <v>0</v>
      </c>
      <c r="I142" s="195"/>
      <c r="J142" s="104"/>
      <c r="K142" s="55">
        <f t="shared" si="2"/>
        <v>0</v>
      </c>
      <c r="L142" s="56">
        <f t="shared" si="0"/>
        <v>0</v>
      </c>
      <c r="M142" s="54">
        <f t="shared" si="1"/>
        <v>0</v>
      </c>
      <c r="N142" s="54">
        <f t="shared" si="3"/>
        <v>0</v>
      </c>
      <c r="O142" s="101">
        <f>+'Pay App 21'!O142+'Pay App 21'!P142</f>
        <v>0</v>
      </c>
      <c r="P142" s="73"/>
      <c r="Q142" s="69">
        <f>+'Pay App 21'!Q142+N142+P142</f>
        <v>0</v>
      </c>
    </row>
    <row r="143" spans="1:17" ht="21" customHeight="1" x14ac:dyDescent="0.25">
      <c r="A143" s="154" t="s">
        <v>110</v>
      </c>
      <c r="B143" s="154"/>
      <c r="C143" s="154" t="s">
        <v>111</v>
      </c>
      <c r="D143" s="155"/>
      <c r="E143" s="101">
        <f>+'Pay App 21'!E143</f>
        <v>0</v>
      </c>
      <c r="F143" s="73"/>
      <c r="G143" s="102">
        <f>+'Pay App 21'!G143+'Pay App 22'!F143</f>
        <v>0</v>
      </c>
      <c r="H143" s="194">
        <f>+'Pay App 21'!K143</f>
        <v>0</v>
      </c>
      <c r="I143" s="195"/>
      <c r="J143" s="104"/>
      <c r="K143" s="55">
        <f t="shared" si="2"/>
        <v>0</v>
      </c>
      <c r="L143" s="56">
        <f t="shared" si="0"/>
        <v>0</v>
      </c>
      <c r="M143" s="54">
        <f t="shared" si="1"/>
        <v>0</v>
      </c>
      <c r="N143" s="54">
        <f t="shared" si="3"/>
        <v>0</v>
      </c>
      <c r="O143" s="101">
        <f>+'Pay App 21'!O143+'Pay App 21'!P143</f>
        <v>0</v>
      </c>
      <c r="P143" s="73"/>
      <c r="Q143" s="69">
        <f>+'Pay App 21'!Q143+N143+P143</f>
        <v>0</v>
      </c>
    </row>
    <row r="144" spans="1:17" ht="21" customHeight="1" x14ac:dyDescent="0.25">
      <c r="A144" s="154" t="s">
        <v>322</v>
      </c>
      <c r="B144" s="154"/>
      <c r="C144" s="154" t="s">
        <v>323</v>
      </c>
      <c r="D144" s="155"/>
      <c r="E144" s="101">
        <f>+'Pay App 21'!E144</f>
        <v>0</v>
      </c>
      <c r="F144" s="73"/>
      <c r="G144" s="102">
        <f>+'Pay App 21'!G144+'Pay App 22'!F144</f>
        <v>0</v>
      </c>
      <c r="H144" s="194">
        <f>+'Pay App 21'!K144</f>
        <v>0</v>
      </c>
      <c r="I144" s="195"/>
      <c r="J144" s="104"/>
      <c r="K144" s="55">
        <f t="shared" si="2"/>
        <v>0</v>
      </c>
      <c r="L144" s="56">
        <f t="shared" si="0"/>
        <v>0</v>
      </c>
      <c r="M144" s="54">
        <f t="shared" si="1"/>
        <v>0</v>
      </c>
      <c r="N144" s="54">
        <f t="shared" si="3"/>
        <v>0</v>
      </c>
      <c r="O144" s="101">
        <f>+'Pay App 21'!O144+'Pay App 21'!P144</f>
        <v>0</v>
      </c>
      <c r="P144" s="73"/>
      <c r="Q144" s="69">
        <f>+'Pay App 21'!Q144+N144+P144</f>
        <v>0</v>
      </c>
    </row>
    <row r="145" spans="1:17" ht="21" customHeight="1" x14ac:dyDescent="0.25">
      <c r="A145" s="154" t="s">
        <v>327</v>
      </c>
      <c r="B145" s="154"/>
      <c r="C145" s="154" t="s">
        <v>324</v>
      </c>
      <c r="D145" s="155"/>
      <c r="E145" s="101">
        <f>+'Pay App 21'!E145</f>
        <v>0</v>
      </c>
      <c r="F145" s="73"/>
      <c r="G145" s="102">
        <f>+'Pay App 21'!G145+'Pay App 22'!F145</f>
        <v>0</v>
      </c>
      <c r="H145" s="194">
        <f>+'Pay App 21'!K145</f>
        <v>0</v>
      </c>
      <c r="I145" s="195"/>
      <c r="J145" s="104"/>
      <c r="K145" s="55">
        <f t="shared" si="2"/>
        <v>0</v>
      </c>
      <c r="L145" s="56">
        <f t="shared" si="0"/>
        <v>0</v>
      </c>
      <c r="M145" s="54">
        <f t="shared" si="1"/>
        <v>0</v>
      </c>
      <c r="N145" s="54">
        <f t="shared" si="3"/>
        <v>0</v>
      </c>
      <c r="O145" s="101">
        <f>+'Pay App 21'!O145+'Pay App 21'!P145</f>
        <v>0</v>
      </c>
      <c r="P145" s="73"/>
      <c r="Q145" s="69">
        <f>+'Pay App 21'!Q145+N145+P145</f>
        <v>0</v>
      </c>
    </row>
    <row r="146" spans="1:17" ht="21" customHeight="1" x14ac:dyDescent="0.25">
      <c r="A146" s="154" t="s">
        <v>325</v>
      </c>
      <c r="B146" s="154"/>
      <c r="C146" s="154" t="s">
        <v>326</v>
      </c>
      <c r="D146" s="155"/>
      <c r="E146" s="101">
        <f>+'Pay App 21'!E146</f>
        <v>0</v>
      </c>
      <c r="F146" s="73"/>
      <c r="G146" s="102">
        <f>+'Pay App 21'!G146+'Pay App 22'!F146</f>
        <v>0</v>
      </c>
      <c r="H146" s="194">
        <f>+'Pay App 21'!K146</f>
        <v>0</v>
      </c>
      <c r="I146" s="195"/>
      <c r="J146" s="104"/>
      <c r="K146" s="55">
        <f t="shared" si="2"/>
        <v>0</v>
      </c>
      <c r="L146" s="56">
        <f t="shared" ref="L146:L209" si="4">IF(ISERROR(K146/G146),0,K146/G146)</f>
        <v>0</v>
      </c>
      <c r="M146" s="54">
        <f t="shared" ref="M146:M209" si="5">+G146-K146</f>
        <v>0</v>
      </c>
      <c r="N146" s="54">
        <f t="shared" si="3"/>
        <v>0</v>
      </c>
      <c r="O146" s="101">
        <f>+'Pay App 21'!O146+'Pay App 21'!P146</f>
        <v>0</v>
      </c>
      <c r="P146" s="73"/>
      <c r="Q146" s="69">
        <f>+'Pay App 21'!Q146+N146+P146</f>
        <v>0</v>
      </c>
    </row>
    <row r="147" spans="1:17" ht="21" customHeight="1" x14ac:dyDescent="0.25">
      <c r="A147" s="159" t="s">
        <v>215</v>
      </c>
      <c r="B147" s="159"/>
      <c r="C147" s="159" t="s">
        <v>216</v>
      </c>
      <c r="D147" s="160"/>
      <c r="E147" s="101">
        <f>+'Pay App 21'!E147</f>
        <v>0</v>
      </c>
      <c r="F147" s="73"/>
      <c r="G147" s="102">
        <f>+'Pay App 21'!G147+'Pay App 22'!F147</f>
        <v>0</v>
      </c>
      <c r="H147" s="194">
        <f>+'Pay App 21'!K147</f>
        <v>0</v>
      </c>
      <c r="I147" s="195"/>
      <c r="J147" s="104"/>
      <c r="K147" s="55">
        <f t="shared" ref="K147:K210" si="6">+H147+J147</f>
        <v>0</v>
      </c>
      <c r="L147" s="56">
        <f t="shared" si="4"/>
        <v>0</v>
      </c>
      <c r="M147" s="54">
        <f t="shared" si="5"/>
        <v>0</v>
      </c>
      <c r="N147" s="54">
        <f t="shared" ref="N147:N210" si="7">SUM(+J147*0.05)</f>
        <v>0</v>
      </c>
      <c r="O147" s="101">
        <f>+'Pay App 21'!O147+'Pay App 21'!P147</f>
        <v>0</v>
      </c>
      <c r="P147" s="73"/>
      <c r="Q147" s="69">
        <f>+'Pay App 21'!Q147+N147+P147</f>
        <v>0</v>
      </c>
    </row>
    <row r="148" spans="1:17" ht="21" customHeight="1" x14ac:dyDescent="0.25">
      <c r="A148" s="154" t="s">
        <v>112</v>
      </c>
      <c r="B148" s="154"/>
      <c r="C148" s="154" t="s">
        <v>113</v>
      </c>
      <c r="D148" s="155"/>
      <c r="E148" s="101">
        <f>+'Pay App 21'!E148</f>
        <v>0</v>
      </c>
      <c r="F148" s="73"/>
      <c r="G148" s="102">
        <f>+'Pay App 21'!G148+'Pay App 22'!F148</f>
        <v>0</v>
      </c>
      <c r="H148" s="194">
        <f>+'Pay App 21'!K148</f>
        <v>0</v>
      </c>
      <c r="I148" s="195"/>
      <c r="J148" s="104"/>
      <c r="K148" s="55">
        <f t="shared" si="6"/>
        <v>0</v>
      </c>
      <c r="L148" s="56">
        <f t="shared" si="4"/>
        <v>0</v>
      </c>
      <c r="M148" s="54">
        <f t="shared" si="5"/>
        <v>0</v>
      </c>
      <c r="N148" s="54">
        <f t="shared" si="7"/>
        <v>0</v>
      </c>
      <c r="O148" s="101">
        <f>+'Pay App 21'!O148+'Pay App 21'!P148</f>
        <v>0</v>
      </c>
      <c r="P148" s="73"/>
      <c r="Q148" s="69">
        <f>+'Pay App 21'!Q148+N148+P148</f>
        <v>0</v>
      </c>
    </row>
    <row r="149" spans="1:17" ht="21" customHeight="1" x14ac:dyDescent="0.25">
      <c r="A149" s="154" t="s">
        <v>328</v>
      </c>
      <c r="B149" s="154"/>
      <c r="C149" s="154" t="s">
        <v>329</v>
      </c>
      <c r="D149" s="155"/>
      <c r="E149" s="101">
        <f>+'Pay App 21'!E149</f>
        <v>0</v>
      </c>
      <c r="F149" s="73"/>
      <c r="G149" s="102">
        <f>+'Pay App 21'!G149+'Pay App 22'!F149</f>
        <v>0</v>
      </c>
      <c r="H149" s="194">
        <f>+'Pay App 21'!K149</f>
        <v>0</v>
      </c>
      <c r="I149" s="195"/>
      <c r="J149" s="104"/>
      <c r="K149" s="55">
        <f t="shared" si="6"/>
        <v>0</v>
      </c>
      <c r="L149" s="56">
        <f t="shared" si="4"/>
        <v>0</v>
      </c>
      <c r="M149" s="54">
        <f t="shared" si="5"/>
        <v>0</v>
      </c>
      <c r="N149" s="54">
        <f t="shared" si="7"/>
        <v>0</v>
      </c>
      <c r="O149" s="101">
        <f>+'Pay App 21'!O149+'Pay App 21'!P149</f>
        <v>0</v>
      </c>
      <c r="P149" s="73"/>
      <c r="Q149" s="69">
        <f>+'Pay App 21'!Q149+N149+P149</f>
        <v>0</v>
      </c>
    </row>
    <row r="150" spans="1:17" ht="21" customHeight="1" x14ac:dyDescent="0.25">
      <c r="A150" s="154" t="s">
        <v>114</v>
      </c>
      <c r="B150" s="154"/>
      <c r="C150" s="154" t="s">
        <v>115</v>
      </c>
      <c r="D150" s="155"/>
      <c r="E150" s="101">
        <f>+'Pay App 21'!E150</f>
        <v>0</v>
      </c>
      <c r="F150" s="73"/>
      <c r="G150" s="102">
        <f>+'Pay App 21'!G150+'Pay App 22'!F150</f>
        <v>0</v>
      </c>
      <c r="H150" s="194">
        <f>+'Pay App 21'!K150</f>
        <v>0</v>
      </c>
      <c r="I150" s="195"/>
      <c r="J150" s="104"/>
      <c r="K150" s="55">
        <f t="shared" si="6"/>
        <v>0</v>
      </c>
      <c r="L150" s="56">
        <f t="shared" si="4"/>
        <v>0</v>
      </c>
      <c r="M150" s="54">
        <f t="shared" si="5"/>
        <v>0</v>
      </c>
      <c r="N150" s="54">
        <f t="shared" si="7"/>
        <v>0</v>
      </c>
      <c r="O150" s="101">
        <f>+'Pay App 21'!O150+'Pay App 21'!P150</f>
        <v>0</v>
      </c>
      <c r="P150" s="73"/>
      <c r="Q150" s="69">
        <f>+'Pay App 21'!Q150+N150+P150</f>
        <v>0</v>
      </c>
    </row>
    <row r="151" spans="1:17" ht="21" customHeight="1" x14ac:dyDescent="0.25">
      <c r="A151" s="154" t="s">
        <v>116</v>
      </c>
      <c r="B151" s="154"/>
      <c r="C151" s="154" t="s">
        <v>117</v>
      </c>
      <c r="D151" s="155"/>
      <c r="E151" s="101">
        <f>+'Pay App 21'!E151</f>
        <v>0</v>
      </c>
      <c r="F151" s="73"/>
      <c r="G151" s="102">
        <f>+'Pay App 21'!G151+'Pay App 22'!F151</f>
        <v>0</v>
      </c>
      <c r="H151" s="194">
        <f>+'Pay App 21'!K151</f>
        <v>0</v>
      </c>
      <c r="I151" s="195"/>
      <c r="J151" s="104"/>
      <c r="K151" s="55">
        <f t="shared" si="6"/>
        <v>0</v>
      </c>
      <c r="L151" s="56">
        <f t="shared" si="4"/>
        <v>0</v>
      </c>
      <c r="M151" s="54">
        <f t="shared" si="5"/>
        <v>0</v>
      </c>
      <c r="N151" s="54">
        <f t="shared" si="7"/>
        <v>0</v>
      </c>
      <c r="O151" s="101">
        <f>+'Pay App 21'!O151+'Pay App 21'!P151</f>
        <v>0</v>
      </c>
      <c r="P151" s="73"/>
      <c r="Q151" s="69">
        <f>+'Pay App 21'!Q151+N151+P151</f>
        <v>0</v>
      </c>
    </row>
    <row r="152" spans="1:17" ht="21" customHeight="1" x14ac:dyDescent="0.25">
      <c r="A152" s="154" t="s">
        <v>330</v>
      </c>
      <c r="B152" s="154"/>
      <c r="C152" s="154" t="s">
        <v>331</v>
      </c>
      <c r="D152" s="155"/>
      <c r="E152" s="101">
        <f>+'Pay App 21'!E152</f>
        <v>0</v>
      </c>
      <c r="F152" s="73"/>
      <c r="G152" s="102">
        <f>+'Pay App 21'!G152+'Pay App 22'!F152</f>
        <v>0</v>
      </c>
      <c r="H152" s="194">
        <f>+'Pay App 21'!K152</f>
        <v>0</v>
      </c>
      <c r="I152" s="195"/>
      <c r="J152" s="104"/>
      <c r="K152" s="55">
        <f t="shared" si="6"/>
        <v>0</v>
      </c>
      <c r="L152" s="56">
        <f t="shared" si="4"/>
        <v>0</v>
      </c>
      <c r="M152" s="54">
        <f t="shared" si="5"/>
        <v>0</v>
      </c>
      <c r="N152" s="54">
        <f t="shared" si="7"/>
        <v>0</v>
      </c>
      <c r="O152" s="101">
        <f>+'Pay App 21'!O152+'Pay App 21'!P152</f>
        <v>0</v>
      </c>
      <c r="P152" s="73"/>
      <c r="Q152" s="69">
        <f>+'Pay App 21'!Q152+N152+P152</f>
        <v>0</v>
      </c>
    </row>
    <row r="153" spans="1:17" ht="21" customHeight="1" x14ac:dyDescent="0.25">
      <c r="A153" s="154" t="s">
        <v>118</v>
      </c>
      <c r="B153" s="154"/>
      <c r="C153" s="154" t="s">
        <v>119</v>
      </c>
      <c r="D153" s="155"/>
      <c r="E153" s="101">
        <f>+'Pay App 21'!E153</f>
        <v>0</v>
      </c>
      <c r="F153" s="73"/>
      <c r="G153" s="102">
        <f>+'Pay App 21'!G153+'Pay App 22'!F153</f>
        <v>0</v>
      </c>
      <c r="H153" s="194">
        <f>+'Pay App 21'!K153</f>
        <v>0</v>
      </c>
      <c r="I153" s="195"/>
      <c r="J153" s="104"/>
      <c r="K153" s="55">
        <f t="shared" si="6"/>
        <v>0</v>
      </c>
      <c r="L153" s="56">
        <f t="shared" si="4"/>
        <v>0</v>
      </c>
      <c r="M153" s="54">
        <f t="shared" si="5"/>
        <v>0</v>
      </c>
      <c r="N153" s="54">
        <f t="shared" si="7"/>
        <v>0</v>
      </c>
      <c r="O153" s="101">
        <f>+'Pay App 21'!O153+'Pay App 21'!P153</f>
        <v>0</v>
      </c>
      <c r="P153" s="73"/>
      <c r="Q153" s="69">
        <f>+'Pay App 21'!Q153+N153+P153</f>
        <v>0</v>
      </c>
    </row>
    <row r="154" spans="1:17" ht="21" customHeight="1" x14ac:dyDescent="0.25">
      <c r="A154" s="154" t="s">
        <v>332</v>
      </c>
      <c r="B154" s="154"/>
      <c r="C154" s="154" t="s">
        <v>333</v>
      </c>
      <c r="D154" s="155"/>
      <c r="E154" s="101">
        <f>+'Pay App 21'!E154</f>
        <v>0</v>
      </c>
      <c r="F154" s="73"/>
      <c r="G154" s="102">
        <f>+'Pay App 21'!G154+'Pay App 22'!F154</f>
        <v>0</v>
      </c>
      <c r="H154" s="194">
        <f>+'Pay App 21'!K154</f>
        <v>0</v>
      </c>
      <c r="I154" s="195"/>
      <c r="J154" s="104"/>
      <c r="K154" s="55">
        <f t="shared" si="6"/>
        <v>0</v>
      </c>
      <c r="L154" s="56">
        <f t="shared" si="4"/>
        <v>0</v>
      </c>
      <c r="M154" s="54">
        <f t="shared" si="5"/>
        <v>0</v>
      </c>
      <c r="N154" s="54">
        <f t="shared" si="7"/>
        <v>0</v>
      </c>
      <c r="O154" s="101">
        <f>+'Pay App 21'!O154+'Pay App 21'!P154</f>
        <v>0</v>
      </c>
      <c r="P154" s="73"/>
      <c r="Q154" s="69">
        <f>+'Pay App 21'!Q154+N154+P154</f>
        <v>0</v>
      </c>
    </row>
    <row r="155" spans="1:17" ht="21" customHeight="1" x14ac:dyDescent="0.25">
      <c r="A155" s="154" t="s">
        <v>335</v>
      </c>
      <c r="B155" s="154"/>
      <c r="C155" s="154" t="s">
        <v>334</v>
      </c>
      <c r="D155" s="155"/>
      <c r="E155" s="101">
        <f>+'Pay App 21'!E155</f>
        <v>0</v>
      </c>
      <c r="F155" s="73"/>
      <c r="G155" s="102">
        <f>+'Pay App 21'!G155+'Pay App 22'!F155</f>
        <v>0</v>
      </c>
      <c r="H155" s="194">
        <f>+'Pay App 21'!K155</f>
        <v>0</v>
      </c>
      <c r="I155" s="195"/>
      <c r="J155" s="104"/>
      <c r="K155" s="55">
        <f t="shared" si="6"/>
        <v>0</v>
      </c>
      <c r="L155" s="56">
        <f t="shared" si="4"/>
        <v>0</v>
      </c>
      <c r="M155" s="54">
        <f t="shared" si="5"/>
        <v>0</v>
      </c>
      <c r="N155" s="54">
        <f t="shared" si="7"/>
        <v>0</v>
      </c>
      <c r="O155" s="101">
        <f>+'Pay App 21'!O155+'Pay App 21'!P155</f>
        <v>0</v>
      </c>
      <c r="P155" s="73"/>
      <c r="Q155" s="69">
        <f>+'Pay App 21'!Q155+N155+P155</f>
        <v>0</v>
      </c>
    </row>
    <row r="156" spans="1:17" ht="21" customHeight="1" x14ac:dyDescent="0.25">
      <c r="A156" s="159" t="s">
        <v>213</v>
      </c>
      <c r="B156" s="159"/>
      <c r="C156" s="159" t="s">
        <v>214</v>
      </c>
      <c r="D156" s="160"/>
      <c r="E156" s="101">
        <f>+'Pay App 21'!E156</f>
        <v>0</v>
      </c>
      <c r="F156" s="73"/>
      <c r="G156" s="102">
        <f>+'Pay App 21'!G156+'Pay App 22'!F156</f>
        <v>0</v>
      </c>
      <c r="H156" s="194">
        <f>+'Pay App 21'!K156</f>
        <v>0</v>
      </c>
      <c r="I156" s="195"/>
      <c r="J156" s="104"/>
      <c r="K156" s="55">
        <f t="shared" si="6"/>
        <v>0</v>
      </c>
      <c r="L156" s="56">
        <f t="shared" si="4"/>
        <v>0</v>
      </c>
      <c r="M156" s="54">
        <f t="shared" si="5"/>
        <v>0</v>
      </c>
      <c r="N156" s="54">
        <f t="shared" si="7"/>
        <v>0</v>
      </c>
      <c r="O156" s="101">
        <f>+'Pay App 21'!O156+'Pay App 21'!P156</f>
        <v>0</v>
      </c>
      <c r="P156" s="73"/>
      <c r="Q156" s="69">
        <f>+'Pay App 21'!Q156+N156+P156</f>
        <v>0</v>
      </c>
    </row>
    <row r="157" spans="1:17" ht="21" customHeight="1" x14ac:dyDescent="0.25">
      <c r="A157" s="154" t="s">
        <v>120</v>
      </c>
      <c r="B157" s="154"/>
      <c r="C157" s="154" t="s">
        <v>121</v>
      </c>
      <c r="D157" s="155"/>
      <c r="E157" s="101">
        <f>+'Pay App 21'!E157</f>
        <v>0</v>
      </c>
      <c r="F157" s="73"/>
      <c r="G157" s="102">
        <f>+'Pay App 21'!G157+'Pay App 22'!F157</f>
        <v>0</v>
      </c>
      <c r="H157" s="194">
        <f>+'Pay App 21'!K157</f>
        <v>0</v>
      </c>
      <c r="I157" s="195"/>
      <c r="J157" s="104"/>
      <c r="K157" s="55">
        <f t="shared" si="6"/>
        <v>0</v>
      </c>
      <c r="L157" s="56">
        <f t="shared" si="4"/>
        <v>0</v>
      </c>
      <c r="M157" s="54">
        <f t="shared" si="5"/>
        <v>0</v>
      </c>
      <c r="N157" s="54">
        <f t="shared" si="7"/>
        <v>0</v>
      </c>
      <c r="O157" s="101">
        <f>+'Pay App 21'!O157+'Pay App 21'!P157</f>
        <v>0</v>
      </c>
      <c r="P157" s="73"/>
      <c r="Q157" s="69">
        <f>+'Pay App 21'!Q157+N157+P157</f>
        <v>0</v>
      </c>
    </row>
    <row r="158" spans="1:17" ht="21" customHeight="1" x14ac:dyDescent="0.25">
      <c r="A158" s="154" t="s">
        <v>336</v>
      </c>
      <c r="B158" s="154"/>
      <c r="C158" s="154" t="s">
        <v>337</v>
      </c>
      <c r="D158" s="155"/>
      <c r="E158" s="101">
        <f>+'Pay App 21'!E158</f>
        <v>0</v>
      </c>
      <c r="F158" s="73"/>
      <c r="G158" s="102">
        <f>+'Pay App 21'!G158+'Pay App 22'!F158</f>
        <v>0</v>
      </c>
      <c r="H158" s="194">
        <f>+'Pay App 21'!K158</f>
        <v>0</v>
      </c>
      <c r="I158" s="195"/>
      <c r="J158" s="104"/>
      <c r="K158" s="55">
        <f t="shared" si="6"/>
        <v>0</v>
      </c>
      <c r="L158" s="56">
        <f t="shared" si="4"/>
        <v>0</v>
      </c>
      <c r="M158" s="54">
        <f t="shared" si="5"/>
        <v>0</v>
      </c>
      <c r="N158" s="54">
        <f t="shared" si="7"/>
        <v>0</v>
      </c>
      <c r="O158" s="101">
        <f>+'Pay App 21'!O158+'Pay App 21'!P158</f>
        <v>0</v>
      </c>
      <c r="P158" s="73"/>
      <c r="Q158" s="69">
        <f>+'Pay App 21'!Q158+N158+P158</f>
        <v>0</v>
      </c>
    </row>
    <row r="159" spans="1:17" ht="21" customHeight="1" x14ac:dyDescent="0.25">
      <c r="A159" s="154" t="s">
        <v>122</v>
      </c>
      <c r="B159" s="154"/>
      <c r="C159" s="154" t="s">
        <v>123</v>
      </c>
      <c r="D159" s="155"/>
      <c r="E159" s="101">
        <f>+'Pay App 21'!E159</f>
        <v>0</v>
      </c>
      <c r="F159" s="73"/>
      <c r="G159" s="102">
        <f>+'Pay App 21'!G159+'Pay App 22'!F159</f>
        <v>0</v>
      </c>
      <c r="H159" s="194">
        <f>+'Pay App 21'!K159</f>
        <v>0</v>
      </c>
      <c r="I159" s="195"/>
      <c r="J159" s="104"/>
      <c r="K159" s="55">
        <f t="shared" si="6"/>
        <v>0</v>
      </c>
      <c r="L159" s="56">
        <f t="shared" si="4"/>
        <v>0</v>
      </c>
      <c r="M159" s="54">
        <f t="shared" si="5"/>
        <v>0</v>
      </c>
      <c r="N159" s="54">
        <f t="shared" si="7"/>
        <v>0</v>
      </c>
      <c r="O159" s="101">
        <f>+'Pay App 21'!O159+'Pay App 21'!P159</f>
        <v>0</v>
      </c>
      <c r="P159" s="73"/>
      <c r="Q159" s="69">
        <f>+'Pay App 21'!Q159+N159+P159</f>
        <v>0</v>
      </c>
    </row>
    <row r="160" spans="1:17" ht="21" customHeight="1" x14ac:dyDescent="0.25">
      <c r="A160" s="154" t="s">
        <v>124</v>
      </c>
      <c r="B160" s="154"/>
      <c r="C160" s="154" t="s">
        <v>125</v>
      </c>
      <c r="D160" s="155"/>
      <c r="E160" s="101">
        <f>+'Pay App 21'!E160</f>
        <v>0</v>
      </c>
      <c r="F160" s="73"/>
      <c r="G160" s="102">
        <f>+'Pay App 21'!G160+'Pay App 22'!F160</f>
        <v>0</v>
      </c>
      <c r="H160" s="194">
        <f>+'Pay App 21'!K160</f>
        <v>0</v>
      </c>
      <c r="I160" s="195"/>
      <c r="J160" s="104"/>
      <c r="K160" s="55">
        <f t="shared" si="6"/>
        <v>0</v>
      </c>
      <c r="L160" s="56">
        <f t="shared" si="4"/>
        <v>0</v>
      </c>
      <c r="M160" s="54">
        <f t="shared" si="5"/>
        <v>0</v>
      </c>
      <c r="N160" s="54">
        <f t="shared" si="7"/>
        <v>0</v>
      </c>
      <c r="O160" s="101">
        <f>+'Pay App 21'!O160+'Pay App 21'!P160</f>
        <v>0</v>
      </c>
      <c r="P160" s="73"/>
      <c r="Q160" s="69">
        <f>+'Pay App 21'!Q160+N160+P160</f>
        <v>0</v>
      </c>
    </row>
    <row r="161" spans="1:17" ht="21" customHeight="1" x14ac:dyDescent="0.25">
      <c r="A161" s="154" t="s">
        <v>126</v>
      </c>
      <c r="B161" s="154"/>
      <c r="C161" s="154" t="s">
        <v>127</v>
      </c>
      <c r="D161" s="155"/>
      <c r="E161" s="101">
        <f>+'Pay App 21'!E161</f>
        <v>0</v>
      </c>
      <c r="F161" s="73"/>
      <c r="G161" s="102">
        <f>+'Pay App 21'!G161+'Pay App 22'!F161</f>
        <v>0</v>
      </c>
      <c r="H161" s="194">
        <f>+'Pay App 21'!K161</f>
        <v>0</v>
      </c>
      <c r="I161" s="195"/>
      <c r="J161" s="104"/>
      <c r="K161" s="55">
        <f t="shared" si="6"/>
        <v>0</v>
      </c>
      <c r="L161" s="56">
        <f t="shared" si="4"/>
        <v>0</v>
      </c>
      <c r="M161" s="54">
        <f t="shared" si="5"/>
        <v>0</v>
      </c>
      <c r="N161" s="54">
        <f t="shared" si="7"/>
        <v>0</v>
      </c>
      <c r="O161" s="101">
        <f>+'Pay App 21'!O161+'Pay App 21'!P161</f>
        <v>0</v>
      </c>
      <c r="P161" s="73"/>
      <c r="Q161" s="69">
        <f>+'Pay App 21'!Q161+N161+P161</f>
        <v>0</v>
      </c>
    </row>
    <row r="162" spans="1:17" ht="21" customHeight="1" x14ac:dyDescent="0.25">
      <c r="A162" s="154" t="s">
        <v>339</v>
      </c>
      <c r="B162" s="154"/>
      <c r="C162" s="154" t="s">
        <v>338</v>
      </c>
      <c r="D162" s="155"/>
      <c r="E162" s="101">
        <f>+'Pay App 21'!E162</f>
        <v>0</v>
      </c>
      <c r="F162" s="73"/>
      <c r="G162" s="102">
        <f>+'Pay App 21'!G162+'Pay App 22'!F162</f>
        <v>0</v>
      </c>
      <c r="H162" s="194">
        <f>+'Pay App 21'!K162</f>
        <v>0</v>
      </c>
      <c r="I162" s="195"/>
      <c r="J162" s="104"/>
      <c r="K162" s="55">
        <f t="shared" si="6"/>
        <v>0</v>
      </c>
      <c r="L162" s="56">
        <f t="shared" si="4"/>
        <v>0</v>
      </c>
      <c r="M162" s="54">
        <f t="shared" si="5"/>
        <v>0</v>
      </c>
      <c r="N162" s="54">
        <f t="shared" si="7"/>
        <v>0</v>
      </c>
      <c r="O162" s="101">
        <f>+'Pay App 21'!O162+'Pay App 21'!P162</f>
        <v>0</v>
      </c>
      <c r="P162" s="73"/>
      <c r="Q162" s="69">
        <f>+'Pay App 21'!Q162+N162+P162</f>
        <v>0</v>
      </c>
    </row>
    <row r="163" spans="1:17" ht="21" customHeight="1" x14ac:dyDescent="0.25">
      <c r="A163" s="154" t="s">
        <v>128</v>
      </c>
      <c r="B163" s="154"/>
      <c r="C163" s="154" t="s">
        <v>129</v>
      </c>
      <c r="D163" s="155"/>
      <c r="E163" s="101">
        <f>+'Pay App 21'!E163</f>
        <v>0</v>
      </c>
      <c r="F163" s="73"/>
      <c r="G163" s="102">
        <f>+'Pay App 21'!G163+'Pay App 22'!F163</f>
        <v>0</v>
      </c>
      <c r="H163" s="194">
        <f>+'Pay App 21'!K163</f>
        <v>0</v>
      </c>
      <c r="I163" s="195"/>
      <c r="J163" s="104"/>
      <c r="K163" s="55">
        <f t="shared" si="6"/>
        <v>0</v>
      </c>
      <c r="L163" s="56">
        <f t="shared" si="4"/>
        <v>0</v>
      </c>
      <c r="M163" s="54">
        <f t="shared" si="5"/>
        <v>0</v>
      </c>
      <c r="N163" s="54">
        <f t="shared" si="7"/>
        <v>0</v>
      </c>
      <c r="O163" s="101">
        <f>+'Pay App 21'!O163+'Pay App 21'!P163</f>
        <v>0</v>
      </c>
      <c r="P163" s="73"/>
      <c r="Q163" s="69">
        <f>+'Pay App 21'!Q163+N163+P163</f>
        <v>0</v>
      </c>
    </row>
    <row r="164" spans="1:17" ht="21" customHeight="1" x14ac:dyDescent="0.25">
      <c r="A164" s="159" t="s">
        <v>209</v>
      </c>
      <c r="B164" s="159"/>
      <c r="C164" s="159" t="s">
        <v>210</v>
      </c>
      <c r="D164" s="160"/>
      <c r="E164" s="101">
        <f>+'Pay App 21'!E164</f>
        <v>0</v>
      </c>
      <c r="F164" s="73"/>
      <c r="G164" s="102">
        <f>+'Pay App 21'!G164+'Pay App 22'!F164</f>
        <v>0</v>
      </c>
      <c r="H164" s="194">
        <f>+'Pay App 21'!K164</f>
        <v>0</v>
      </c>
      <c r="I164" s="195"/>
      <c r="J164" s="104"/>
      <c r="K164" s="55">
        <f t="shared" si="6"/>
        <v>0</v>
      </c>
      <c r="L164" s="56">
        <f t="shared" si="4"/>
        <v>0</v>
      </c>
      <c r="M164" s="54">
        <f t="shared" si="5"/>
        <v>0</v>
      </c>
      <c r="N164" s="54">
        <f t="shared" si="7"/>
        <v>0</v>
      </c>
      <c r="O164" s="101">
        <f>+'Pay App 21'!O164+'Pay App 21'!P164</f>
        <v>0</v>
      </c>
      <c r="P164" s="73"/>
      <c r="Q164" s="69">
        <f>+'Pay App 21'!Q164+N164+P164</f>
        <v>0</v>
      </c>
    </row>
    <row r="165" spans="1:17" ht="21" customHeight="1" x14ac:dyDescent="0.25">
      <c r="A165" s="159" t="s">
        <v>211</v>
      </c>
      <c r="B165" s="159"/>
      <c r="C165" s="159" t="s">
        <v>212</v>
      </c>
      <c r="D165" s="160"/>
      <c r="E165" s="101">
        <f>+'Pay App 21'!E165</f>
        <v>0</v>
      </c>
      <c r="F165" s="73"/>
      <c r="G165" s="102">
        <f>+'Pay App 21'!G165+'Pay App 22'!F165</f>
        <v>0</v>
      </c>
      <c r="H165" s="194">
        <f>+'Pay App 21'!K165</f>
        <v>0</v>
      </c>
      <c r="I165" s="195"/>
      <c r="J165" s="104"/>
      <c r="K165" s="55">
        <f t="shared" si="6"/>
        <v>0</v>
      </c>
      <c r="L165" s="56">
        <f t="shared" si="4"/>
        <v>0</v>
      </c>
      <c r="M165" s="54">
        <f t="shared" si="5"/>
        <v>0</v>
      </c>
      <c r="N165" s="54">
        <f t="shared" si="7"/>
        <v>0</v>
      </c>
      <c r="O165" s="101">
        <f>+'Pay App 21'!O165+'Pay App 21'!P165</f>
        <v>0</v>
      </c>
      <c r="P165" s="73"/>
      <c r="Q165" s="69">
        <f>+'Pay App 21'!Q165+N165+P165</f>
        <v>0</v>
      </c>
    </row>
    <row r="166" spans="1:17" ht="21" customHeight="1" x14ac:dyDescent="0.25">
      <c r="A166" s="154" t="s">
        <v>340</v>
      </c>
      <c r="B166" s="154"/>
      <c r="C166" s="154" t="s">
        <v>341</v>
      </c>
      <c r="D166" s="155"/>
      <c r="E166" s="101">
        <f>+'Pay App 21'!E166</f>
        <v>0</v>
      </c>
      <c r="F166" s="73"/>
      <c r="G166" s="102">
        <f>+'Pay App 21'!G166+'Pay App 22'!F166</f>
        <v>0</v>
      </c>
      <c r="H166" s="194">
        <f>+'Pay App 21'!K166</f>
        <v>0</v>
      </c>
      <c r="I166" s="195"/>
      <c r="J166" s="104"/>
      <c r="K166" s="55">
        <f t="shared" si="6"/>
        <v>0</v>
      </c>
      <c r="L166" s="56">
        <f t="shared" si="4"/>
        <v>0</v>
      </c>
      <c r="M166" s="54">
        <f t="shared" si="5"/>
        <v>0</v>
      </c>
      <c r="N166" s="54">
        <f t="shared" si="7"/>
        <v>0</v>
      </c>
      <c r="O166" s="101">
        <f>+'Pay App 21'!O166+'Pay App 21'!P166</f>
        <v>0</v>
      </c>
      <c r="P166" s="73"/>
      <c r="Q166" s="69">
        <f>+'Pay App 21'!Q166+N166+P166</f>
        <v>0</v>
      </c>
    </row>
    <row r="167" spans="1:17" ht="21" customHeight="1" x14ac:dyDescent="0.25">
      <c r="A167" s="154" t="s">
        <v>351</v>
      </c>
      <c r="B167" s="154"/>
      <c r="C167" s="154" t="s">
        <v>342</v>
      </c>
      <c r="D167" s="155"/>
      <c r="E167" s="101">
        <f>+'Pay App 21'!E167</f>
        <v>0</v>
      </c>
      <c r="F167" s="73"/>
      <c r="G167" s="102">
        <f>+'Pay App 21'!G167+'Pay App 22'!F167</f>
        <v>0</v>
      </c>
      <c r="H167" s="194">
        <f>+'Pay App 21'!K167</f>
        <v>0</v>
      </c>
      <c r="I167" s="195"/>
      <c r="J167" s="104"/>
      <c r="K167" s="55">
        <f t="shared" si="6"/>
        <v>0</v>
      </c>
      <c r="L167" s="56">
        <f t="shared" si="4"/>
        <v>0</v>
      </c>
      <c r="M167" s="54">
        <f t="shared" si="5"/>
        <v>0</v>
      </c>
      <c r="N167" s="54">
        <f t="shared" si="7"/>
        <v>0</v>
      </c>
      <c r="O167" s="101">
        <f>+'Pay App 21'!O167+'Pay App 21'!P167</f>
        <v>0</v>
      </c>
      <c r="P167" s="73"/>
      <c r="Q167" s="69">
        <f>+'Pay App 21'!Q167+N167+P167</f>
        <v>0</v>
      </c>
    </row>
    <row r="168" spans="1:17" ht="21" customHeight="1" x14ac:dyDescent="0.25">
      <c r="A168" s="154" t="s">
        <v>352</v>
      </c>
      <c r="B168" s="154"/>
      <c r="C168" s="154" t="s">
        <v>343</v>
      </c>
      <c r="D168" s="155"/>
      <c r="E168" s="101">
        <f>+'Pay App 21'!E168</f>
        <v>0</v>
      </c>
      <c r="F168" s="73"/>
      <c r="G168" s="102">
        <f>+'Pay App 21'!G168+'Pay App 22'!F168</f>
        <v>0</v>
      </c>
      <c r="H168" s="194">
        <f>+'Pay App 21'!K168</f>
        <v>0</v>
      </c>
      <c r="I168" s="195"/>
      <c r="J168" s="104"/>
      <c r="K168" s="55">
        <f t="shared" si="6"/>
        <v>0</v>
      </c>
      <c r="L168" s="56">
        <f t="shared" si="4"/>
        <v>0</v>
      </c>
      <c r="M168" s="54">
        <f t="shared" si="5"/>
        <v>0</v>
      </c>
      <c r="N168" s="54">
        <f t="shared" si="7"/>
        <v>0</v>
      </c>
      <c r="O168" s="101">
        <f>+'Pay App 21'!O168+'Pay App 21'!P168</f>
        <v>0</v>
      </c>
      <c r="P168" s="73"/>
      <c r="Q168" s="69">
        <f>+'Pay App 21'!Q168+N168+P168</f>
        <v>0</v>
      </c>
    </row>
    <row r="169" spans="1:17" ht="21" customHeight="1" x14ac:dyDescent="0.25">
      <c r="A169" s="154" t="s">
        <v>353</v>
      </c>
      <c r="B169" s="154"/>
      <c r="C169" s="154" t="s">
        <v>344</v>
      </c>
      <c r="D169" s="155"/>
      <c r="E169" s="101">
        <f>+'Pay App 21'!E169</f>
        <v>0</v>
      </c>
      <c r="F169" s="73"/>
      <c r="G169" s="102">
        <f>+'Pay App 21'!G169+'Pay App 22'!F169</f>
        <v>0</v>
      </c>
      <c r="H169" s="194">
        <f>+'Pay App 21'!K169</f>
        <v>0</v>
      </c>
      <c r="I169" s="195"/>
      <c r="J169" s="104"/>
      <c r="K169" s="55">
        <f t="shared" si="6"/>
        <v>0</v>
      </c>
      <c r="L169" s="56">
        <f t="shared" si="4"/>
        <v>0</v>
      </c>
      <c r="M169" s="54">
        <f t="shared" si="5"/>
        <v>0</v>
      </c>
      <c r="N169" s="54">
        <f t="shared" si="7"/>
        <v>0</v>
      </c>
      <c r="O169" s="101">
        <f>+'Pay App 21'!O169+'Pay App 21'!P169</f>
        <v>0</v>
      </c>
      <c r="P169" s="73"/>
      <c r="Q169" s="69">
        <f>+'Pay App 21'!Q169+N169+P169</f>
        <v>0</v>
      </c>
    </row>
    <row r="170" spans="1:17" ht="21" customHeight="1" x14ac:dyDescent="0.25">
      <c r="A170" s="154" t="s">
        <v>354</v>
      </c>
      <c r="B170" s="154"/>
      <c r="C170" s="154" t="s">
        <v>345</v>
      </c>
      <c r="D170" s="155"/>
      <c r="E170" s="101">
        <f>+'Pay App 21'!E170</f>
        <v>0</v>
      </c>
      <c r="F170" s="73"/>
      <c r="G170" s="102">
        <f>+'Pay App 21'!G170+'Pay App 22'!F170</f>
        <v>0</v>
      </c>
      <c r="H170" s="194">
        <f>+'Pay App 21'!K170</f>
        <v>0</v>
      </c>
      <c r="I170" s="195"/>
      <c r="J170" s="104"/>
      <c r="K170" s="55">
        <f t="shared" si="6"/>
        <v>0</v>
      </c>
      <c r="L170" s="56">
        <f t="shared" si="4"/>
        <v>0</v>
      </c>
      <c r="M170" s="54">
        <f t="shared" si="5"/>
        <v>0</v>
      </c>
      <c r="N170" s="54">
        <f t="shared" si="7"/>
        <v>0</v>
      </c>
      <c r="O170" s="101">
        <f>+'Pay App 21'!O170+'Pay App 21'!P170</f>
        <v>0</v>
      </c>
      <c r="P170" s="73"/>
      <c r="Q170" s="69">
        <f>+'Pay App 21'!Q170+N170+P170</f>
        <v>0</v>
      </c>
    </row>
    <row r="171" spans="1:17" ht="21" customHeight="1" x14ac:dyDescent="0.25">
      <c r="A171" s="154" t="s">
        <v>355</v>
      </c>
      <c r="B171" s="154"/>
      <c r="C171" s="154" t="s">
        <v>346</v>
      </c>
      <c r="D171" s="155"/>
      <c r="E171" s="101">
        <f>+'Pay App 21'!E171</f>
        <v>0</v>
      </c>
      <c r="F171" s="73"/>
      <c r="G171" s="102">
        <f>+'Pay App 21'!G171+'Pay App 22'!F171</f>
        <v>0</v>
      </c>
      <c r="H171" s="194">
        <f>+'Pay App 21'!K171</f>
        <v>0</v>
      </c>
      <c r="I171" s="195"/>
      <c r="J171" s="104"/>
      <c r="K171" s="55">
        <f t="shared" si="6"/>
        <v>0</v>
      </c>
      <c r="L171" s="56">
        <f t="shared" si="4"/>
        <v>0</v>
      </c>
      <c r="M171" s="54">
        <f t="shared" si="5"/>
        <v>0</v>
      </c>
      <c r="N171" s="54">
        <f t="shared" si="7"/>
        <v>0</v>
      </c>
      <c r="O171" s="101">
        <f>+'Pay App 21'!O171+'Pay App 21'!P171</f>
        <v>0</v>
      </c>
      <c r="P171" s="73"/>
      <c r="Q171" s="69">
        <f>+'Pay App 21'!Q171+N171+P171</f>
        <v>0</v>
      </c>
    </row>
    <row r="172" spans="1:17" ht="21" customHeight="1" x14ac:dyDescent="0.25">
      <c r="A172" s="154" t="s">
        <v>356</v>
      </c>
      <c r="B172" s="154"/>
      <c r="C172" s="154" t="s">
        <v>347</v>
      </c>
      <c r="D172" s="155"/>
      <c r="E172" s="101">
        <f>+'Pay App 21'!E172</f>
        <v>0</v>
      </c>
      <c r="F172" s="73"/>
      <c r="G172" s="102">
        <f>+'Pay App 21'!G172+'Pay App 22'!F172</f>
        <v>0</v>
      </c>
      <c r="H172" s="194">
        <f>+'Pay App 21'!K172</f>
        <v>0</v>
      </c>
      <c r="I172" s="195"/>
      <c r="J172" s="104"/>
      <c r="K172" s="55">
        <f t="shared" si="6"/>
        <v>0</v>
      </c>
      <c r="L172" s="56">
        <f t="shared" si="4"/>
        <v>0</v>
      </c>
      <c r="M172" s="54">
        <f t="shared" si="5"/>
        <v>0</v>
      </c>
      <c r="N172" s="54">
        <f t="shared" si="7"/>
        <v>0</v>
      </c>
      <c r="O172" s="101">
        <f>+'Pay App 21'!O172+'Pay App 21'!P172</f>
        <v>0</v>
      </c>
      <c r="P172" s="73"/>
      <c r="Q172" s="69">
        <f>+'Pay App 21'!Q172+N172+P172</f>
        <v>0</v>
      </c>
    </row>
    <row r="173" spans="1:17" ht="21" customHeight="1" x14ac:dyDescent="0.25">
      <c r="A173" s="154" t="s">
        <v>357</v>
      </c>
      <c r="B173" s="154"/>
      <c r="C173" s="154" t="s">
        <v>348</v>
      </c>
      <c r="D173" s="155"/>
      <c r="E173" s="101">
        <f>+'Pay App 21'!E173</f>
        <v>0</v>
      </c>
      <c r="F173" s="73"/>
      <c r="G173" s="102">
        <f>+'Pay App 21'!G173+'Pay App 22'!F173</f>
        <v>0</v>
      </c>
      <c r="H173" s="194">
        <f>+'Pay App 21'!K173</f>
        <v>0</v>
      </c>
      <c r="I173" s="195"/>
      <c r="J173" s="104"/>
      <c r="K173" s="55">
        <f t="shared" si="6"/>
        <v>0</v>
      </c>
      <c r="L173" s="56">
        <f t="shared" si="4"/>
        <v>0</v>
      </c>
      <c r="M173" s="54">
        <f t="shared" si="5"/>
        <v>0</v>
      </c>
      <c r="N173" s="54">
        <f t="shared" si="7"/>
        <v>0</v>
      </c>
      <c r="O173" s="101">
        <f>+'Pay App 21'!O173+'Pay App 21'!P173</f>
        <v>0</v>
      </c>
      <c r="P173" s="73"/>
      <c r="Q173" s="69">
        <f>+'Pay App 21'!Q173+N173+P173</f>
        <v>0</v>
      </c>
    </row>
    <row r="174" spans="1:17" ht="21" customHeight="1" x14ac:dyDescent="0.25">
      <c r="A174" s="154" t="s">
        <v>358</v>
      </c>
      <c r="B174" s="154"/>
      <c r="C174" s="154" t="s">
        <v>349</v>
      </c>
      <c r="D174" s="155"/>
      <c r="E174" s="101">
        <f>+'Pay App 21'!E174</f>
        <v>0</v>
      </c>
      <c r="F174" s="73"/>
      <c r="G174" s="102">
        <f>+'Pay App 21'!G174+'Pay App 22'!F174</f>
        <v>0</v>
      </c>
      <c r="H174" s="194">
        <f>+'Pay App 21'!K174</f>
        <v>0</v>
      </c>
      <c r="I174" s="195"/>
      <c r="J174" s="104"/>
      <c r="K174" s="55">
        <f t="shared" si="6"/>
        <v>0</v>
      </c>
      <c r="L174" s="56">
        <f t="shared" si="4"/>
        <v>0</v>
      </c>
      <c r="M174" s="54">
        <f t="shared" si="5"/>
        <v>0</v>
      </c>
      <c r="N174" s="54">
        <f t="shared" si="7"/>
        <v>0</v>
      </c>
      <c r="O174" s="101">
        <f>+'Pay App 21'!O174+'Pay App 21'!P174</f>
        <v>0</v>
      </c>
      <c r="P174" s="73"/>
      <c r="Q174" s="69">
        <f>+'Pay App 21'!Q174+N174+P174</f>
        <v>0</v>
      </c>
    </row>
    <row r="175" spans="1:17" ht="21" customHeight="1" x14ac:dyDescent="0.25">
      <c r="A175" s="154" t="s">
        <v>359</v>
      </c>
      <c r="B175" s="154"/>
      <c r="C175" s="154" t="s">
        <v>350</v>
      </c>
      <c r="D175" s="155"/>
      <c r="E175" s="101">
        <f>+'Pay App 21'!E175</f>
        <v>0</v>
      </c>
      <c r="F175" s="73"/>
      <c r="G175" s="102">
        <f>+'Pay App 21'!G175+'Pay App 22'!F175</f>
        <v>0</v>
      </c>
      <c r="H175" s="194">
        <f>+'Pay App 21'!K175</f>
        <v>0</v>
      </c>
      <c r="I175" s="195"/>
      <c r="J175" s="104"/>
      <c r="K175" s="55">
        <f t="shared" si="6"/>
        <v>0</v>
      </c>
      <c r="L175" s="56">
        <f t="shared" si="4"/>
        <v>0</v>
      </c>
      <c r="M175" s="54">
        <f t="shared" si="5"/>
        <v>0</v>
      </c>
      <c r="N175" s="54">
        <f t="shared" si="7"/>
        <v>0</v>
      </c>
      <c r="O175" s="101">
        <f>+'Pay App 21'!O175+'Pay App 21'!P175</f>
        <v>0</v>
      </c>
      <c r="P175" s="73"/>
      <c r="Q175" s="69">
        <f>+'Pay App 21'!Q175+N175+P175</f>
        <v>0</v>
      </c>
    </row>
    <row r="176" spans="1:17" ht="21" customHeight="1" x14ac:dyDescent="0.25">
      <c r="A176" s="156" t="s">
        <v>186</v>
      </c>
      <c r="B176" s="156"/>
      <c r="C176" s="156" t="s">
        <v>187</v>
      </c>
      <c r="D176" s="157"/>
      <c r="E176" s="101">
        <f>+'Pay App 21'!E176</f>
        <v>0</v>
      </c>
      <c r="F176" s="73"/>
      <c r="G176" s="102">
        <f>+'Pay App 21'!G176+'Pay App 22'!F176</f>
        <v>0</v>
      </c>
      <c r="H176" s="194">
        <f>+'Pay App 21'!K176</f>
        <v>0</v>
      </c>
      <c r="I176" s="195"/>
      <c r="J176" s="104"/>
      <c r="K176" s="55">
        <f t="shared" si="6"/>
        <v>0</v>
      </c>
      <c r="L176" s="56">
        <f t="shared" si="4"/>
        <v>0</v>
      </c>
      <c r="M176" s="54">
        <f t="shared" si="5"/>
        <v>0</v>
      </c>
      <c r="N176" s="54">
        <f t="shared" si="7"/>
        <v>0</v>
      </c>
      <c r="O176" s="101">
        <f>+'Pay App 21'!O176+'Pay App 21'!P176</f>
        <v>0</v>
      </c>
      <c r="P176" s="73"/>
      <c r="Q176" s="69">
        <f>+'Pay App 21'!Q176+N176+P176</f>
        <v>0</v>
      </c>
    </row>
    <row r="177" spans="1:17" ht="21" customHeight="1" x14ac:dyDescent="0.25">
      <c r="A177" s="154" t="s">
        <v>361</v>
      </c>
      <c r="B177" s="154"/>
      <c r="C177" s="154" t="s">
        <v>360</v>
      </c>
      <c r="D177" s="155"/>
      <c r="E177" s="101">
        <f>+'Pay App 21'!E177</f>
        <v>0</v>
      </c>
      <c r="F177" s="73"/>
      <c r="G177" s="102">
        <f>+'Pay App 21'!G177+'Pay App 22'!F177</f>
        <v>0</v>
      </c>
      <c r="H177" s="194">
        <f>+'Pay App 21'!K177</f>
        <v>0</v>
      </c>
      <c r="I177" s="195"/>
      <c r="J177" s="104"/>
      <c r="K177" s="55">
        <f t="shared" si="6"/>
        <v>0</v>
      </c>
      <c r="L177" s="56">
        <f t="shared" si="4"/>
        <v>0</v>
      </c>
      <c r="M177" s="54">
        <f t="shared" si="5"/>
        <v>0</v>
      </c>
      <c r="N177" s="54">
        <f t="shared" si="7"/>
        <v>0</v>
      </c>
      <c r="O177" s="101">
        <f>+'Pay App 21'!O177+'Pay App 21'!P177</f>
        <v>0</v>
      </c>
      <c r="P177" s="73"/>
      <c r="Q177" s="69">
        <f>+'Pay App 21'!Q177+N177+P177</f>
        <v>0</v>
      </c>
    </row>
    <row r="178" spans="1:17" ht="21" customHeight="1" x14ac:dyDescent="0.25">
      <c r="A178" s="154" t="s">
        <v>130</v>
      </c>
      <c r="B178" s="154"/>
      <c r="C178" s="153" t="s">
        <v>131</v>
      </c>
      <c r="D178" s="158"/>
      <c r="E178" s="101">
        <f>+'Pay App 21'!E178</f>
        <v>0</v>
      </c>
      <c r="F178" s="73"/>
      <c r="G178" s="102">
        <f>+'Pay App 21'!G178+'Pay App 22'!F178</f>
        <v>0</v>
      </c>
      <c r="H178" s="194">
        <f>+'Pay App 21'!K178</f>
        <v>0</v>
      </c>
      <c r="I178" s="195"/>
      <c r="J178" s="104"/>
      <c r="K178" s="55">
        <f t="shared" si="6"/>
        <v>0</v>
      </c>
      <c r="L178" s="56">
        <f t="shared" si="4"/>
        <v>0</v>
      </c>
      <c r="M178" s="54">
        <f t="shared" si="5"/>
        <v>0</v>
      </c>
      <c r="N178" s="54">
        <f t="shared" si="7"/>
        <v>0</v>
      </c>
      <c r="O178" s="101">
        <f>+'Pay App 21'!O178+'Pay App 21'!P178</f>
        <v>0</v>
      </c>
      <c r="P178" s="73"/>
      <c r="Q178" s="69">
        <f>+'Pay App 21'!Q178+N178+P178</f>
        <v>0</v>
      </c>
    </row>
    <row r="179" spans="1:17" ht="21" customHeight="1" x14ac:dyDescent="0.25">
      <c r="A179" s="154" t="s">
        <v>362</v>
      </c>
      <c r="B179" s="154"/>
      <c r="C179" s="154" t="s">
        <v>366</v>
      </c>
      <c r="D179" s="155"/>
      <c r="E179" s="101">
        <f>+'Pay App 21'!E179</f>
        <v>0</v>
      </c>
      <c r="F179" s="73"/>
      <c r="G179" s="102">
        <f>+'Pay App 21'!G179+'Pay App 22'!F179</f>
        <v>0</v>
      </c>
      <c r="H179" s="194">
        <f>+'Pay App 21'!K179</f>
        <v>0</v>
      </c>
      <c r="I179" s="195"/>
      <c r="J179" s="104"/>
      <c r="K179" s="55">
        <f t="shared" si="6"/>
        <v>0</v>
      </c>
      <c r="L179" s="56">
        <f t="shared" si="4"/>
        <v>0</v>
      </c>
      <c r="M179" s="54">
        <f t="shared" si="5"/>
        <v>0</v>
      </c>
      <c r="N179" s="54">
        <f t="shared" si="7"/>
        <v>0</v>
      </c>
      <c r="O179" s="101">
        <f>+'Pay App 21'!O179+'Pay App 21'!P179</f>
        <v>0</v>
      </c>
      <c r="P179" s="73"/>
      <c r="Q179" s="69">
        <f>+'Pay App 21'!Q179+N179+P179</f>
        <v>0</v>
      </c>
    </row>
    <row r="180" spans="1:17" ht="21" customHeight="1" x14ac:dyDescent="0.25">
      <c r="A180" s="154" t="s">
        <v>363</v>
      </c>
      <c r="B180" s="154"/>
      <c r="C180" s="154" t="s">
        <v>367</v>
      </c>
      <c r="D180" s="155"/>
      <c r="E180" s="101">
        <f>+'Pay App 21'!E180</f>
        <v>0</v>
      </c>
      <c r="F180" s="73"/>
      <c r="G180" s="102">
        <f>+'Pay App 21'!G180+'Pay App 22'!F180</f>
        <v>0</v>
      </c>
      <c r="H180" s="194">
        <f>+'Pay App 21'!K180</f>
        <v>0</v>
      </c>
      <c r="I180" s="195"/>
      <c r="J180" s="104"/>
      <c r="K180" s="55">
        <f t="shared" si="6"/>
        <v>0</v>
      </c>
      <c r="L180" s="56">
        <f t="shared" si="4"/>
        <v>0</v>
      </c>
      <c r="M180" s="54">
        <f t="shared" si="5"/>
        <v>0</v>
      </c>
      <c r="N180" s="54">
        <f t="shared" si="7"/>
        <v>0</v>
      </c>
      <c r="O180" s="101">
        <f>+'Pay App 21'!O180+'Pay App 21'!P180</f>
        <v>0</v>
      </c>
      <c r="P180" s="73"/>
      <c r="Q180" s="69">
        <f>+'Pay App 21'!Q180+N180+P180</f>
        <v>0</v>
      </c>
    </row>
    <row r="181" spans="1:17" ht="21" customHeight="1" x14ac:dyDescent="0.25">
      <c r="A181" s="154" t="s">
        <v>364</v>
      </c>
      <c r="B181" s="154"/>
      <c r="C181" s="154" t="s">
        <v>368</v>
      </c>
      <c r="D181" s="155"/>
      <c r="E181" s="101">
        <f>+'Pay App 21'!E181</f>
        <v>0</v>
      </c>
      <c r="F181" s="73"/>
      <c r="G181" s="102">
        <f>+'Pay App 21'!G181+'Pay App 22'!F181</f>
        <v>0</v>
      </c>
      <c r="H181" s="194">
        <f>+'Pay App 21'!K181</f>
        <v>0</v>
      </c>
      <c r="I181" s="195"/>
      <c r="J181" s="104"/>
      <c r="K181" s="55">
        <f t="shared" si="6"/>
        <v>0</v>
      </c>
      <c r="L181" s="56">
        <f t="shared" si="4"/>
        <v>0</v>
      </c>
      <c r="M181" s="54">
        <f t="shared" si="5"/>
        <v>0</v>
      </c>
      <c r="N181" s="54">
        <f t="shared" si="7"/>
        <v>0</v>
      </c>
      <c r="O181" s="101">
        <f>+'Pay App 21'!O181+'Pay App 21'!P181</f>
        <v>0</v>
      </c>
      <c r="P181" s="73"/>
      <c r="Q181" s="69">
        <f>+'Pay App 21'!Q181+N181+P181</f>
        <v>0</v>
      </c>
    </row>
    <row r="182" spans="1:17" ht="21" customHeight="1" x14ac:dyDescent="0.25">
      <c r="A182" s="154" t="s">
        <v>365</v>
      </c>
      <c r="B182" s="154"/>
      <c r="C182" s="154" t="s">
        <v>369</v>
      </c>
      <c r="D182" s="155"/>
      <c r="E182" s="101">
        <f>+'Pay App 21'!E182</f>
        <v>0</v>
      </c>
      <c r="F182" s="73"/>
      <c r="G182" s="102">
        <f>+'Pay App 21'!G182+'Pay App 22'!F182</f>
        <v>0</v>
      </c>
      <c r="H182" s="194">
        <f>+'Pay App 21'!K182</f>
        <v>0</v>
      </c>
      <c r="I182" s="195"/>
      <c r="J182" s="104"/>
      <c r="K182" s="55">
        <f t="shared" si="6"/>
        <v>0</v>
      </c>
      <c r="L182" s="56">
        <f t="shared" si="4"/>
        <v>0</v>
      </c>
      <c r="M182" s="54">
        <f t="shared" si="5"/>
        <v>0</v>
      </c>
      <c r="N182" s="54">
        <f t="shared" si="7"/>
        <v>0</v>
      </c>
      <c r="O182" s="101">
        <f>+'Pay App 21'!O182+'Pay App 21'!P182</f>
        <v>0</v>
      </c>
      <c r="P182" s="73"/>
      <c r="Q182" s="69">
        <f>+'Pay App 21'!Q182+N182+P182</f>
        <v>0</v>
      </c>
    </row>
    <row r="183" spans="1:17" ht="21" customHeight="1" x14ac:dyDescent="0.25">
      <c r="A183" s="156" t="s">
        <v>188</v>
      </c>
      <c r="B183" s="156"/>
      <c r="C183" s="156" t="s">
        <v>189</v>
      </c>
      <c r="D183" s="157"/>
      <c r="E183" s="101">
        <f>+'Pay App 21'!E183</f>
        <v>0</v>
      </c>
      <c r="F183" s="73"/>
      <c r="G183" s="102">
        <f>+'Pay App 21'!G183+'Pay App 22'!F183</f>
        <v>0</v>
      </c>
      <c r="H183" s="194">
        <f>+'Pay App 21'!K183</f>
        <v>0</v>
      </c>
      <c r="I183" s="195"/>
      <c r="J183" s="104"/>
      <c r="K183" s="55">
        <f t="shared" si="6"/>
        <v>0</v>
      </c>
      <c r="L183" s="56">
        <f t="shared" si="4"/>
        <v>0</v>
      </c>
      <c r="M183" s="54">
        <f t="shared" si="5"/>
        <v>0</v>
      </c>
      <c r="N183" s="54">
        <f t="shared" si="7"/>
        <v>0</v>
      </c>
      <c r="O183" s="101">
        <f>+'Pay App 21'!O183+'Pay App 21'!P183</f>
        <v>0</v>
      </c>
      <c r="P183" s="73"/>
      <c r="Q183" s="69">
        <f>+'Pay App 21'!Q183+N183+P183</f>
        <v>0</v>
      </c>
    </row>
    <row r="184" spans="1:17" ht="21" customHeight="1" x14ac:dyDescent="0.25">
      <c r="A184" s="156" t="s">
        <v>190</v>
      </c>
      <c r="B184" s="156"/>
      <c r="C184" s="156" t="s">
        <v>191</v>
      </c>
      <c r="D184" s="157"/>
      <c r="E184" s="101">
        <f>+'Pay App 21'!E184</f>
        <v>0</v>
      </c>
      <c r="F184" s="73"/>
      <c r="G184" s="102">
        <f>+'Pay App 21'!G184+'Pay App 22'!F184</f>
        <v>0</v>
      </c>
      <c r="H184" s="194">
        <f>+'Pay App 21'!K184</f>
        <v>0</v>
      </c>
      <c r="I184" s="195"/>
      <c r="J184" s="104"/>
      <c r="K184" s="55">
        <f t="shared" si="6"/>
        <v>0</v>
      </c>
      <c r="L184" s="56">
        <f t="shared" si="4"/>
        <v>0</v>
      </c>
      <c r="M184" s="54">
        <f t="shared" si="5"/>
        <v>0</v>
      </c>
      <c r="N184" s="54">
        <f t="shared" si="7"/>
        <v>0</v>
      </c>
      <c r="O184" s="101">
        <f>+'Pay App 21'!O184+'Pay App 21'!P184</f>
        <v>0</v>
      </c>
      <c r="P184" s="73"/>
      <c r="Q184" s="69">
        <f>+'Pay App 21'!Q184+N184+P184</f>
        <v>0</v>
      </c>
    </row>
    <row r="185" spans="1:17" ht="21" customHeight="1" x14ac:dyDescent="0.25">
      <c r="A185" s="154" t="s">
        <v>371</v>
      </c>
      <c r="B185" s="154"/>
      <c r="C185" s="154" t="s">
        <v>370</v>
      </c>
      <c r="D185" s="155"/>
      <c r="E185" s="101">
        <f>+'Pay App 21'!E185</f>
        <v>0</v>
      </c>
      <c r="F185" s="73"/>
      <c r="G185" s="102">
        <f>+'Pay App 21'!G185+'Pay App 22'!F185</f>
        <v>0</v>
      </c>
      <c r="H185" s="194">
        <f>+'Pay App 21'!K185</f>
        <v>0</v>
      </c>
      <c r="I185" s="195"/>
      <c r="J185" s="104"/>
      <c r="K185" s="55">
        <f t="shared" si="6"/>
        <v>0</v>
      </c>
      <c r="L185" s="56">
        <f t="shared" si="4"/>
        <v>0</v>
      </c>
      <c r="M185" s="54">
        <f t="shared" si="5"/>
        <v>0</v>
      </c>
      <c r="N185" s="54">
        <f t="shared" si="7"/>
        <v>0</v>
      </c>
      <c r="O185" s="101">
        <f>+'Pay App 21'!O185+'Pay App 21'!P185</f>
        <v>0</v>
      </c>
      <c r="P185" s="73"/>
      <c r="Q185" s="69">
        <f>+'Pay App 21'!Q185+N185+P185</f>
        <v>0</v>
      </c>
    </row>
    <row r="186" spans="1:17" ht="21" customHeight="1" x14ac:dyDescent="0.25">
      <c r="A186" s="154" t="s">
        <v>372</v>
      </c>
      <c r="B186" s="154"/>
      <c r="C186" s="154" t="s">
        <v>373</v>
      </c>
      <c r="D186" s="155"/>
      <c r="E186" s="101">
        <f>+'Pay App 21'!E186</f>
        <v>0</v>
      </c>
      <c r="F186" s="73"/>
      <c r="G186" s="102">
        <f>+'Pay App 21'!G186+'Pay App 22'!F186</f>
        <v>0</v>
      </c>
      <c r="H186" s="194">
        <f>+'Pay App 21'!K186</f>
        <v>0</v>
      </c>
      <c r="I186" s="195"/>
      <c r="J186" s="104"/>
      <c r="K186" s="55">
        <f t="shared" si="6"/>
        <v>0</v>
      </c>
      <c r="L186" s="56">
        <f t="shared" si="4"/>
        <v>0</v>
      </c>
      <c r="M186" s="54">
        <f t="shared" si="5"/>
        <v>0</v>
      </c>
      <c r="N186" s="54">
        <f t="shared" si="7"/>
        <v>0</v>
      </c>
      <c r="O186" s="101">
        <f>+'Pay App 21'!O186+'Pay App 21'!P186</f>
        <v>0</v>
      </c>
      <c r="P186" s="73"/>
      <c r="Q186" s="69">
        <f>+'Pay App 21'!Q186+N186+P186</f>
        <v>0</v>
      </c>
    </row>
    <row r="187" spans="1:17" ht="21" customHeight="1" x14ac:dyDescent="0.25">
      <c r="A187" s="154" t="s">
        <v>374</v>
      </c>
      <c r="B187" s="154"/>
      <c r="C187" s="154" t="s">
        <v>375</v>
      </c>
      <c r="D187" s="155"/>
      <c r="E187" s="101">
        <f>+'Pay App 21'!E187</f>
        <v>0</v>
      </c>
      <c r="F187" s="73"/>
      <c r="G187" s="102">
        <f>+'Pay App 21'!G187+'Pay App 22'!F187</f>
        <v>0</v>
      </c>
      <c r="H187" s="194">
        <f>+'Pay App 21'!K187</f>
        <v>0</v>
      </c>
      <c r="I187" s="195"/>
      <c r="J187" s="104"/>
      <c r="K187" s="55">
        <f t="shared" si="6"/>
        <v>0</v>
      </c>
      <c r="L187" s="56">
        <f t="shared" si="4"/>
        <v>0</v>
      </c>
      <c r="M187" s="54">
        <f t="shared" si="5"/>
        <v>0</v>
      </c>
      <c r="N187" s="54">
        <f t="shared" si="7"/>
        <v>0</v>
      </c>
      <c r="O187" s="101">
        <f>+'Pay App 21'!O187+'Pay App 21'!P187</f>
        <v>0</v>
      </c>
      <c r="P187" s="73"/>
      <c r="Q187" s="69">
        <f>+'Pay App 21'!Q187+N187+P187</f>
        <v>0</v>
      </c>
    </row>
    <row r="188" spans="1:17" ht="21" customHeight="1" x14ac:dyDescent="0.25">
      <c r="A188" s="156" t="s">
        <v>192</v>
      </c>
      <c r="B188" s="156"/>
      <c r="C188" s="156" t="s">
        <v>193</v>
      </c>
      <c r="D188" s="157"/>
      <c r="E188" s="101">
        <f>+'Pay App 21'!E188</f>
        <v>0</v>
      </c>
      <c r="F188" s="73"/>
      <c r="G188" s="102">
        <f>+'Pay App 21'!G188+'Pay App 22'!F188</f>
        <v>0</v>
      </c>
      <c r="H188" s="194">
        <f>+'Pay App 21'!K188</f>
        <v>0</v>
      </c>
      <c r="I188" s="195"/>
      <c r="J188" s="104"/>
      <c r="K188" s="55">
        <f t="shared" si="6"/>
        <v>0</v>
      </c>
      <c r="L188" s="56">
        <f t="shared" si="4"/>
        <v>0</v>
      </c>
      <c r="M188" s="54">
        <f t="shared" si="5"/>
        <v>0</v>
      </c>
      <c r="N188" s="54">
        <f t="shared" si="7"/>
        <v>0</v>
      </c>
      <c r="O188" s="101">
        <f>+'Pay App 21'!O188+'Pay App 21'!P188</f>
        <v>0</v>
      </c>
      <c r="P188" s="73"/>
      <c r="Q188" s="69">
        <f>+'Pay App 21'!Q188+N188+P188</f>
        <v>0</v>
      </c>
    </row>
    <row r="189" spans="1:17" ht="21" customHeight="1" x14ac:dyDescent="0.25">
      <c r="A189" s="153" t="s">
        <v>132</v>
      </c>
      <c r="B189" s="153"/>
      <c r="C189" s="153" t="s">
        <v>133</v>
      </c>
      <c r="D189" s="158"/>
      <c r="E189" s="101">
        <f>+'Pay App 21'!E189</f>
        <v>0</v>
      </c>
      <c r="F189" s="73"/>
      <c r="G189" s="102">
        <f>+'Pay App 21'!G189+'Pay App 22'!F189</f>
        <v>0</v>
      </c>
      <c r="H189" s="194">
        <f>+'Pay App 21'!K189</f>
        <v>0</v>
      </c>
      <c r="I189" s="195"/>
      <c r="J189" s="104"/>
      <c r="K189" s="55">
        <f t="shared" si="6"/>
        <v>0</v>
      </c>
      <c r="L189" s="56">
        <f t="shared" si="4"/>
        <v>0</v>
      </c>
      <c r="M189" s="54">
        <f t="shared" si="5"/>
        <v>0</v>
      </c>
      <c r="N189" s="54">
        <f t="shared" si="7"/>
        <v>0</v>
      </c>
      <c r="O189" s="101">
        <f>+'Pay App 21'!O189+'Pay App 21'!P189</f>
        <v>0</v>
      </c>
      <c r="P189" s="73"/>
      <c r="Q189" s="69">
        <f>+'Pay App 21'!Q189+N189+P189</f>
        <v>0</v>
      </c>
    </row>
    <row r="190" spans="1:17" ht="21" customHeight="1" x14ac:dyDescent="0.25">
      <c r="A190" s="153" t="s">
        <v>376</v>
      </c>
      <c r="B190" s="153"/>
      <c r="C190" s="154" t="s">
        <v>377</v>
      </c>
      <c r="D190" s="155"/>
      <c r="E190" s="101">
        <f>+'Pay App 21'!E190</f>
        <v>0</v>
      </c>
      <c r="F190" s="73"/>
      <c r="G190" s="102">
        <f>+'Pay App 21'!G190+'Pay App 22'!F190</f>
        <v>0</v>
      </c>
      <c r="H190" s="194">
        <f>+'Pay App 21'!K190</f>
        <v>0</v>
      </c>
      <c r="I190" s="195"/>
      <c r="J190" s="104"/>
      <c r="K190" s="55">
        <f t="shared" si="6"/>
        <v>0</v>
      </c>
      <c r="L190" s="56">
        <f t="shared" si="4"/>
        <v>0</v>
      </c>
      <c r="M190" s="54">
        <f t="shared" si="5"/>
        <v>0</v>
      </c>
      <c r="N190" s="54">
        <f t="shared" si="7"/>
        <v>0</v>
      </c>
      <c r="O190" s="101">
        <f>+'Pay App 21'!O190+'Pay App 21'!P190</f>
        <v>0</v>
      </c>
      <c r="P190" s="73"/>
      <c r="Q190" s="69">
        <f>+'Pay App 21'!Q190+N190+P190</f>
        <v>0</v>
      </c>
    </row>
    <row r="191" spans="1:17" ht="21" customHeight="1" x14ac:dyDescent="0.25">
      <c r="A191" s="156" t="s">
        <v>194</v>
      </c>
      <c r="B191" s="156"/>
      <c r="C191" s="156" t="s">
        <v>195</v>
      </c>
      <c r="D191" s="157"/>
      <c r="E191" s="101">
        <f>+'Pay App 21'!E191</f>
        <v>0</v>
      </c>
      <c r="F191" s="73"/>
      <c r="G191" s="102">
        <f>+'Pay App 21'!G191+'Pay App 22'!F191</f>
        <v>0</v>
      </c>
      <c r="H191" s="194">
        <f>+'Pay App 21'!K191</f>
        <v>0</v>
      </c>
      <c r="I191" s="195"/>
      <c r="J191" s="104"/>
      <c r="K191" s="55">
        <f t="shared" si="6"/>
        <v>0</v>
      </c>
      <c r="L191" s="56">
        <f t="shared" si="4"/>
        <v>0</v>
      </c>
      <c r="M191" s="54">
        <f t="shared" si="5"/>
        <v>0</v>
      </c>
      <c r="N191" s="54">
        <f t="shared" si="7"/>
        <v>0</v>
      </c>
      <c r="O191" s="101">
        <f>+'Pay App 21'!O191+'Pay App 21'!P191</f>
        <v>0</v>
      </c>
      <c r="P191" s="73"/>
      <c r="Q191" s="69">
        <f>+'Pay App 21'!Q191+N191+P191</f>
        <v>0</v>
      </c>
    </row>
    <row r="192" spans="1:17" ht="21" customHeight="1" x14ac:dyDescent="0.25">
      <c r="A192" s="153" t="s">
        <v>134</v>
      </c>
      <c r="B192" s="153"/>
      <c r="C192" s="153" t="s">
        <v>135</v>
      </c>
      <c r="D192" s="158"/>
      <c r="E192" s="101">
        <f>+'Pay App 21'!E192</f>
        <v>0</v>
      </c>
      <c r="F192" s="73"/>
      <c r="G192" s="102">
        <f>+'Pay App 21'!G192+'Pay App 22'!F192</f>
        <v>0</v>
      </c>
      <c r="H192" s="194">
        <f>+'Pay App 21'!K192</f>
        <v>0</v>
      </c>
      <c r="I192" s="195"/>
      <c r="J192" s="104"/>
      <c r="K192" s="55">
        <f t="shared" si="6"/>
        <v>0</v>
      </c>
      <c r="L192" s="56">
        <f t="shared" si="4"/>
        <v>0</v>
      </c>
      <c r="M192" s="54">
        <f t="shared" si="5"/>
        <v>0</v>
      </c>
      <c r="N192" s="54">
        <f t="shared" si="7"/>
        <v>0</v>
      </c>
      <c r="O192" s="101">
        <f>+'Pay App 21'!O192+'Pay App 21'!P192</f>
        <v>0</v>
      </c>
      <c r="P192" s="73"/>
      <c r="Q192" s="69">
        <f>+'Pay App 21'!Q192+N192+P192</f>
        <v>0</v>
      </c>
    </row>
    <row r="193" spans="1:17" ht="21" customHeight="1" x14ac:dyDescent="0.25">
      <c r="A193" s="153" t="s">
        <v>376</v>
      </c>
      <c r="B193" s="153"/>
      <c r="C193" s="154" t="s">
        <v>378</v>
      </c>
      <c r="D193" s="155"/>
      <c r="E193" s="101">
        <f>+'Pay App 21'!E193</f>
        <v>0</v>
      </c>
      <c r="F193" s="73"/>
      <c r="G193" s="102">
        <f>+'Pay App 21'!G193+'Pay App 22'!F193</f>
        <v>0</v>
      </c>
      <c r="H193" s="194">
        <f>+'Pay App 21'!K193</f>
        <v>0</v>
      </c>
      <c r="I193" s="195"/>
      <c r="J193" s="104"/>
      <c r="K193" s="55">
        <f t="shared" si="6"/>
        <v>0</v>
      </c>
      <c r="L193" s="56">
        <f t="shared" si="4"/>
        <v>0</v>
      </c>
      <c r="M193" s="54">
        <f t="shared" si="5"/>
        <v>0</v>
      </c>
      <c r="N193" s="54">
        <f t="shared" si="7"/>
        <v>0</v>
      </c>
      <c r="O193" s="101">
        <f>+'Pay App 21'!O193+'Pay App 21'!P193</f>
        <v>0</v>
      </c>
      <c r="P193" s="73"/>
      <c r="Q193" s="69">
        <f>+'Pay App 21'!Q193+N193+P193</f>
        <v>0</v>
      </c>
    </row>
    <row r="194" spans="1:17" ht="21" customHeight="1" x14ac:dyDescent="0.25">
      <c r="A194" s="153" t="s">
        <v>136</v>
      </c>
      <c r="B194" s="153"/>
      <c r="C194" s="153" t="s">
        <v>137</v>
      </c>
      <c r="D194" s="158"/>
      <c r="E194" s="101">
        <f>+'Pay App 21'!E194</f>
        <v>0</v>
      </c>
      <c r="F194" s="73"/>
      <c r="G194" s="102">
        <f>+'Pay App 21'!G194+'Pay App 22'!F194</f>
        <v>0</v>
      </c>
      <c r="H194" s="194">
        <f>+'Pay App 21'!K194</f>
        <v>0</v>
      </c>
      <c r="I194" s="195"/>
      <c r="J194" s="104"/>
      <c r="K194" s="55">
        <f t="shared" si="6"/>
        <v>0</v>
      </c>
      <c r="L194" s="56">
        <f t="shared" si="4"/>
        <v>0</v>
      </c>
      <c r="M194" s="54">
        <f t="shared" si="5"/>
        <v>0</v>
      </c>
      <c r="N194" s="54">
        <f t="shared" si="7"/>
        <v>0</v>
      </c>
      <c r="O194" s="101">
        <f>+'Pay App 21'!O194+'Pay App 21'!P194</f>
        <v>0</v>
      </c>
      <c r="P194" s="73"/>
      <c r="Q194" s="69">
        <f>+'Pay App 21'!Q194+N194+P194</f>
        <v>0</v>
      </c>
    </row>
    <row r="195" spans="1:17" ht="21" customHeight="1" x14ac:dyDescent="0.25">
      <c r="A195" s="153" t="s">
        <v>138</v>
      </c>
      <c r="B195" s="153"/>
      <c r="C195" s="153" t="s">
        <v>139</v>
      </c>
      <c r="D195" s="158"/>
      <c r="E195" s="101">
        <f>+'Pay App 21'!E195</f>
        <v>0</v>
      </c>
      <c r="F195" s="73"/>
      <c r="G195" s="102">
        <f>+'Pay App 21'!G195+'Pay App 22'!F195</f>
        <v>0</v>
      </c>
      <c r="H195" s="194">
        <f>+'Pay App 21'!K195</f>
        <v>0</v>
      </c>
      <c r="I195" s="195"/>
      <c r="J195" s="104"/>
      <c r="K195" s="55">
        <f t="shared" si="6"/>
        <v>0</v>
      </c>
      <c r="L195" s="56">
        <f t="shared" si="4"/>
        <v>0</v>
      </c>
      <c r="M195" s="54">
        <f t="shared" si="5"/>
        <v>0</v>
      </c>
      <c r="N195" s="54">
        <f t="shared" si="7"/>
        <v>0</v>
      </c>
      <c r="O195" s="101">
        <f>+'Pay App 21'!O195+'Pay App 21'!P195</f>
        <v>0</v>
      </c>
      <c r="P195" s="73"/>
      <c r="Q195" s="69">
        <f>+'Pay App 21'!Q195+N195+P195</f>
        <v>0</v>
      </c>
    </row>
    <row r="196" spans="1:17" ht="21" customHeight="1" x14ac:dyDescent="0.25">
      <c r="A196" s="153" t="s">
        <v>379</v>
      </c>
      <c r="B196" s="153"/>
      <c r="C196" s="154" t="s">
        <v>348</v>
      </c>
      <c r="D196" s="155"/>
      <c r="E196" s="101">
        <f>+'Pay App 21'!E196</f>
        <v>0</v>
      </c>
      <c r="F196" s="73"/>
      <c r="G196" s="102">
        <f>+'Pay App 21'!G196+'Pay App 22'!F196</f>
        <v>0</v>
      </c>
      <c r="H196" s="194">
        <f>+'Pay App 21'!K196</f>
        <v>0</v>
      </c>
      <c r="I196" s="195"/>
      <c r="J196" s="104"/>
      <c r="K196" s="55">
        <f t="shared" si="6"/>
        <v>0</v>
      </c>
      <c r="L196" s="56">
        <f t="shared" si="4"/>
        <v>0</v>
      </c>
      <c r="M196" s="54">
        <f t="shared" si="5"/>
        <v>0</v>
      </c>
      <c r="N196" s="54">
        <f t="shared" si="7"/>
        <v>0</v>
      </c>
      <c r="O196" s="101">
        <f>+'Pay App 21'!O196+'Pay App 21'!P196</f>
        <v>0</v>
      </c>
      <c r="P196" s="73"/>
      <c r="Q196" s="69">
        <f>+'Pay App 21'!Q196+N196+P196</f>
        <v>0</v>
      </c>
    </row>
    <row r="197" spans="1:17" ht="21" customHeight="1" x14ac:dyDescent="0.25">
      <c r="A197" s="156" t="s">
        <v>196</v>
      </c>
      <c r="B197" s="156"/>
      <c r="C197" s="156" t="s">
        <v>197</v>
      </c>
      <c r="D197" s="157"/>
      <c r="E197" s="101">
        <f>+'Pay App 21'!E197</f>
        <v>0</v>
      </c>
      <c r="F197" s="73"/>
      <c r="G197" s="102">
        <f>+'Pay App 21'!G197+'Pay App 22'!F197</f>
        <v>0</v>
      </c>
      <c r="H197" s="194">
        <f>+'Pay App 21'!K197</f>
        <v>0</v>
      </c>
      <c r="I197" s="195"/>
      <c r="J197" s="104"/>
      <c r="K197" s="55">
        <f t="shared" si="6"/>
        <v>0</v>
      </c>
      <c r="L197" s="56">
        <f t="shared" si="4"/>
        <v>0</v>
      </c>
      <c r="M197" s="54">
        <f t="shared" si="5"/>
        <v>0</v>
      </c>
      <c r="N197" s="54">
        <f t="shared" si="7"/>
        <v>0</v>
      </c>
      <c r="O197" s="101">
        <f>+'Pay App 21'!O197+'Pay App 21'!P197</f>
        <v>0</v>
      </c>
      <c r="P197" s="73"/>
      <c r="Q197" s="69">
        <f>+'Pay App 21'!Q197+N197+P197</f>
        <v>0</v>
      </c>
    </row>
    <row r="198" spans="1:17" ht="21" customHeight="1" x14ac:dyDescent="0.25">
      <c r="A198" s="153" t="s">
        <v>140</v>
      </c>
      <c r="B198" s="153"/>
      <c r="C198" s="153" t="s">
        <v>141</v>
      </c>
      <c r="D198" s="158"/>
      <c r="E198" s="101">
        <f>+'Pay App 21'!E198</f>
        <v>0</v>
      </c>
      <c r="F198" s="73"/>
      <c r="G198" s="102">
        <f>+'Pay App 21'!G198+'Pay App 22'!F198</f>
        <v>0</v>
      </c>
      <c r="H198" s="194">
        <f>+'Pay App 21'!K198</f>
        <v>0</v>
      </c>
      <c r="I198" s="195"/>
      <c r="J198" s="104"/>
      <c r="K198" s="55">
        <f t="shared" si="6"/>
        <v>0</v>
      </c>
      <c r="L198" s="56">
        <f t="shared" si="4"/>
        <v>0</v>
      </c>
      <c r="M198" s="54">
        <f t="shared" si="5"/>
        <v>0</v>
      </c>
      <c r="N198" s="54">
        <f t="shared" si="7"/>
        <v>0</v>
      </c>
      <c r="O198" s="101">
        <f>+'Pay App 21'!O198+'Pay App 21'!P198</f>
        <v>0</v>
      </c>
      <c r="P198" s="73"/>
      <c r="Q198" s="69">
        <f>+'Pay App 21'!Q198+N198+P198</f>
        <v>0</v>
      </c>
    </row>
    <row r="199" spans="1:17" ht="21" customHeight="1" x14ac:dyDescent="0.25">
      <c r="A199" s="153" t="s">
        <v>142</v>
      </c>
      <c r="B199" s="153"/>
      <c r="C199" s="153" t="s">
        <v>143</v>
      </c>
      <c r="D199" s="158"/>
      <c r="E199" s="101">
        <f>+'Pay App 21'!E199</f>
        <v>0</v>
      </c>
      <c r="F199" s="73"/>
      <c r="G199" s="102">
        <f>+'Pay App 21'!G199+'Pay App 22'!F199</f>
        <v>0</v>
      </c>
      <c r="H199" s="194">
        <f>+'Pay App 21'!K199</f>
        <v>0</v>
      </c>
      <c r="I199" s="195"/>
      <c r="J199" s="104"/>
      <c r="K199" s="55">
        <f t="shared" si="6"/>
        <v>0</v>
      </c>
      <c r="L199" s="56">
        <f t="shared" si="4"/>
        <v>0</v>
      </c>
      <c r="M199" s="54">
        <f t="shared" si="5"/>
        <v>0</v>
      </c>
      <c r="N199" s="54">
        <f t="shared" si="7"/>
        <v>0</v>
      </c>
      <c r="O199" s="101">
        <f>+'Pay App 21'!O199+'Pay App 21'!P199</f>
        <v>0</v>
      </c>
      <c r="P199" s="73"/>
      <c r="Q199" s="69">
        <f>+'Pay App 21'!Q199+N199+P199</f>
        <v>0</v>
      </c>
    </row>
    <row r="200" spans="1:17" ht="21" customHeight="1" x14ac:dyDescent="0.25">
      <c r="A200" s="153" t="s">
        <v>380</v>
      </c>
      <c r="B200" s="153"/>
      <c r="C200" s="154" t="s">
        <v>381</v>
      </c>
      <c r="D200" s="155"/>
      <c r="E200" s="101">
        <f>+'Pay App 21'!E200</f>
        <v>0</v>
      </c>
      <c r="F200" s="73"/>
      <c r="G200" s="102">
        <f>+'Pay App 21'!G200+'Pay App 22'!F200</f>
        <v>0</v>
      </c>
      <c r="H200" s="194">
        <f>+'Pay App 21'!K200</f>
        <v>0</v>
      </c>
      <c r="I200" s="195"/>
      <c r="J200" s="104"/>
      <c r="K200" s="55">
        <f t="shared" si="6"/>
        <v>0</v>
      </c>
      <c r="L200" s="56">
        <f t="shared" si="4"/>
        <v>0</v>
      </c>
      <c r="M200" s="54">
        <f t="shared" si="5"/>
        <v>0</v>
      </c>
      <c r="N200" s="54">
        <f t="shared" si="7"/>
        <v>0</v>
      </c>
      <c r="O200" s="101">
        <f>+'Pay App 21'!O200+'Pay App 21'!P200</f>
        <v>0</v>
      </c>
      <c r="P200" s="73"/>
      <c r="Q200" s="69">
        <f>+'Pay App 21'!Q200+N200+P200</f>
        <v>0</v>
      </c>
    </row>
    <row r="201" spans="1:17" ht="21" customHeight="1" x14ac:dyDescent="0.25">
      <c r="A201" s="153" t="s">
        <v>382</v>
      </c>
      <c r="B201" s="153"/>
      <c r="C201" s="154" t="s">
        <v>383</v>
      </c>
      <c r="D201" s="155"/>
      <c r="E201" s="101">
        <f>+'Pay App 21'!E201</f>
        <v>0</v>
      </c>
      <c r="F201" s="73"/>
      <c r="G201" s="102">
        <f>+'Pay App 21'!G201+'Pay App 22'!F201</f>
        <v>0</v>
      </c>
      <c r="H201" s="194">
        <f>+'Pay App 21'!K201</f>
        <v>0</v>
      </c>
      <c r="I201" s="195"/>
      <c r="J201" s="104"/>
      <c r="K201" s="55">
        <f t="shared" si="6"/>
        <v>0</v>
      </c>
      <c r="L201" s="56">
        <f t="shared" si="4"/>
        <v>0</v>
      </c>
      <c r="M201" s="54">
        <f t="shared" si="5"/>
        <v>0</v>
      </c>
      <c r="N201" s="54">
        <f t="shared" si="7"/>
        <v>0</v>
      </c>
      <c r="O201" s="101">
        <f>+'Pay App 21'!O201+'Pay App 21'!P201</f>
        <v>0</v>
      </c>
      <c r="P201" s="73"/>
      <c r="Q201" s="69">
        <f>+'Pay App 21'!Q201+N201+P201</f>
        <v>0</v>
      </c>
    </row>
    <row r="202" spans="1:17" ht="21" customHeight="1" x14ac:dyDescent="0.25">
      <c r="A202" s="153" t="s">
        <v>144</v>
      </c>
      <c r="B202" s="153"/>
      <c r="C202" s="153" t="s">
        <v>145</v>
      </c>
      <c r="D202" s="158"/>
      <c r="E202" s="101">
        <f>+'Pay App 21'!E202</f>
        <v>0</v>
      </c>
      <c r="F202" s="73"/>
      <c r="G202" s="102">
        <f>+'Pay App 21'!G202+'Pay App 22'!F202</f>
        <v>0</v>
      </c>
      <c r="H202" s="194">
        <f>+'Pay App 21'!K202</f>
        <v>0</v>
      </c>
      <c r="I202" s="195"/>
      <c r="J202" s="104"/>
      <c r="K202" s="55">
        <f t="shared" si="6"/>
        <v>0</v>
      </c>
      <c r="L202" s="56">
        <f t="shared" si="4"/>
        <v>0</v>
      </c>
      <c r="M202" s="54">
        <f t="shared" si="5"/>
        <v>0</v>
      </c>
      <c r="N202" s="54">
        <f t="shared" si="7"/>
        <v>0</v>
      </c>
      <c r="O202" s="101">
        <f>+'Pay App 21'!O202+'Pay App 21'!P202</f>
        <v>0</v>
      </c>
      <c r="P202" s="73"/>
      <c r="Q202" s="69">
        <f>+'Pay App 21'!Q202+N202+P202</f>
        <v>0</v>
      </c>
    </row>
    <row r="203" spans="1:17" ht="21" customHeight="1" x14ac:dyDescent="0.25">
      <c r="A203" s="153" t="s">
        <v>384</v>
      </c>
      <c r="B203" s="153"/>
      <c r="C203" s="154" t="s">
        <v>385</v>
      </c>
      <c r="D203" s="155"/>
      <c r="E203" s="101">
        <f>+'Pay App 21'!E203</f>
        <v>0</v>
      </c>
      <c r="F203" s="73"/>
      <c r="G203" s="102">
        <f>+'Pay App 21'!G203+'Pay App 22'!F203</f>
        <v>0</v>
      </c>
      <c r="H203" s="194">
        <f>+'Pay App 21'!K203</f>
        <v>0</v>
      </c>
      <c r="I203" s="195"/>
      <c r="J203" s="104"/>
      <c r="K203" s="55">
        <f t="shared" si="6"/>
        <v>0</v>
      </c>
      <c r="L203" s="56">
        <f t="shared" si="4"/>
        <v>0</v>
      </c>
      <c r="M203" s="54">
        <f t="shared" si="5"/>
        <v>0</v>
      </c>
      <c r="N203" s="54">
        <f t="shared" si="7"/>
        <v>0</v>
      </c>
      <c r="O203" s="101">
        <f>+'Pay App 21'!O203+'Pay App 21'!P203</f>
        <v>0</v>
      </c>
      <c r="P203" s="73"/>
      <c r="Q203" s="69">
        <f>+'Pay App 21'!Q203+N203+P203</f>
        <v>0</v>
      </c>
    </row>
    <row r="204" spans="1:17" ht="21" customHeight="1" x14ac:dyDescent="0.25">
      <c r="A204" s="156" t="s">
        <v>198</v>
      </c>
      <c r="B204" s="156"/>
      <c r="C204" s="156" t="s">
        <v>199</v>
      </c>
      <c r="D204" s="157"/>
      <c r="E204" s="101">
        <f>+'Pay App 21'!E204</f>
        <v>0</v>
      </c>
      <c r="F204" s="73"/>
      <c r="G204" s="102">
        <f>+'Pay App 21'!G204+'Pay App 22'!F204</f>
        <v>0</v>
      </c>
      <c r="H204" s="194">
        <f>+'Pay App 21'!K204</f>
        <v>0</v>
      </c>
      <c r="I204" s="195"/>
      <c r="J204" s="104"/>
      <c r="K204" s="55">
        <f t="shared" si="6"/>
        <v>0</v>
      </c>
      <c r="L204" s="56">
        <f t="shared" si="4"/>
        <v>0</v>
      </c>
      <c r="M204" s="54">
        <f t="shared" si="5"/>
        <v>0</v>
      </c>
      <c r="N204" s="54">
        <f t="shared" si="7"/>
        <v>0</v>
      </c>
      <c r="O204" s="101">
        <f>+'Pay App 21'!O204+'Pay App 21'!P204</f>
        <v>0</v>
      </c>
      <c r="P204" s="73"/>
      <c r="Q204" s="69">
        <f>+'Pay App 21'!Q204+N204+P204</f>
        <v>0</v>
      </c>
    </row>
    <row r="205" spans="1:17" ht="21" customHeight="1" x14ac:dyDescent="0.25">
      <c r="A205" s="153" t="s">
        <v>146</v>
      </c>
      <c r="B205" s="153"/>
      <c r="C205" s="153" t="s">
        <v>147</v>
      </c>
      <c r="D205" s="158"/>
      <c r="E205" s="101">
        <f>+'Pay App 21'!E205</f>
        <v>0</v>
      </c>
      <c r="F205" s="73"/>
      <c r="G205" s="102">
        <f>+'Pay App 21'!G205+'Pay App 22'!F205</f>
        <v>0</v>
      </c>
      <c r="H205" s="194">
        <f>+'Pay App 21'!K205</f>
        <v>0</v>
      </c>
      <c r="I205" s="195"/>
      <c r="J205" s="104"/>
      <c r="K205" s="55">
        <f t="shared" si="6"/>
        <v>0</v>
      </c>
      <c r="L205" s="56">
        <f t="shared" si="4"/>
        <v>0</v>
      </c>
      <c r="M205" s="54">
        <f t="shared" si="5"/>
        <v>0</v>
      </c>
      <c r="N205" s="54">
        <f t="shared" si="7"/>
        <v>0</v>
      </c>
      <c r="O205" s="101">
        <f>+'Pay App 21'!O205+'Pay App 21'!P205</f>
        <v>0</v>
      </c>
      <c r="P205" s="73"/>
      <c r="Q205" s="69">
        <f>+'Pay App 21'!Q205+N205+P205</f>
        <v>0</v>
      </c>
    </row>
    <row r="206" spans="1:17" ht="21" customHeight="1" x14ac:dyDescent="0.25">
      <c r="A206" s="156" t="s">
        <v>200</v>
      </c>
      <c r="B206" s="156"/>
      <c r="C206" s="156" t="s">
        <v>201</v>
      </c>
      <c r="D206" s="157"/>
      <c r="E206" s="101">
        <f>+'Pay App 21'!E206</f>
        <v>0</v>
      </c>
      <c r="F206" s="73"/>
      <c r="G206" s="102">
        <f>+'Pay App 21'!G206+'Pay App 22'!F206</f>
        <v>0</v>
      </c>
      <c r="H206" s="194">
        <f>+'Pay App 21'!K206</f>
        <v>0</v>
      </c>
      <c r="I206" s="195"/>
      <c r="J206" s="104"/>
      <c r="K206" s="55">
        <f t="shared" si="6"/>
        <v>0</v>
      </c>
      <c r="L206" s="56">
        <f t="shared" si="4"/>
        <v>0</v>
      </c>
      <c r="M206" s="54">
        <f t="shared" si="5"/>
        <v>0</v>
      </c>
      <c r="N206" s="54">
        <f t="shared" si="7"/>
        <v>0</v>
      </c>
      <c r="O206" s="101">
        <f>+'Pay App 21'!O206+'Pay App 21'!P206</f>
        <v>0</v>
      </c>
      <c r="P206" s="73"/>
      <c r="Q206" s="69">
        <f>+'Pay App 21'!Q206+N206+P206</f>
        <v>0</v>
      </c>
    </row>
    <row r="207" spans="1:17" ht="21" customHeight="1" x14ac:dyDescent="0.25">
      <c r="A207" s="153" t="s">
        <v>148</v>
      </c>
      <c r="B207" s="153"/>
      <c r="C207" s="153" t="s">
        <v>149</v>
      </c>
      <c r="D207" s="158"/>
      <c r="E207" s="101">
        <f>+'Pay App 21'!E207</f>
        <v>0</v>
      </c>
      <c r="F207" s="73"/>
      <c r="G207" s="102">
        <f>+'Pay App 21'!G207+'Pay App 22'!F207</f>
        <v>0</v>
      </c>
      <c r="H207" s="194">
        <f>+'Pay App 21'!K207</f>
        <v>0</v>
      </c>
      <c r="I207" s="195"/>
      <c r="J207" s="104"/>
      <c r="K207" s="55">
        <f t="shared" si="6"/>
        <v>0</v>
      </c>
      <c r="L207" s="56">
        <f t="shared" si="4"/>
        <v>0</v>
      </c>
      <c r="M207" s="54">
        <f t="shared" si="5"/>
        <v>0</v>
      </c>
      <c r="N207" s="54">
        <f t="shared" si="7"/>
        <v>0</v>
      </c>
      <c r="O207" s="101">
        <f>+'Pay App 21'!O207+'Pay App 21'!P207</f>
        <v>0</v>
      </c>
      <c r="P207" s="73"/>
      <c r="Q207" s="69">
        <f>+'Pay App 21'!Q207+N207+P207</f>
        <v>0</v>
      </c>
    </row>
    <row r="208" spans="1:17" ht="21" customHeight="1" x14ac:dyDescent="0.25">
      <c r="A208" s="153" t="s">
        <v>386</v>
      </c>
      <c r="B208" s="153"/>
      <c r="C208" s="154" t="s">
        <v>387</v>
      </c>
      <c r="D208" s="155"/>
      <c r="E208" s="101">
        <f>+'Pay App 21'!E208</f>
        <v>0</v>
      </c>
      <c r="F208" s="73"/>
      <c r="G208" s="102">
        <f>+'Pay App 21'!G208+'Pay App 22'!F208</f>
        <v>0</v>
      </c>
      <c r="H208" s="194">
        <f>+'Pay App 21'!K208</f>
        <v>0</v>
      </c>
      <c r="I208" s="195"/>
      <c r="J208" s="104"/>
      <c r="K208" s="55">
        <f t="shared" si="6"/>
        <v>0</v>
      </c>
      <c r="L208" s="56">
        <f t="shared" si="4"/>
        <v>0</v>
      </c>
      <c r="M208" s="54">
        <f t="shared" si="5"/>
        <v>0</v>
      </c>
      <c r="N208" s="54">
        <f t="shared" si="7"/>
        <v>0</v>
      </c>
      <c r="O208" s="101">
        <f>+'Pay App 21'!O208+'Pay App 21'!P208</f>
        <v>0</v>
      </c>
      <c r="P208" s="73"/>
      <c r="Q208" s="69">
        <f>+'Pay App 21'!Q208+N208+P208</f>
        <v>0</v>
      </c>
    </row>
    <row r="209" spans="1:17" ht="21" customHeight="1" x14ac:dyDescent="0.25">
      <c r="A209" s="153" t="s">
        <v>150</v>
      </c>
      <c r="B209" s="153"/>
      <c r="C209" s="153" t="s">
        <v>151</v>
      </c>
      <c r="D209" s="158"/>
      <c r="E209" s="101">
        <f>+'Pay App 21'!E209</f>
        <v>0</v>
      </c>
      <c r="F209" s="73"/>
      <c r="G209" s="102">
        <f>+'Pay App 21'!G209+'Pay App 22'!F209</f>
        <v>0</v>
      </c>
      <c r="H209" s="194">
        <f>+'Pay App 21'!K209</f>
        <v>0</v>
      </c>
      <c r="I209" s="195"/>
      <c r="J209" s="104"/>
      <c r="K209" s="55">
        <f t="shared" si="6"/>
        <v>0</v>
      </c>
      <c r="L209" s="56">
        <f t="shared" si="4"/>
        <v>0</v>
      </c>
      <c r="M209" s="54">
        <f t="shared" si="5"/>
        <v>0</v>
      </c>
      <c r="N209" s="54">
        <f t="shared" si="7"/>
        <v>0</v>
      </c>
      <c r="O209" s="101">
        <f>+'Pay App 21'!O209+'Pay App 21'!P209</f>
        <v>0</v>
      </c>
      <c r="P209" s="73"/>
      <c r="Q209" s="69">
        <f>+'Pay App 21'!Q209+N209+P209</f>
        <v>0</v>
      </c>
    </row>
    <row r="210" spans="1:17" ht="21" customHeight="1" x14ac:dyDescent="0.25">
      <c r="A210" s="153" t="s">
        <v>388</v>
      </c>
      <c r="B210" s="153"/>
      <c r="C210" s="154" t="s">
        <v>389</v>
      </c>
      <c r="D210" s="155"/>
      <c r="E210" s="101">
        <f>+'Pay App 21'!E210</f>
        <v>0</v>
      </c>
      <c r="F210" s="73"/>
      <c r="G210" s="102">
        <f>+'Pay App 21'!G210+'Pay App 22'!F210</f>
        <v>0</v>
      </c>
      <c r="H210" s="194">
        <f>+'Pay App 21'!K210</f>
        <v>0</v>
      </c>
      <c r="I210" s="195"/>
      <c r="J210" s="104"/>
      <c r="K210" s="55">
        <f t="shared" si="6"/>
        <v>0</v>
      </c>
      <c r="L210" s="56">
        <f t="shared" ref="L210:L239" si="8">IF(ISERROR(K210/G210),0,K210/G210)</f>
        <v>0</v>
      </c>
      <c r="M210" s="54">
        <f t="shared" ref="M210:M238" si="9">+G210-K210</f>
        <v>0</v>
      </c>
      <c r="N210" s="54">
        <f t="shared" si="7"/>
        <v>0</v>
      </c>
      <c r="O210" s="101">
        <f>+'Pay App 21'!O210+'Pay App 21'!P210</f>
        <v>0</v>
      </c>
      <c r="P210" s="73"/>
      <c r="Q210" s="69">
        <f>+'Pay App 21'!Q210+N210+P210</f>
        <v>0</v>
      </c>
    </row>
    <row r="211" spans="1:17" ht="21" customHeight="1" x14ac:dyDescent="0.25">
      <c r="A211" s="156" t="s">
        <v>202</v>
      </c>
      <c r="B211" s="156"/>
      <c r="C211" s="156" t="s">
        <v>203</v>
      </c>
      <c r="D211" s="157"/>
      <c r="E211" s="101">
        <f>+'Pay App 21'!E211</f>
        <v>0</v>
      </c>
      <c r="F211" s="73"/>
      <c r="G211" s="102">
        <f>+'Pay App 21'!G211+'Pay App 22'!F211</f>
        <v>0</v>
      </c>
      <c r="H211" s="194">
        <f>+'Pay App 21'!K211</f>
        <v>0</v>
      </c>
      <c r="I211" s="195"/>
      <c r="J211" s="104"/>
      <c r="K211" s="55">
        <f t="shared" ref="K211:K238" si="10">+H211+J211</f>
        <v>0</v>
      </c>
      <c r="L211" s="56">
        <f t="shared" si="8"/>
        <v>0</v>
      </c>
      <c r="M211" s="54">
        <f t="shared" si="9"/>
        <v>0</v>
      </c>
      <c r="N211" s="54">
        <f t="shared" ref="N211:N238" si="11">SUM(+J211*0.05)</f>
        <v>0</v>
      </c>
      <c r="O211" s="101">
        <f>+'Pay App 21'!O211+'Pay App 21'!P211</f>
        <v>0</v>
      </c>
      <c r="P211" s="73"/>
      <c r="Q211" s="69">
        <f>+'Pay App 21'!Q211+N211+P211</f>
        <v>0</v>
      </c>
    </row>
    <row r="212" spans="1:17" ht="21" customHeight="1" x14ac:dyDescent="0.25">
      <c r="A212" s="153" t="s">
        <v>390</v>
      </c>
      <c r="B212" s="153"/>
      <c r="C212" s="154" t="s">
        <v>391</v>
      </c>
      <c r="D212" s="155"/>
      <c r="E212" s="101">
        <f>+'Pay App 21'!E212</f>
        <v>0</v>
      </c>
      <c r="F212" s="73"/>
      <c r="G212" s="102">
        <f>+'Pay App 21'!G212+'Pay App 22'!F212</f>
        <v>0</v>
      </c>
      <c r="H212" s="194">
        <f>+'Pay App 21'!K212</f>
        <v>0</v>
      </c>
      <c r="I212" s="195"/>
      <c r="J212" s="104"/>
      <c r="K212" s="55">
        <f t="shared" si="10"/>
        <v>0</v>
      </c>
      <c r="L212" s="56">
        <f t="shared" si="8"/>
        <v>0</v>
      </c>
      <c r="M212" s="54">
        <f t="shared" si="9"/>
        <v>0</v>
      </c>
      <c r="N212" s="54">
        <f t="shared" si="11"/>
        <v>0</v>
      </c>
      <c r="O212" s="101">
        <f>+'Pay App 21'!O212+'Pay App 21'!P212</f>
        <v>0</v>
      </c>
      <c r="P212" s="73"/>
      <c r="Q212" s="69">
        <f>+'Pay App 21'!Q212+N212+P212</f>
        <v>0</v>
      </c>
    </row>
    <row r="213" spans="1:17" ht="21" customHeight="1" x14ac:dyDescent="0.25">
      <c r="A213" s="153" t="s">
        <v>152</v>
      </c>
      <c r="B213" s="153"/>
      <c r="C213" s="153" t="s">
        <v>153</v>
      </c>
      <c r="D213" s="158"/>
      <c r="E213" s="101">
        <f>+'Pay App 21'!E213</f>
        <v>0</v>
      </c>
      <c r="F213" s="73"/>
      <c r="G213" s="102">
        <f>+'Pay App 21'!G213+'Pay App 22'!F213</f>
        <v>0</v>
      </c>
      <c r="H213" s="194">
        <f>+'Pay App 21'!K213</f>
        <v>0</v>
      </c>
      <c r="I213" s="195"/>
      <c r="J213" s="104"/>
      <c r="K213" s="55">
        <f t="shared" si="10"/>
        <v>0</v>
      </c>
      <c r="L213" s="56">
        <f t="shared" si="8"/>
        <v>0</v>
      </c>
      <c r="M213" s="54">
        <f t="shared" si="9"/>
        <v>0</v>
      </c>
      <c r="N213" s="54">
        <f t="shared" si="11"/>
        <v>0</v>
      </c>
      <c r="O213" s="101">
        <f>+'Pay App 21'!O213+'Pay App 21'!P213</f>
        <v>0</v>
      </c>
      <c r="P213" s="73"/>
      <c r="Q213" s="69">
        <f>+'Pay App 21'!Q213+N213+P213</f>
        <v>0</v>
      </c>
    </row>
    <row r="214" spans="1:17" ht="21" customHeight="1" x14ac:dyDescent="0.25">
      <c r="A214" s="153" t="s">
        <v>154</v>
      </c>
      <c r="B214" s="153"/>
      <c r="C214" s="153" t="s">
        <v>155</v>
      </c>
      <c r="D214" s="158"/>
      <c r="E214" s="101">
        <f>+'Pay App 21'!E214</f>
        <v>0</v>
      </c>
      <c r="F214" s="73"/>
      <c r="G214" s="102">
        <f>+'Pay App 21'!G214+'Pay App 22'!F214</f>
        <v>0</v>
      </c>
      <c r="H214" s="194">
        <f>+'Pay App 21'!K214</f>
        <v>0</v>
      </c>
      <c r="I214" s="195"/>
      <c r="J214" s="104"/>
      <c r="K214" s="55">
        <f t="shared" si="10"/>
        <v>0</v>
      </c>
      <c r="L214" s="56">
        <f t="shared" si="8"/>
        <v>0</v>
      </c>
      <c r="M214" s="54">
        <f t="shared" si="9"/>
        <v>0</v>
      </c>
      <c r="N214" s="54">
        <f t="shared" si="11"/>
        <v>0</v>
      </c>
      <c r="O214" s="101">
        <f>+'Pay App 21'!O214+'Pay App 21'!P214</f>
        <v>0</v>
      </c>
      <c r="P214" s="73"/>
      <c r="Q214" s="69">
        <f>+'Pay App 21'!Q214+N214+P214</f>
        <v>0</v>
      </c>
    </row>
    <row r="215" spans="1:17" ht="21" customHeight="1" x14ac:dyDescent="0.25">
      <c r="A215" s="153" t="s">
        <v>156</v>
      </c>
      <c r="B215" s="153"/>
      <c r="C215" s="153" t="s">
        <v>157</v>
      </c>
      <c r="D215" s="158"/>
      <c r="E215" s="101">
        <f>+'Pay App 21'!E215</f>
        <v>0</v>
      </c>
      <c r="F215" s="73"/>
      <c r="G215" s="102">
        <f>+'Pay App 21'!G215+'Pay App 22'!F215</f>
        <v>0</v>
      </c>
      <c r="H215" s="194">
        <f>+'Pay App 21'!K215</f>
        <v>0</v>
      </c>
      <c r="I215" s="195"/>
      <c r="J215" s="104"/>
      <c r="K215" s="55">
        <f t="shared" si="10"/>
        <v>0</v>
      </c>
      <c r="L215" s="56">
        <f t="shared" si="8"/>
        <v>0</v>
      </c>
      <c r="M215" s="54">
        <f t="shared" si="9"/>
        <v>0</v>
      </c>
      <c r="N215" s="54">
        <f t="shared" si="11"/>
        <v>0</v>
      </c>
      <c r="O215" s="101">
        <f>+'Pay App 21'!O215+'Pay App 21'!P215</f>
        <v>0</v>
      </c>
      <c r="P215" s="73"/>
      <c r="Q215" s="69">
        <f>+'Pay App 21'!Q215+N215+P215</f>
        <v>0</v>
      </c>
    </row>
    <row r="216" spans="1:17" ht="21" customHeight="1" x14ac:dyDescent="0.25">
      <c r="A216" s="153" t="s">
        <v>393</v>
      </c>
      <c r="B216" s="153"/>
      <c r="C216" s="154" t="s">
        <v>392</v>
      </c>
      <c r="D216" s="155"/>
      <c r="E216" s="101">
        <f>+'Pay App 21'!E216</f>
        <v>0</v>
      </c>
      <c r="F216" s="73"/>
      <c r="G216" s="102">
        <f>+'Pay App 21'!G216+'Pay App 22'!F216</f>
        <v>0</v>
      </c>
      <c r="H216" s="194">
        <f>+'Pay App 21'!K216</f>
        <v>0</v>
      </c>
      <c r="I216" s="195"/>
      <c r="J216" s="104"/>
      <c r="K216" s="55">
        <f t="shared" si="10"/>
        <v>0</v>
      </c>
      <c r="L216" s="56">
        <f t="shared" si="8"/>
        <v>0</v>
      </c>
      <c r="M216" s="54">
        <f t="shared" si="9"/>
        <v>0</v>
      </c>
      <c r="N216" s="54">
        <f t="shared" si="11"/>
        <v>0</v>
      </c>
      <c r="O216" s="101">
        <f>+'Pay App 21'!O216+'Pay App 21'!P216</f>
        <v>0</v>
      </c>
      <c r="P216" s="73"/>
      <c r="Q216" s="69">
        <f>+'Pay App 21'!Q216+N216+P216</f>
        <v>0</v>
      </c>
    </row>
    <row r="217" spans="1:17" ht="21" customHeight="1" x14ac:dyDescent="0.25">
      <c r="A217" s="156" t="s">
        <v>204</v>
      </c>
      <c r="B217" s="156"/>
      <c r="C217" s="156" t="s">
        <v>205</v>
      </c>
      <c r="D217" s="157"/>
      <c r="E217" s="101">
        <f>+'Pay App 21'!E217</f>
        <v>0</v>
      </c>
      <c r="F217" s="73"/>
      <c r="G217" s="102">
        <f>+'Pay App 21'!G217+'Pay App 22'!F217</f>
        <v>0</v>
      </c>
      <c r="H217" s="194">
        <f>+'Pay App 21'!K217</f>
        <v>0</v>
      </c>
      <c r="I217" s="195"/>
      <c r="J217" s="104"/>
      <c r="K217" s="55">
        <f t="shared" si="10"/>
        <v>0</v>
      </c>
      <c r="L217" s="56">
        <f t="shared" si="8"/>
        <v>0</v>
      </c>
      <c r="M217" s="54">
        <f t="shared" si="9"/>
        <v>0</v>
      </c>
      <c r="N217" s="54">
        <f t="shared" si="11"/>
        <v>0</v>
      </c>
      <c r="O217" s="101">
        <f>+'Pay App 21'!O217+'Pay App 21'!P217</f>
        <v>0</v>
      </c>
      <c r="P217" s="73"/>
      <c r="Q217" s="69">
        <f>+'Pay App 21'!Q217+N217+P217</f>
        <v>0</v>
      </c>
    </row>
    <row r="218" spans="1:17" ht="21" customHeight="1" x14ac:dyDescent="0.25">
      <c r="A218" s="153" t="s">
        <v>158</v>
      </c>
      <c r="B218" s="153"/>
      <c r="C218" s="153" t="s">
        <v>159</v>
      </c>
      <c r="D218" s="158"/>
      <c r="E218" s="101">
        <f>+'Pay App 21'!E218</f>
        <v>0</v>
      </c>
      <c r="F218" s="73"/>
      <c r="G218" s="102">
        <f>+'Pay App 21'!G218+'Pay App 22'!F218</f>
        <v>0</v>
      </c>
      <c r="H218" s="194">
        <f>+'Pay App 21'!K218</f>
        <v>0</v>
      </c>
      <c r="I218" s="195"/>
      <c r="J218" s="104"/>
      <c r="K218" s="55">
        <f t="shared" si="10"/>
        <v>0</v>
      </c>
      <c r="L218" s="56">
        <f t="shared" si="8"/>
        <v>0</v>
      </c>
      <c r="M218" s="54">
        <f t="shared" si="9"/>
        <v>0</v>
      </c>
      <c r="N218" s="54">
        <f t="shared" si="11"/>
        <v>0</v>
      </c>
      <c r="O218" s="101">
        <f>+'Pay App 21'!O218+'Pay App 21'!P218</f>
        <v>0</v>
      </c>
      <c r="P218" s="73"/>
      <c r="Q218" s="69">
        <f>+'Pay App 21'!Q218+N218+P218</f>
        <v>0</v>
      </c>
    </row>
    <row r="219" spans="1:17" ht="21" customHeight="1" x14ac:dyDescent="0.25">
      <c r="A219" s="156" t="s">
        <v>206</v>
      </c>
      <c r="B219" s="156"/>
      <c r="C219" s="156" t="s">
        <v>207</v>
      </c>
      <c r="D219" s="157"/>
      <c r="E219" s="101">
        <f>+'Pay App 21'!E219</f>
        <v>0</v>
      </c>
      <c r="F219" s="73"/>
      <c r="G219" s="102">
        <f>+'Pay App 21'!G219+'Pay App 22'!F219</f>
        <v>0</v>
      </c>
      <c r="H219" s="194">
        <f>+'Pay App 21'!K219</f>
        <v>0</v>
      </c>
      <c r="I219" s="195"/>
      <c r="J219" s="104"/>
      <c r="K219" s="55">
        <f t="shared" si="10"/>
        <v>0</v>
      </c>
      <c r="L219" s="56">
        <f t="shared" si="8"/>
        <v>0</v>
      </c>
      <c r="M219" s="54">
        <f t="shared" si="9"/>
        <v>0</v>
      </c>
      <c r="N219" s="54">
        <f t="shared" si="11"/>
        <v>0</v>
      </c>
      <c r="O219" s="101">
        <f>+'Pay App 21'!O219+'Pay App 21'!P219</f>
        <v>0</v>
      </c>
      <c r="P219" s="73"/>
      <c r="Q219" s="69">
        <f>+'Pay App 21'!Q219+N219+P219</f>
        <v>0</v>
      </c>
    </row>
    <row r="220" spans="1:17" ht="21" customHeight="1" x14ac:dyDescent="0.25">
      <c r="A220" s="153" t="s">
        <v>160</v>
      </c>
      <c r="B220" s="153"/>
      <c r="C220" s="153" t="s">
        <v>161</v>
      </c>
      <c r="D220" s="158"/>
      <c r="E220" s="101">
        <f>+'Pay App 21'!E220</f>
        <v>0</v>
      </c>
      <c r="F220" s="73"/>
      <c r="G220" s="102">
        <f>+'Pay App 21'!G220+'Pay App 22'!F220</f>
        <v>0</v>
      </c>
      <c r="H220" s="194">
        <f>+'Pay App 21'!K220</f>
        <v>0</v>
      </c>
      <c r="I220" s="195"/>
      <c r="J220" s="104"/>
      <c r="K220" s="55">
        <f t="shared" si="10"/>
        <v>0</v>
      </c>
      <c r="L220" s="56">
        <f t="shared" si="8"/>
        <v>0</v>
      </c>
      <c r="M220" s="54">
        <f t="shared" si="9"/>
        <v>0</v>
      </c>
      <c r="N220" s="54">
        <f t="shared" si="11"/>
        <v>0</v>
      </c>
      <c r="O220" s="101">
        <f>+'Pay App 21'!O220+'Pay App 21'!P220</f>
        <v>0</v>
      </c>
      <c r="P220" s="73"/>
      <c r="Q220" s="69">
        <f>+'Pay App 21'!Q220+N220+P220</f>
        <v>0</v>
      </c>
    </row>
    <row r="221" spans="1:17" ht="21" customHeight="1" x14ac:dyDescent="0.25">
      <c r="A221" s="153" t="s">
        <v>162</v>
      </c>
      <c r="B221" s="153"/>
      <c r="C221" s="153" t="s">
        <v>163</v>
      </c>
      <c r="D221" s="158"/>
      <c r="E221" s="101">
        <f>+'Pay App 21'!E221</f>
        <v>0</v>
      </c>
      <c r="F221" s="73"/>
      <c r="G221" s="102">
        <f>+'Pay App 21'!G221+'Pay App 22'!F221</f>
        <v>0</v>
      </c>
      <c r="H221" s="194">
        <f>+'Pay App 21'!K221</f>
        <v>0</v>
      </c>
      <c r="I221" s="195"/>
      <c r="J221" s="104"/>
      <c r="K221" s="55">
        <f t="shared" si="10"/>
        <v>0</v>
      </c>
      <c r="L221" s="56">
        <f t="shared" si="8"/>
        <v>0</v>
      </c>
      <c r="M221" s="54">
        <f t="shared" si="9"/>
        <v>0</v>
      </c>
      <c r="N221" s="54">
        <f t="shared" si="11"/>
        <v>0</v>
      </c>
      <c r="O221" s="101">
        <f>+'Pay App 21'!O221+'Pay App 21'!P221</f>
        <v>0</v>
      </c>
      <c r="P221" s="73"/>
      <c r="Q221" s="69">
        <f>+'Pay App 21'!Q221+N221+P221</f>
        <v>0</v>
      </c>
    </row>
    <row r="222" spans="1:17" ht="21" customHeight="1" x14ac:dyDescent="0.25">
      <c r="A222" s="153" t="s">
        <v>394</v>
      </c>
      <c r="B222" s="153"/>
      <c r="C222" s="153" t="s">
        <v>395</v>
      </c>
      <c r="D222" s="158"/>
      <c r="E222" s="101">
        <f>+'Pay App 21'!E222</f>
        <v>0</v>
      </c>
      <c r="F222" s="73"/>
      <c r="G222" s="102">
        <f>+'Pay App 21'!G222+'Pay App 22'!F222</f>
        <v>0</v>
      </c>
      <c r="H222" s="194">
        <f>+'Pay App 21'!K222</f>
        <v>0</v>
      </c>
      <c r="I222" s="195"/>
      <c r="J222" s="104"/>
      <c r="K222" s="55">
        <f t="shared" si="10"/>
        <v>0</v>
      </c>
      <c r="L222" s="56">
        <f t="shared" si="8"/>
        <v>0</v>
      </c>
      <c r="M222" s="54">
        <f t="shared" si="9"/>
        <v>0</v>
      </c>
      <c r="N222" s="54">
        <f t="shared" si="11"/>
        <v>0</v>
      </c>
      <c r="O222" s="101">
        <f>+'Pay App 21'!O222+'Pay App 21'!P222</f>
        <v>0</v>
      </c>
      <c r="P222" s="73"/>
      <c r="Q222" s="69">
        <f>+'Pay App 21'!Q222+N222+P222</f>
        <v>0</v>
      </c>
    </row>
    <row r="223" spans="1:17" ht="21" customHeight="1" x14ac:dyDescent="0.25">
      <c r="A223" s="153" t="s">
        <v>396</v>
      </c>
      <c r="B223" s="153"/>
      <c r="C223" s="153" t="s">
        <v>397</v>
      </c>
      <c r="D223" s="158"/>
      <c r="E223" s="101">
        <f>+'Pay App 21'!E223</f>
        <v>0</v>
      </c>
      <c r="F223" s="73"/>
      <c r="G223" s="102">
        <f>+'Pay App 21'!G223+'Pay App 22'!F223</f>
        <v>0</v>
      </c>
      <c r="H223" s="194">
        <f>+'Pay App 21'!K223</f>
        <v>0</v>
      </c>
      <c r="I223" s="195"/>
      <c r="J223" s="104"/>
      <c r="K223" s="55">
        <f t="shared" si="10"/>
        <v>0</v>
      </c>
      <c r="L223" s="56">
        <f t="shared" si="8"/>
        <v>0</v>
      </c>
      <c r="M223" s="54">
        <f t="shared" si="9"/>
        <v>0</v>
      </c>
      <c r="N223" s="54">
        <f t="shared" si="11"/>
        <v>0</v>
      </c>
      <c r="O223" s="101">
        <f>+'Pay App 21'!O223+'Pay App 21'!P223</f>
        <v>0</v>
      </c>
      <c r="P223" s="73"/>
      <c r="Q223" s="69">
        <f>+'Pay App 21'!Q223+N223+P223</f>
        <v>0</v>
      </c>
    </row>
    <row r="224" spans="1:17" ht="21" customHeight="1" x14ac:dyDescent="0.25">
      <c r="A224" s="156" t="s">
        <v>398</v>
      </c>
      <c r="B224" s="156"/>
      <c r="C224" s="156" t="s">
        <v>399</v>
      </c>
      <c r="D224" s="157"/>
      <c r="E224" s="101">
        <f>+'Pay App 21'!E224</f>
        <v>0</v>
      </c>
      <c r="F224" s="73"/>
      <c r="G224" s="102">
        <f>+'Pay App 21'!G224+'Pay App 22'!F224</f>
        <v>0</v>
      </c>
      <c r="H224" s="194">
        <f>+'Pay App 21'!K224</f>
        <v>0</v>
      </c>
      <c r="I224" s="195"/>
      <c r="J224" s="104"/>
      <c r="K224" s="55">
        <f t="shared" si="10"/>
        <v>0</v>
      </c>
      <c r="L224" s="56">
        <f t="shared" si="8"/>
        <v>0</v>
      </c>
      <c r="M224" s="54">
        <f t="shared" si="9"/>
        <v>0</v>
      </c>
      <c r="N224" s="54">
        <f t="shared" si="11"/>
        <v>0</v>
      </c>
      <c r="O224" s="101">
        <f>+'Pay App 21'!O224+'Pay App 21'!P224</f>
        <v>0</v>
      </c>
      <c r="P224" s="73"/>
      <c r="Q224" s="69">
        <f>+'Pay App 21'!Q224+N224+P224</f>
        <v>0</v>
      </c>
    </row>
    <row r="225" spans="1:17" ht="21" customHeight="1" x14ac:dyDescent="0.25">
      <c r="A225" s="153" t="s">
        <v>164</v>
      </c>
      <c r="B225" s="153"/>
      <c r="C225" s="153" t="s">
        <v>165</v>
      </c>
      <c r="D225" s="158"/>
      <c r="E225" s="101">
        <f>+'Pay App 21'!E225</f>
        <v>0</v>
      </c>
      <c r="F225" s="73"/>
      <c r="G225" s="102">
        <f>+'Pay App 21'!G225+'Pay App 22'!F225</f>
        <v>0</v>
      </c>
      <c r="H225" s="194">
        <f>+'Pay App 21'!K225</f>
        <v>0</v>
      </c>
      <c r="I225" s="195"/>
      <c r="J225" s="104"/>
      <c r="K225" s="55">
        <f t="shared" si="10"/>
        <v>0</v>
      </c>
      <c r="L225" s="56">
        <f t="shared" si="8"/>
        <v>0</v>
      </c>
      <c r="M225" s="54">
        <f t="shared" si="9"/>
        <v>0</v>
      </c>
      <c r="N225" s="54">
        <f t="shared" si="11"/>
        <v>0</v>
      </c>
      <c r="O225" s="101">
        <f>+'Pay App 21'!O225+'Pay App 21'!P225</f>
        <v>0</v>
      </c>
      <c r="P225" s="73"/>
      <c r="Q225" s="69">
        <f>+'Pay App 21'!Q225+N225+P225</f>
        <v>0</v>
      </c>
    </row>
    <row r="226" spans="1:17" ht="21" customHeight="1" x14ac:dyDescent="0.25">
      <c r="A226" s="153" t="s">
        <v>166</v>
      </c>
      <c r="B226" s="153"/>
      <c r="C226" s="153" t="s">
        <v>167</v>
      </c>
      <c r="D226" s="158"/>
      <c r="E226" s="101">
        <f>+'Pay App 21'!E226</f>
        <v>0</v>
      </c>
      <c r="F226" s="73"/>
      <c r="G226" s="102">
        <f>+'Pay App 21'!G226+'Pay App 22'!F226</f>
        <v>0</v>
      </c>
      <c r="H226" s="194">
        <f>+'Pay App 21'!K226</f>
        <v>0</v>
      </c>
      <c r="I226" s="195"/>
      <c r="J226" s="104"/>
      <c r="K226" s="55">
        <f t="shared" si="10"/>
        <v>0</v>
      </c>
      <c r="L226" s="56">
        <f t="shared" si="8"/>
        <v>0</v>
      </c>
      <c r="M226" s="54">
        <f t="shared" si="9"/>
        <v>0</v>
      </c>
      <c r="N226" s="54">
        <f t="shared" si="11"/>
        <v>0</v>
      </c>
      <c r="O226" s="101">
        <f>+'Pay App 21'!O226+'Pay App 21'!P226</f>
        <v>0</v>
      </c>
      <c r="P226" s="73"/>
      <c r="Q226" s="69">
        <f>+'Pay App 21'!Q226+N226+P226</f>
        <v>0</v>
      </c>
    </row>
    <row r="227" spans="1:17" ht="21" customHeight="1" x14ac:dyDescent="0.25">
      <c r="A227" s="153" t="s">
        <v>400</v>
      </c>
      <c r="B227" s="153"/>
      <c r="C227" s="153" t="s">
        <v>401</v>
      </c>
      <c r="D227" s="158"/>
      <c r="E227" s="101">
        <f>+'Pay App 21'!E227</f>
        <v>0</v>
      </c>
      <c r="F227" s="73"/>
      <c r="G227" s="102">
        <f>+'Pay App 21'!G227+'Pay App 22'!F227</f>
        <v>0</v>
      </c>
      <c r="H227" s="194">
        <f>+'Pay App 21'!K227</f>
        <v>0</v>
      </c>
      <c r="I227" s="195"/>
      <c r="J227" s="104"/>
      <c r="K227" s="55">
        <f t="shared" si="10"/>
        <v>0</v>
      </c>
      <c r="L227" s="56">
        <f t="shared" si="8"/>
        <v>0</v>
      </c>
      <c r="M227" s="54">
        <f t="shared" si="9"/>
        <v>0</v>
      </c>
      <c r="N227" s="54">
        <f t="shared" si="11"/>
        <v>0</v>
      </c>
      <c r="O227" s="101">
        <f>+'Pay App 21'!O227+'Pay App 21'!P227</f>
        <v>0</v>
      </c>
      <c r="P227" s="73"/>
      <c r="Q227" s="69">
        <f>+'Pay App 21'!Q227+N227+P227</f>
        <v>0</v>
      </c>
    </row>
    <row r="228" spans="1:17" ht="21" customHeight="1" x14ac:dyDescent="0.25">
      <c r="A228" s="153" t="s">
        <v>168</v>
      </c>
      <c r="B228" s="153"/>
      <c r="C228" s="153" t="s">
        <v>169</v>
      </c>
      <c r="D228" s="158"/>
      <c r="E228" s="101">
        <f>+'Pay App 21'!E228</f>
        <v>0</v>
      </c>
      <c r="F228" s="73"/>
      <c r="G228" s="102">
        <f>+'Pay App 21'!G228+'Pay App 22'!F228</f>
        <v>0</v>
      </c>
      <c r="H228" s="194">
        <f>+'Pay App 21'!K228</f>
        <v>0</v>
      </c>
      <c r="I228" s="195"/>
      <c r="J228" s="104"/>
      <c r="K228" s="55">
        <f t="shared" si="10"/>
        <v>0</v>
      </c>
      <c r="L228" s="56">
        <f t="shared" si="8"/>
        <v>0</v>
      </c>
      <c r="M228" s="54">
        <f t="shared" si="9"/>
        <v>0</v>
      </c>
      <c r="N228" s="54">
        <f t="shared" si="11"/>
        <v>0</v>
      </c>
      <c r="O228" s="101">
        <f>+'Pay App 21'!O228+'Pay App 21'!P228</f>
        <v>0</v>
      </c>
      <c r="P228" s="73"/>
      <c r="Q228" s="69">
        <f>+'Pay App 21'!Q228+N228+P228</f>
        <v>0</v>
      </c>
    </row>
    <row r="229" spans="1:17" ht="21" customHeight="1" x14ac:dyDescent="0.25">
      <c r="A229" s="153" t="s">
        <v>170</v>
      </c>
      <c r="B229" s="153"/>
      <c r="C229" s="153" t="s">
        <v>171</v>
      </c>
      <c r="D229" s="158"/>
      <c r="E229" s="101">
        <f>+'Pay App 21'!E229</f>
        <v>0</v>
      </c>
      <c r="F229" s="73"/>
      <c r="G229" s="102">
        <f>+'Pay App 21'!G229+'Pay App 22'!F229</f>
        <v>0</v>
      </c>
      <c r="H229" s="194">
        <f>+'Pay App 21'!K229</f>
        <v>0</v>
      </c>
      <c r="I229" s="195"/>
      <c r="J229" s="104"/>
      <c r="K229" s="55">
        <f t="shared" si="10"/>
        <v>0</v>
      </c>
      <c r="L229" s="56">
        <f t="shared" si="8"/>
        <v>0</v>
      </c>
      <c r="M229" s="54">
        <f t="shared" si="9"/>
        <v>0</v>
      </c>
      <c r="N229" s="54">
        <f t="shared" si="11"/>
        <v>0</v>
      </c>
      <c r="O229" s="101">
        <f>+'Pay App 21'!O229+'Pay App 21'!P229</f>
        <v>0</v>
      </c>
      <c r="P229" s="73"/>
      <c r="Q229" s="69">
        <f>+'Pay App 21'!Q229+N229+P229</f>
        <v>0</v>
      </c>
    </row>
    <row r="230" spans="1:17" ht="21" customHeight="1" x14ac:dyDescent="0.25">
      <c r="A230" s="156" t="s">
        <v>208</v>
      </c>
      <c r="B230" s="156"/>
      <c r="C230" s="156" t="s">
        <v>172</v>
      </c>
      <c r="D230" s="157"/>
      <c r="E230" s="101">
        <f>+'Pay App 21'!E230</f>
        <v>0</v>
      </c>
      <c r="F230" s="73"/>
      <c r="G230" s="102">
        <f>+'Pay App 21'!G230+'Pay App 22'!F230</f>
        <v>0</v>
      </c>
      <c r="H230" s="194">
        <f>+'Pay App 21'!K230</f>
        <v>0</v>
      </c>
      <c r="I230" s="195"/>
      <c r="J230" s="104"/>
      <c r="K230" s="55">
        <f t="shared" si="10"/>
        <v>0</v>
      </c>
      <c r="L230" s="56">
        <f t="shared" si="8"/>
        <v>0</v>
      </c>
      <c r="M230" s="54">
        <f t="shared" si="9"/>
        <v>0</v>
      </c>
      <c r="N230" s="54">
        <f t="shared" si="11"/>
        <v>0</v>
      </c>
      <c r="O230" s="101">
        <f>+'Pay App 21'!O230+'Pay App 21'!P230</f>
        <v>0</v>
      </c>
      <c r="P230" s="73"/>
      <c r="Q230" s="69">
        <f>+'Pay App 21'!Q230+N230+P230</f>
        <v>0</v>
      </c>
    </row>
    <row r="231" spans="1:17" ht="21" customHeight="1" x14ac:dyDescent="0.25">
      <c r="A231" s="153" t="s">
        <v>173</v>
      </c>
      <c r="B231" s="153"/>
      <c r="C231" s="153" t="s">
        <v>174</v>
      </c>
      <c r="D231" s="158"/>
      <c r="E231" s="101">
        <f>+'Pay App 21'!E231</f>
        <v>0</v>
      </c>
      <c r="F231" s="73"/>
      <c r="G231" s="102">
        <f>+'Pay App 21'!G231+'Pay App 22'!F231</f>
        <v>0</v>
      </c>
      <c r="H231" s="194">
        <f>+'Pay App 21'!K231</f>
        <v>0</v>
      </c>
      <c r="I231" s="195"/>
      <c r="J231" s="104"/>
      <c r="K231" s="55">
        <f t="shared" si="10"/>
        <v>0</v>
      </c>
      <c r="L231" s="56">
        <f t="shared" si="8"/>
        <v>0</v>
      </c>
      <c r="M231" s="54">
        <f t="shared" si="9"/>
        <v>0</v>
      </c>
      <c r="N231" s="54">
        <f t="shared" si="11"/>
        <v>0</v>
      </c>
      <c r="O231" s="101">
        <f>+'Pay App 21'!O231+'Pay App 21'!P231</f>
        <v>0</v>
      </c>
      <c r="P231" s="73"/>
      <c r="Q231" s="69">
        <f>+'Pay App 21'!Q231+N231+P231</f>
        <v>0</v>
      </c>
    </row>
    <row r="232" spans="1:17" ht="21" customHeight="1" x14ac:dyDescent="0.25">
      <c r="A232" s="153" t="s">
        <v>175</v>
      </c>
      <c r="B232" s="153"/>
      <c r="C232" s="153" t="s">
        <v>176</v>
      </c>
      <c r="D232" s="158"/>
      <c r="E232" s="101">
        <f>+'Pay App 21'!E232</f>
        <v>0</v>
      </c>
      <c r="F232" s="73"/>
      <c r="G232" s="102">
        <f>+'Pay App 21'!G232+'Pay App 22'!F232</f>
        <v>0</v>
      </c>
      <c r="H232" s="194">
        <f>+'Pay App 21'!K232</f>
        <v>0</v>
      </c>
      <c r="I232" s="195"/>
      <c r="J232" s="104"/>
      <c r="K232" s="55">
        <f t="shared" si="10"/>
        <v>0</v>
      </c>
      <c r="L232" s="56">
        <f t="shared" si="8"/>
        <v>0</v>
      </c>
      <c r="M232" s="54">
        <f t="shared" si="9"/>
        <v>0</v>
      </c>
      <c r="N232" s="54">
        <f t="shared" si="11"/>
        <v>0</v>
      </c>
      <c r="O232" s="101">
        <f>+'Pay App 21'!O232+'Pay App 21'!P232</f>
        <v>0</v>
      </c>
      <c r="P232" s="73"/>
      <c r="Q232" s="69">
        <f>+'Pay App 21'!Q232+N232+P232</f>
        <v>0</v>
      </c>
    </row>
    <row r="233" spans="1:17" ht="21" customHeight="1" x14ac:dyDescent="0.25">
      <c r="A233" s="153" t="s">
        <v>177</v>
      </c>
      <c r="B233" s="153"/>
      <c r="C233" s="153" t="s">
        <v>178</v>
      </c>
      <c r="D233" s="158"/>
      <c r="E233" s="101">
        <f>+'Pay App 21'!E233</f>
        <v>0</v>
      </c>
      <c r="F233" s="73"/>
      <c r="G233" s="102">
        <f>+'Pay App 21'!G233+'Pay App 22'!F233</f>
        <v>0</v>
      </c>
      <c r="H233" s="194">
        <f>+'Pay App 21'!K233</f>
        <v>0</v>
      </c>
      <c r="I233" s="195"/>
      <c r="J233" s="104"/>
      <c r="K233" s="55">
        <f t="shared" si="10"/>
        <v>0</v>
      </c>
      <c r="L233" s="56">
        <f t="shared" si="8"/>
        <v>0</v>
      </c>
      <c r="M233" s="54">
        <f t="shared" si="9"/>
        <v>0</v>
      </c>
      <c r="N233" s="54">
        <f t="shared" si="11"/>
        <v>0</v>
      </c>
      <c r="O233" s="101">
        <f>+'Pay App 21'!O233+'Pay App 21'!P233</f>
        <v>0</v>
      </c>
      <c r="P233" s="73"/>
      <c r="Q233" s="69">
        <f>+'Pay App 21'!Q233+N233+P233</f>
        <v>0</v>
      </c>
    </row>
    <row r="234" spans="1:17" ht="21" customHeight="1" x14ac:dyDescent="0.25">
      <c r="A234" s="153" t="s">
        <v>402</v>
      </c>
      <c r="B234" s="153"/>
      <c r="C234" s="153" t="s">
        <v>403</v>
      </c>
      <c r="D234" s="158"/>
      <c r="E234" s="101">
        <f>+'Pay App 21'!E234</f>
        <v>0</v>
      </c>
      <c r="F234" s="73"/>
      <c r="G234" s="102">
        <f>+'Pay App 21'!G234+'Pay App 22'!F234</f>
        <v>0</v>
      </c>
      <c r="H234" s="194">
        <f>+'Pay App 21'!K234</f>
        <v>0</v>
      </c>
      <c r="I234" s="195"/>
      <c r="J234" s="104"/>
      <c r="K234" s="55">
        <f t="shared" si="10"/>
        <v>0</v>
      </c>
      <c r="L234" s="56">
        <f t="shared" si="8"/>
        <v>0</v>
      </c>
      <c r="M234" s="54">
        <f t="shared" si="9"/>
        <v>0</v>
      </c>
      <c r="N234" s="54">
        <f t="shared" si="11"/>
        <v>0</v>
      </c>
      <c r="O234" s="101">
        <f>+'Pay App 21'!O234+'Pay App 21'!P234</f>
        <v>0</v>
      </c>
      <c r="P234" s="73"/>
      <c r="Q234" s="69">
        <f>+'Pay App 21'!Q234+N234+P234</f>
        <v>0</v>
      </c>
    </row>
    <row r="235" spans="1:17" ht="21" customHeight="1" x14ac:dyDescent="0.25">
      <c r="A235" s="153" t="s">
        <v>179</v>
      </c>
      <c r="B235" s="153"/>
      <c r="C235" s="153" t="s">
        <v>180</v>
      </c>
      <c r="D235" s="158"/>
      <c r="E235" s="101">
        <f>+'Pay App 21'!E235</f>
        <v>0</v>
      </c>
      <c r="F235" s="73"/>
      <c r="G235" s="102">
        <f>+'Pay App 21'!G235+'Pay App 22'!F235</f>
        <v>0</v>
      </c>
      <c r="H235" s="194">
        <f>+'Pay App 21'!K235</f>
        <v>0</v>
      </c>
      <c r="I235" s="195"/>
      <c r="J235" s="104"/>
      <c r="K235" s="55">
        <f t="shared" si="10"/>
        <v>0</v>
      </c>
      <c r="L235" s="56">
        <f t="shared" si="8"/>
        <v>0</v>
      </c>
      <c r="M235" s="54">
        <f t="shared" si="9"/>
        <v>0</v>
      </c>
      <c r="N235" s="54">
        <f t="shared" si="11"/>
        <v>0</v>
      </c>
      <c r="O235" s="101">
        <f>+'Pay App 21'!O235+'Pay App 21'!P235</f>
        <v>0</v>
      </c>
      <c r="P235" s="73"/>
      <c r="Q235" s="69">
        <f>+'Pay App 21'!Q235+N235+P235</f>
        <v>0</v>
      </c>
    </row>
    <row r="236" spans="1:17" ht="21" customHeight="1" x14ac:dyDescent="0.25">
      <c r="A236" s="153" t="s">
        <v>181</v>
      </c>
      <c r="B236" s="153"/>
      <c r="C236" s="153" t="s">
        <v>182</v>
      </c>
      <c r="D236" s="158"/>
      <c r="E236" s="101">
        <f>+'Pay App 21'!E236</f>
        <v>0</v>
      </c>
      <c r="F236" s="73"/>
      <c r="G236" s="102">
        <f>+'Pay App 21'!G236+'Pay App 22'!F236</f>
        <v>0</v>
      </c>
      <c r="H236" s="194">
        <f>+'Pay App 21'!K236</f>
        <v>0</v>
      </c>
      <c r="I236" s="195"/>
      <c r="J236" s="104"/>
      <c r="K236" s="55">
        <f t="shared" si="10"/>
        <v>0</v>
      </c>
      <c r="L236" s="56">
        <f t="shared" si="8"/>
        <v>0</v>
      </c>
      <c r="M236" s="54">
        <f t="shared" si="9"/>
        <v>0</v>
      </c>
      <c r="N236" s="54">
        <f t="shared" si="11"/>
        <v>0</v>
      </c>
      <c r="O236" s="101">
        <f>+'Pay App 21'!O236+'Pay App 21'!P236</f>
        <v>0</v>
      </c>
      <c r="P236" s="73"/>
      <c r="Q236" s="69">
        <f>+'Pay App 21'!Q236+N236+P236</f>
        <v>0</v>
      </c>
    </row>
    <row r="237" spans="1:17" ht="21" customHeight="1" x14ac:dyDescent="0.25">
      <c r="A237" s="153" t="s">
        <v>183</v>
      </c>
      <c r="B237" s="153"/>
      <c r="C237" s="153" t="s">
        <v>184</v>
      </c>
      <c r="D237" s="158"/>
      <c r="E237" s="101">
        <f>+'Pay App 21'!E237</f>
        <v>0</v>
      </c>
      <c r="F237" s="73"/>
      <c r="G237" s="102">
        <f>+'Pay App 21'!G237+'Pay App 22'!F237</f>
        <v>0</v>
      </c>
      <c r="H237" s="194">
        <f>+'Pay App 21'!K237</f>
        <v>0</v>
      </c>
      <c r="I237" s="195"/>
      <c r="J237" s="104"/>
      <c r="K237" s="55">
        <f t="shared" si="10"/>
        <v>0</v>
      </c>
      <c r="L237" s="56">
        <f t="shared" si="8"/>
        <v>0</v>
      </c>
      <c r="M237" s="54">
        <f t="shared" si="9"/>
        <v>0</v>
      </c>
      <c r="N237" s="54">
        <f t="shared" si="11"/>
        <v>0</v>
      </c>
      <c r="O237" s="101">
        <f>+'Pay App 21'!O237+'Pay App 21'!P237</f>
        <v>0</v>
      </c>
      <c r="P237" s="73"/>
      <c r="Q237" s="69">
        <f>+'Pay App 21'!Q237+N237+P237</f>
        <v>0</v>
      </c>
    </row>
    <row r="238" spans="1:17" ht="21" customHeight="1" x14ac:dyDescent="0.25">
      <c r="A238" s="156" t="s">
        <v>404</v>
      </c>
      <c r="B238" s="156"/>
      <c r="C238" s="156" t="s">
        <v>405</v>
      </c>
      <c r="D238" s="157"/>
      <c r="E238" s="101">
        <f>+'Pay App 21'!E238</f>
        <v>0</v>
      </c>
      <c r="F238" s="73"/>
      <c r="G238" s="54">
        <f>+'Pay App 21'!G238+'Pay App 22'!F238</f>
        <v>0</v>
      </c>
      <c r="H238" s="194">
        <f>+'Pay App 21'!K238</f>
        <v>0</v>
      </c>
      <c r="I238" s="195"/>
      <c r="J238" s="104"/>
      <c r="K238" s="55">
        <f t="shared" si="10"/>
        <v>0</v>
      </c>
      <c r="L238" s="120">
        <f t="shared" si="8"/>
        <v>0</v>
      </c>
      <c r="M238" s="54">
        <f t="shared" si="9"/>
        <v>0</v>
      </c>
      <c r="N238" s="54">
        <f t="shared" si="11"/>
        <v>0</v>
      </c>
      <c r="O238" s="101">
        <f>+'Pay App 21'!O238+'Pay App 21'!P238</f>
        <v>0</v>
      </c>
      <c r="P238" s="73"/>
      <c r="Q238" s="69">
        <f>+'Pay App 21'!Q238+N238+P238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fGBFUbAjVPyELyTyeSHQg3roC6AZsoDKj6uy+HkNiDhEp3Kut1mIOeAEBKX+NdNXHWGnDcU4dqyHlBG9+4NSLA==" saltValue="QAgOPdB6aLQqjjtHdmytZA==" spinCount="100000" sheet="1" selectLockedCells="1"/>
  <protectedRanges>
    <protectedRange sqref="A116 C116" name="Range2"/>
    <protectedRange sqref="A188 A218 C188 C218" name="Range2_1"/>
  </protectedRanges>
  <mergeCells count="516">
    <mergeCell ref="A7:B7"/>
    <mergeCell ref="I7:J7"/>
    <mergeCell ref="H8:Q11"/>
    <mergeCell ref="A12:B12"/>
    <mergeCell ref="H12:Q15"/>
    <mergeCell ref="A14:B14"/>
    <mergeCell ref="A24:B24"/>
    <mergeCell ref="H24:Q25"/>
    <mergeCell ref="A25:B25"/>
    <mergeCell ref="A27:B27"/>
    <mergeCell ref="A28:B28"/>
    <mergeCell ref="A29:B29"/>
    <mergeCell ref="H29:J29"/>
    <mergeCell ref="L29:N29"/>
    <mergeCell ref="H16:Q16"/>
    <mergeCell ref="H18:Q19"/>
    <mergeCell ref="A19:B19"/>
    <mergeCell ref="A21:B21"/>
    <mergeCell ref="H21:Q22"/>
    <mergeCell ref="A22:B22"/>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A86:B86"/>
    <mergeCell ref="C86:D86"/>
    <mergeCell ref="H86:I86"/>
    <mergeCell ref="A87:B87"/>
    <mergeCell ref="C87:D87"/>
    <mergeCell ref="H87:I87"/>
    <mergeCell ref="A84:B84"/>
    <mergeCell ref="C84:D84"/>
    <mergeCell ref="H84:I84"/>
    <mergeCell ref="A85:B85"/>
    <mergeCell ref="C85:D85"/>
    <mergeCell ref="H85:I85"/>
    <mergeCell ref="A90:B90"/>
    <mergeCell ref="C90:D90"/>
    <mergeCell ref="H90:I90"/>
    <mergeCell ref="A91:B91"/>
    <mergeCell ref="C91:D91"/>
    <mergeCell ref="H91:I91"/>
    <mergeCell ref="A88:B88"/>
    <mergeCell ref="C88:D88"/>
    <mergeCell ref="H88:I88"/>
    <mergeCell ref="A89:B89"/>
    <mergeCell ref="C89:D89"/>
    <mergeCell ref="H89:I89"/>
    <mergeCell ref="A94:B94"/>
    <mergeCell ref="C94:D94"/>
    <mergeCell ref="H94:I94"/>
    <mergeCell ref="A95:B95"/>
    <mergeCell ref="C95:D95"/>
    <mergeCell ref="H95:I95"/>
    <mergeCell ref="A92:B92"/>
    <mergeCell ref="C92:D92"/>
    <mergeCell ref="H92:I92"/>
    <mergeCell ref="A93:B93"/>
    <mergeCell ref="C93:D93"/>
    <mergeCell ref="H93:I93"/>
    <mergeCell ref="A98:B98"/>
    <mergeCell ref="C98:D98"/>
    <mergeCell ref="H98:I98"/>
    <mergeCell ref="A99:B99"/>
    <mergeCell ref="C99:D99"/>
    <mergeCell ref="H99:I99"/>
    <mergeCell ref="A96:B96"/>
    <mergeCell ref="C96:D96"/>
    <mergeCell ref="H96:I96"/>
    <mergeCell ref="A97:B97"/>
    <mergeCell ref="C97:D97"/>
    <mergeCell ref="H97:I97"/>
    <mergeCell ref="A102:B102"/>
    <mergeCell ref="C102:D102"/>
    <mergeCell ref="H102:I102"/>
    <mergeCell ref="A103:B103"/>
    <mergeCell ref="C103:D103"/>
    <mergeCell ref="H103:I103"/>
    <mergeCell ref="A100:B100"/>
    <mergeCell ref="C100:D100"/>
    <mergeCell ref="H100:I100"/>
    <mergeCell ref="A101:B101"/>
    <mergeCell ref="C101:D101"/>
    <mergeCell ref="H101:I101"/>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9:B199"/>
    <mergeCell ref="C199:D199"/>
    <mergeCell ref="H199:I199"/>
    <mergeCell ref="A200:B200"/>
    <mergeCell ref="C200:D200"/>
    <mergeCell ref="H200:I200"/>
    <mergeCell ref="A197:B197"/>
    <mergeCell ref="C197:D197"/>
    <mergeCell ref="H197:I197"/>
    <mergeCell ref="A198:B198"/>
    <mergeCell ref="C198:D198"/>
    <mergeCell ref="H198:I198"/>
    <mergeCell ref="A203:B203"/>
    <mergeCell ref="C203:D203"/>
    <mergeCell ref="H203:I203"/>
    <mergeCell ref="A204:B204"/>
    <mergeCell ref="C204:D204"/>
    <mergeCell ref="H204:I204"/>
    <mergeCell ref="A201:B201"/>
    <mergeCell ref="C201:D201"/>
    <mergeCell ref="H201:I201"/>
    <mergeCell ref="A202:B202"/>
    <mergeCell ref="C202:D202"/>
    <mergeCell ref="H202:I202"/>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9:B239"/>
    <mergeCell ref="C239:D239"/>
    <mergeCell ref="H239:I239"/>
    <mergeCell ref="A237:B237"/>
    <mergeCell ref="C237:D237"/>
    <mergeCell ref="H237:I237"/>
    <mergeCell ref="A238:B238"/>
    <mergeCell ref="C238:D238"/>
    <mergeCell ref="H238:I238"/>
  </mergeCells>
  <dataValidations disablePrompts="1" count="2">
    <dataValidation allowBlank="1" showInputMessage="1" sqref="P80:P238"/>
    <dataValidation type="decimal" operator="lessThanOrEqual" allowBlank="1" showInputMessage="1" showErrorMessage="1" errorTitle="Release retention" error="In order to release retention, the number entered into this cell must be negative." sqref="O80:O238">
      <formula1>0</formula1>
    </dataValidation>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23</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35"/>
      <c r="I17" s="135"/>
      <c r="J17" s="135"/>
      <c r="K17" s="135"/>
      <c r="L17" s="135"/>
      <c r="M17" s="135"/>
      <c r="N17" s="135"/>
      <c r="O17" s="135"/>
      <c r="P17" s="135"/>
      <c r="Q17" s="135"/>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34"/>
      <c r="I20" s="134"/>
      <c r="J20" s="134"/>
      <c r="K20" s="134"/>
      <c r="L20" s="134"/>
      <c r="M20" s="134"/>
      <c r="N20" s="134"/>
      <c r="O20" s="134"/>
      <c r="P20" s="134"/>
      <c r="Q20" s="134"/>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34"/>
      <c r="I23" s="134"/>
      <c r="J23" s="134"/>
      <c r="K23" s="134"/>
      <c r="L23" s="134"/>
      <c r="M23" s="134"/>
      <c r="N23" s="134"/>
      <c r="O23" s="134"/>
      <c r="P23" s="134"/>
      <c r="Q23" s="134"/>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22'!F36+'Pay App 23'!F239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34"/>
      <c r="I42" s="134"/>
      <c r="J42" s="134"/>
      <c r="K42" s="134"/>
      <c r="L42" s="134"/>
      <c r="M42" s="134"/>
      <c r="N42" s="134"/>
      <c r="O42" s="134"/>
      <c r="P42" s="134"/>
      <c r="Q42" s="134"/>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22'!F51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22'!F55+'Pay App 22'!F57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22'!B62+'Pay App 23'!N239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23.1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31">
        <f>+'Project Summary Sheet'!C17</f>
        <v>0</v>
      </c>
      <c r="O74" s="131"/>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32" t="s">
        <v>63</v>
      </c>
      <c r="F78" s="132" t="s">
        <v>64</v>
      </c>
      <c r="G78" s="132" t="s">
        <v>65</v>
      </c>
      <c r="H78" s="169" t="s">
        <v>66</v>
      </c>
      <c r="I78" s="169"/>
      <c r="J78" s="132" t="s">
        <v>67</v>
      </c>
      <c r="K78" s="132" t="s">
        <v>248</v>
      </c>
      <c r="L78" s="132" t="s">
        <v>68</v>
      </c>
      <c r="M78" s="42" t="s">
        <v>69</v>
      </c>
      <c r="N78" s="132" t="s">
        <v>70</v>
      </c>
      <c r="O78" s="112" t="s">
        <v>71</v>
      </c>
      <c r="P78" s="132" t="s">
        <v>72</v>
      </c>
      <c r="Q78" s="132" t="s">
        <v>425</v>
      </c>
    </row>
    <row r="79" spans="1:20" ht="65.25" customHeight="1" x14ac:dyDescent="0.25">
      <c r="A79" s="170" t="s">
        <v>73</v>
      </c>
      <c r="B79" s="170"/>
      <c r="C79" s="170" t="s">
        <v>74</v>
      </c>
      <c r="D79" s="170"/>
      <c r="E79" s="133" t="s">
        <v>14</v>
      </c>
      <c r="F79" s="133" t="s">
        <v>235</v>
      </c>
      <c r="G79" s="133" t="s">
        <v>234</v>
      </c>
      <c r="H79" s="170" t="s">
        <v>236</v>
      </c>
      <c r="I79" s="170"/>
      <c r="J79" s="133" t="s">
        <v>245</v>
      </c>
      <c r="K79" s="45" t="s">
        <v>246</v>
      </c>
      <c r="L79" s="133" t="s">
        <v>247</v>
      </c>
      <c r="M79" s="45" t="s">
        <v>237</v>
      </c>
      <c r="N79" s="133" t="s">
        <v>238</v>
      </c>
      <c r="O79" s="113" t="s">
        <v>424</v>
      </c>
      <c r="P79" s="133" t="s">
        <v>423</v>
      </c>
      <c r="Q79" s="133" t="s">
        <v>239</v>
      </c>
    </row>
    <row r="80" spans="1:20" ht="21" customHeight="1" x14ac:dyDescent="0.25">
      <c r="A80" s="171" t="s">
        <v>77</v>
      </c>
      <c r="B80" s="171"/>
      <c r="C80" s="186" t="s">
        <v>75</v>
      </c>
      <c r="D80" s="187"/>
      <c r="E80" s="100">
        <f>+'Pay App 22'!E80</f>
        <v>0</v>
      </c>
      <c r="F80" s="72"/>
      <c r="G80" s="52">
        <f>+'Pay App 22'!G80+F80</f>
        <v>0</v>
      </c>
      <c r="H80" s="196">
        <f>+'Pay App 22'!K80</f>
        <v>0</v>
      </c>
      <c r="I80" s="197"/>
      <c r="J80" s="103"/>
      <c r="K80" s="53">
        <f>+H80+J80</f>
        <v>0</v>
      </c>
      <c r="L80" s="70">
        <f>IF(ISERROR(K80/G80),0,K80/G80)</f>
        <v>0</v>
      </c>
      <c r="M80" s="52">
        <f>+G80-K80</f>
        <v>0</v>
      </c>
      <c r="N80" s="52">
        <f>SUM(+J80*0.05)</f>
        <v>0</v>
      </c>
      <c r="O80" s="100">
        <f>+'Pay App 22'!O80+'Pay App 22'!P80</f>
        <v>0</v>
      </c>
      <c r="P80" s="72"/>
      <c r="Q80" s="71">
        <f>+'Pay App 22'!Q80+N80+P80</f>
        <v>0</v>
      </c>
    </row>
    <row r="81" spans="1:17" ht="21" customHeight="1" x14ac:dyDescent="0.25">
      <c r="A81" s="154" t="s">
        <v>78</v>
      </c>
      <c r="B81" s="154"/>
      <c r="C81" s="154" t="s">
        <v>79</v>
      </c>
      <c r="D81" s="155"/>
      <c r="E81" s="101">
        <f>+'Pay App 22'!E81</f>
        <v>0</v>
      </c>
      <c r="F81" s="73"/>
      <c r="G81" s="102">
        <f>+'Pay App 22'!G81+'Pay App 23'!F81</f>
        <v>0</v>
      </c>
      <c r="H81" s="194">
        <f>+'Pay App 22'!K81</f>
        <v>0</v>
      </c>
      <c r="I81" s="195"/>
      <c r="J81" s="104"/>
      <c r="K81" s="55">
        <f>+H81+J81</f>
        <v>0</v>
      </c>
      <c r="L81" s="56">
        <f t="shared" ref="L81:L145" si="0">IF(ISERROR(K81/G81),0,K81/G81)</f>
        <v>0</v>
      </c>
      <c r="M81" s="54">
        <f t="shared" ref="M81:M145" si="1">+G81-K81</f>
        <v>0</v>
      </c>
      <c r="N81" s="54">
        <f>SUM(+J81*0.05)</f>
        <v>0</v>
      </c>
      <c r="O81" s="101">
        <f>+'Pay App 22'!O81+'Pay App 22'!P81</f>
        <v>0</v>
      </c>
      <c r="P81" s="73"/>
      <c r="Q81" s="69">
        <f>+'Pay App 22'!Q81+N81+P81</f>
        <v>0</v>
      </c>
    </row>
    <row r="82" spans="1:17" ht="21" customHeight="1" x14ac:dyDescent="0.25">
      <c r="A82" s="154" t="s">
        <v>80</v>
      </c>
      <c r="B82" s="154"/>
      <c r="C82" s="130" t="s">
        <v>76</v>
      </c>
      <c r="D82" s="58"/>
      <c r="E82" s="101">
        <f>+'Pay App 22'!E82</f>
        <v>0</v>
      </c>
      <c r="F82" s="73"/>
      <c r="G82" s="102">
        <f>+'Pay App 22'!G82+'Pay App 23'!F82</f>
        <v>0</v>
      </c>
      <c r="H82" s="194">
        <f>+'Pay App 22'!K82</f>
        <v>0</v>
      </c>
      <c r="I82" s="195"/>
      <c r="J82" s="104"/>
      <c r="K82" s="55">
        <f t="shared" ref="K82:K146" si="2">+H82+J82</f>
        <v>0</v>
      </c>
      <c r="L82" s="56">
        <f t="shared" si="0"/>
        <v>0</v>
      </c>
      <c r="M82" s="54">
        <f t="shared" si="1"/>
        <v>0</v>
      </c>
      <c r="N82" s="54">
        <f t="shared" ref="N82:N146" si="3">SUM(+J82*0.05)</f>
        <v>0</v>
      </c>
      <c r="O82" s="101">
        <f>+'Pay App 22'!O82+'Pay App 22'!P82</f>
        <v>0</v>
      </c>
      <c r="P82" s="73"/>
      <c r="Q82" s="69">
        <f>+'Pay App 22'!Q82+N82+P82</f>
        <v>0</v>
      </c>
    </row>
    <row r="83" spans="1:17" ht="21" customHeight="1" x14ac:dyDescent="0.25">
      <c r="A83" s="154" t="s">
        <v>408</v>
      </c>
      <c r="B83" s="154"/>
      <c r="C83" s="154" t="s">
        <v>409</v>
      </c>
      <c r="D83" s="155"/>
      <c r="E83" s="101">
        <f>+'Pay App 22'!E83</f>
        <v>0</v>
      </c>
      <c r="F83" s="73"/>
      <c r="G83" s="102">
        <f>+'Pay App 22'!G83+'Pay App 23'!F83</f>
        <v>0</v>
      </c>
      <c r="H83" s="194">
        <f>+'Pay App 22'!K83</f>
        <v>0</v>
      </c>
      <c r="I83" s="195"/>
      <c r="J83" s="104"/>
      <c r="K83" s="55">
        <f t="shared" si="2"/>
        <v>0</v>
      </c>
      <c r="L83" s="56">
        <f t="shared" si="0"/>
        <v>0</v>
      </c>
      <c r="M83" s="54">
        <f t="shared" si="1"/>
        <v>0</v>
      </c>
      <c r="N83" s="54">
        <f t="shared" si="3"/>
        <v>0</v>
      </c>
      <c r="O83" s="101">
        <f>+'Pay App 22'!O83+'Pay App 22'!P83</f>
        <v>0</v>
      </c>
      <c r="P83" s="73"/>
      <c r="Q83" s="69">
        <f>+'Pay App 22'!Q83+N83+P83</f>
        <v>0</v>
      </c>
    </row>
    <row r="84" spans="1:17" ht="21" customHeight="1" x14ac:dyDescent="0.25">
      <c r="A84" s="154" t="s">
        <v>410</v>
      </c>
      <c r="B84" s="154"/>
      <c r="C84" s="154" t="s">
        <v>81</v>
      </c>
      <c r="D84" s="155"/>
      <c r="E84" s="101">
        <f>+'Pay App 22'!E84</f>
        <v>0</v>
      </c>
      <c r="F84" s="73"/>
      <c r="G84" s="102">
        <f>+'Pay App 22'!G84+'Pay App 23'!F84</f>
        <v>0</v>
      </c>
      <c r="H84" s="194">
        <f>+'Pay App 22'!K84</f>
        <v>0</v>
      </c>
      <c r="I84" s="195"/>
      <c r="J84" s="104"/>
      <c r="K84" s="55">
        <f t="shared" si="2"/>
        <v>0</v>
      </c>
      <c r="L84" s="56">
        <f t="shared" si="0"/>
        <v>0</v>
      </c>
      <c r="M84" s="54">
        <f t="shared" si="1"/>
        <v>0</v>
      </c>
      <c r="N84" s="54">
        <f t="shared" si="3"/>
        <v>0</v>
      </c>
      <c r="O84" s="101">
        <f>+'Pay App 22'!O84+'Pay App 22'!P84</f>
        <v>0</v>
      </c>
      <c r="P84" s="73"/>
      <c r="Q84" s="69">
        <f>+'Pay App 22'!Q84+N84+P84</f>
        <v>0</v>
      </c>
    </row>
    <row r="85" spans="1:17" ht="21" customHeight="1" x14ac:dyDescent="0.25">
      <c r="A85" s="154" t="s">
        <v>411</v>
      </c>
      <c r="B85" s="154"/>
      <c r="C85" s="154" t="s">
        <v>412</v>
      </c>
      <c r="D85" s="155"/>
      <c r="E85" s="101">
        <f>+'Pay App 22'!E85</f>
        <v>0</v>
      </c>
      <c r="F85" s="73"/>
      <c r="G85" s="102">
        <f>+'Pay App 22'!G85+'Pay App 23'!F85</f>
        <v>0</v>
      </c>
      <c r="H85" s="194">
        <f>+'Pay App 22'!K85</f>
        <v>0</v>
      </c>
      <c r="I85" s="195"/>
      <c r="J85" s="104"/>
      <c r="K85" s="55">
        <f t="shared" si="2"/>
        <v>0</v>
      </c>
      <c r="L85" s="56">
        <f t="shared" si="0"/>
        <v>0</v>
      </c>
      <c r="M85" s="54">
        <f t="shared" si="1"/>
        <v>0</v>
      </c>
      <c r="N85" s="54">
        <f t="shared" si="3"/>
        <v>0</v>
      </c>
      <c r="O85" s="101">
        <f>+'Pay App 22'!O85+'Pay App 22'!P85</f>
        <v>0</v>
      </c>
      <c r="P85" s="73"/>
      <c r="Q85" s="69">
        <f>+'Pay App 22'!Q85+N85+P85</f>
        <v>0</v>
      </c>
    </row>
    <row r="86" spans="1:17" ht="21" customHeight="1" x14ac:dyDescent="0.25">
      <c r="A86" s="154" t="s">
        <v>406</v>
      </c>
      <c r="B86" s="154"/>
      <c r="C86" s="154" t="s">
        <v>407</v>
      </c>
      <c r="D86" s="155"/>
      <c r="E86" s="101">
        <f>+'Pay App 22'!E86</f>
        <v>0</v>
      </c>
      <c r="F86" s="73"/>
      <c r="G86" s="102">
        <f>+'Pay App 22'!G86+'Pay App 23'!F86</f>
        <v>0</v>
      </c>
      <c r="H86" s="194">
        <f>+'Pay App 22'!K86</f>
        <v>0</v>
      </c>
      <c r="I86" s="195"/>
      <c r="J86" s="104"/>
      <c r="K86" s="55">
        <f t="shared" si="2"/>
        <v>0</v>
      </c>
      <c r="L86" s="56">
        <f t="shared" si="0"/>
        <v>0</v>
      </c>
      <c r="M86" s="54">
        <f t="shared" si="1"/>
        <v>0</v>
      </c>
      <c r="N86" s="54">
        <f t="shared" si="3"/>
        <v>0</v>
      </c>
      <c r="O86" s="101">
        <f>+'Pay App 22'!O86+'Pay App 22'!P86</f>
        <v>0</v>
      </c>
      <c r="P86" s="73"/>
      <c r="Q86" s="69">
        <f>+'Pay App 22'!Q86+N86+P86</f>
        <v>0</v>
      </c>
    </row>
    <row r="87" spans="1:17" ht="21" customHeight="1" x14ac:dyDescent="0.25">
      <c r="A87" s="154" t="s">
        <v>562</v>
      </c>
      <c r="B87" s="154"/>
      <c r="C87" s="154" t="s">
        <v>563</v>
      </c>
      <c r="D87" s="155"/>
      <c r="E87" s="101">
        <f>+'Pay App 22'!E87</f>
        <v>0</v>
      </c>
      <c r="F87" s="73"/>
      <c r="G87" s="102">
        <f>+'Pay App 22'!G87+'Pay App 23'!F87</f>
        <v>0</v>
      </c>
      <c r="H87" s="194">
        <f>+'Pay App 22'!K87</f>
        <v>0</v>
      </c>
      <c r="I87" s="195"/>
      <c r="J87" s="104"/>
      <c r="K87" s="55">
        <f t="shared" si="2"/>
        <v>0</v>
      </c>
      <c r="L87" s="56">
        <f t="shared" si="0"/>
        <v>0</v>
      </c>
      <c r="M87" s="54">
        <f t="shared" si="1"/>
        <v>0</v>
      </c>
      <c r="N87" s="54">
        <f t="shared" si="3"/>
        <v>0</v>
      </c>
      <c r="O87" s="101">
        <f>+'Pay App 22'!O87+'Pay App 22'!P87</f>
        <v>0</v>
      </c>
      <c r="P87" s="73"/>
      <c r="Q87" s="69">
        <f>+'Pay App 22'!Q87+N87+P87</f>
        <v>0</v>
      </c>
    </row>
    <row r="88" spans="1:17" ht="21" customHeight="1" x14ac:dyDescent="0.25">
      <c r="A88" s="159" t="s">
        <v>228</v>
      </c>
      <c r="B88" s="159"/>
      <c r="C88" s="186" t="s">
        <v>269</v>
      </c>
      <c r="D88" s="187"/>
      <c r="E88" s="101">
        <f>+'Pay App 22'!E88</f>
        <v>0</v>
      </c>
      <c r="F88" s="73"/>
      <c r="G88" s="102">
        <f>+'Pay App 22'!G88+'Pay App 23'!F88</f>
        <v>0</v>
      </c>
      <c r="H88" s="194">
        <f>+'Pay App 22'!K88</f>
        <v>0</v>
      </c>
      <c r="I88" s="195"/>
      <c r="J88" s="104"/>
      <c r="K88" s="55">
        <f t="shared" si="2"/>
        <v>0</v>
      </c>
      <c r="L88" s="56">
        <f t="shared" si="0"/>
        <v>0</v>
      </c>
      <c r="M88" s="54">
        <f t="shared" si="1"/>
        <v>0</v>
      </c>
      <c r="N88" s="54">
        <f t="shared" si="3"/>
        <v>0</v>
      </c>
      <c r="O88" s="101">
        <f>+'Pay App 22'!O88+'Pay App 22'!P88</f>
        <v>0</v>
      </c>
      <c r="P88" s="73"/>
      <c r="Q88" s="69">
        <f>+'Pay App 22'!Q88+N88+P88</f>
        <v>0</v>
      </c>
    </row>
    <row r="89" spans="1:17" ht="21" customHeight="1" x14ac:dyDescent="0.25">
      <c r="A89" s="154" t="s">
        <v>82</v>
      </c>
      <c r="B89" s="154"/>
      <c r="C89" s="154" t="s">
        <v>256</v>
      </c>
      <c r="D89" s="155"/>
      <c r="E89" s="101">
        <f>+'Pay App 22'!E89</f>
        <v>0</v>
      </c>
      <c r="F89" s="73"/>
      <c r="G89" s="102">
        <f>+'Pay App 22'!G89+'Pay App 23'!F89</f>
        <v>0</v>
      </c>
      <c r="H89" s="194">
        <f>+'Pay App 22'!K89</f>
        <v>0</v>
      </c>
      <c r="I89" s="195"/>
      <c r="J89" s="104"/>
      <c r="K89" s="55">
        <f t="shared" si="2"/>
        <v>0</v>
      </c>
      <c r="L89" s="56">
        <f t="shared" si="0"/>
        <v>0</v>
      </c>
      <c r="M89" s="54">
        <f t="shared" si="1"/>
        <v>0</v>
      </c>
      <c r="N89" s="54">
        <f t="shared" si="3"/>
        <v>0</v>
      </c>
      <c r="O89" s="101">
        <f>+'Pay App 22'!O89+'Pay App 22'!P89</f>
        <v>0</v>
      </c>
      <c r="P89" s="73"/>
      <c r="Q89" s="69">
        <f>+'Pay App 22'!Q89+N89+P89</f>
        <v>0</v>
      </c>
    </row>
    <row r="90" spans="1:17" ht="21" customHeight="1" x14ac:dyDescent="0.25">
      <c r="A90" s="154" t="s">
        <v>257</v>
      </c>
      <c r="B90" s="154"/>
      <c r="C90" s="154" t="s">
        <v>258</v>
      </c>
      <c r="D90" s="155"/>
      <c r="E90" s="101">
        <f>+'Pay App 22'!E90</f>
        <v>0</v>
      </c>
      <c r="F90" s="73"/>
      <c r="G90" s="102">
        <f>+'Pay App 22'!G90+'Pay App 23'!F90</f>
        <v>0</v>
      </c>
      <c r="H90" s="194">
        <f>+'Pay App 22'!K90</f>
        <v>0</v>
      </c>
      <c r="I90" s="195"/>
      <c r="J90" s="104"/>
      <c r="K90" s="55">
        <f t="shared" si="2"/>
        <v>0</v>
      </c>
      <c r="L90" s="56">
        <f t="shared" si="0"/>
        <v>0</v>
      </c>
      <c r="M90" s="54">
        <f t="shared" si="1"/>
        <v>0</v>
      </c>
      <c r="N90" s="54">
        <f t="shared" si="3"/>
        <v>0</v>
      </c>
      <c r="O90" s="101">
        <f>+'Pay App 22'!O90+'Pay App 22'!P90</f>
        <v>0</v>
      </c>
      <c r="P90" s="73"/>
      <c r="Q90" s="69">
        <f>+'Pay App 22'!Q90+N90+P90</f>
        <v>0</v>
      </c>
    </row>
    <row r="91" spans="1:17" ht="21" customHeight="1" x14ac:dyDescent="0.25">
      <c r="A91" s="154" t="s">
        <v>259</v>
      </c>
      <c r="B91" s="154"/>
      <c r="C91" s="154" t="s">
        <v>260</v>
      </c>
      <c r="D91" s="155"/>
      <c r="E91" s="101">
        <f>+'Pay App 22'!E91</f>
        <v>0</v>
      </c>
      <c r="F91" s="73"/>
      <c r="G91" s="102">
        <f>+'Pay App 22'!G91+'Pay App 23'!F91</f>
        <v>0</v>
      </c>
      <c r="H91" s="194">
        <f>+'Pay App 22'!K91</f>
        <v>0</v>
      </c>
      <c r="I91" s="195"/>
      <c r="J91" s="104"/>
      <c r="K91" s="55">
        <f t="shared" si="2"/>
        <v>0</v>
      </c>
      <c r="L91" s="56">
        <f t="shared" si="0"/>
        <v>0</v>
      </c>
      <c r="M91" s="54">
        <f t="shared" si="1"/>
        <v>0</v>
      </c>
      <c r="N91" s="54">
        <f t="shared" si="3"/>
        <v>0</v>
      </c>
      <c r="O91" s="101">
        <f>+'Pay App 22'!O91+'Pay App 22'!P91</f>
        <v>0</v>
      </c>
      <c r="P91" s="73"/>
      <c r="Q91" s="69">
        <f>+'Pay App 22'!Q91+N91+P91</f>
        <v>0</v>
      </c>
    </row>
    <row r="92" spans="1:17" ht="21" customHeight="1" x14ac:dyDescent="0.25">
      <c r="A92" s="154" t="s">
        <v>261</v>
      </c>
      <c r="B92" s="154"/>
      <c r="C92" s="154" t="s">
        <v>262</v>
      </c>
      <c r="D92" s="155"/>
      <c r="E92" s="101">
        <f>+'Pay App 22'!E92</f>
        <v>0</v>
      </c>
      <c r="F92" s="73"/>
      <c r="G92" s="102">
        <f>+'Pay App 22'!G92+'Pay App 23'!F92</f>
        <v>0</v>
      </c>
      <c r="H92" s="194">
        <f>+'Pay App 22'!K92</f>
        <v>0</v>
      </c>
      <c r="I92" s="195"/>
      <c r="J92" s="104"/>
      <c r="K92" s="55">
        <f t="shared" si="2"/>
        <v>0</v>
      </c>
      <c r="L92" s="56">
        <f t="shared" si="0"/>
        <v>0</v>
      </c>
      <c r="M92" s="54">
        <f t="shared" si="1"/>
        <v>0</v>
      </c>
      <c r="N92" s="54">
        <f t="shared" si="3"/>
        <v>0</v>
      </c>
      <c r="O92" s="101">
        <f>+'Pay App 22'!O92+'Pay App 22'!P92</f>
        <v>0</v>
      </c>
      <c r="P92" s="73"/>
      <c r="Q92" s="69">
        <f>+'Pay App 22'!Q92+N92+P92</f>
        <v>0</v>
      </c>
    </row>
    <row r="93" spans="1:17" ht="21" customHeight="1" x14ac:dyDescent="0.25">
      <c r="A93" s="154" t="s">
        <v>263</v>
      </c>
      <c r="B93" s="154"/>
      <c r="C93" s="154" t="s">
        <v>264</v>
      </c>
      <c r="D93" s="155"/>
      <c r="E93" s="101">
        <f>+'Pay App 22'!E93</f>
        <v>0</v>
      </c>
      <c r="F93" s="73"/>
      <c r="G93" s="102">
        <f>+'Pay App 22'!G93+'Pay App 23'!F93</f>
        <v>0</v>
      </c>
      <c r="H93" s="194">
        <f>+'Pay App 22'!K93</f>
        <v>0</v>
      </c>
      <c r="I93" s="195"/>
      <c r="J93" s="104"/>
      <c r="K93" s="55">
        <f t="shared" si="2"/>
        <v>0</v>
      </c>
      <c r="L93" s="56">
        <f t="shared" si="0"/>
        <v>0</v>
      </c>
      <c r="M93" s="54">
        <f t="shared" si="1"/>
        <v>0</v>
      </c>
      <c r="N93" s="54">
        <f t="shared" si="3"/>
        <v>0</v>
      </c>
      <c r="O93" s="101">
        <f>+'Pay App 22'!O93+'Pay App 22'!P93</f>
        <v>0</v>
      </c>
      <c r="P93" s="73"/>
      <c r="Q93" s="69">
        <f>+'Pay App 22'!Q93+N93+P93</f>
        <v>0</v>
      </c>
    </row>
    <row r="94" spans="1:17" ht="21" customHeight="1" x14ac:dyDescent="0.25">
      <c r="A94" s="154" t="s">
        <v>265</v>
      </c>
      <c r="B94" s="154"/>
      <c r="C94" s="154" t="s">
        <v>266</v>
      </c>
      <c r="D94" s="155"/>
      <c r="E94" s="101">
        <f>+'Pay App 22'!E94</f>
        <v>0</v>
      </c>
      <c r="F94" s="73"/>
      <c r="G94" s="102">
        <f>+'Pay App 22'!G94+'Pay App 23'!F94</f>
        <v>0</v>
      </c>
      <c r="H94" s="194">
        <f>+'Pay App 22'!K94</f>
        <v>0</v>
      </c>
      <c r="I94" s="195"/>
      <c r="J94" s="104"/>
      <c r="K94" s="55">
        <f t="shared" si="2"/>
        <v>0</v>
      </c>
      <c r="L94" s="56">
        <f t="shared" si="0"/>
        <v>0</v>
      </c>
      <c r="M94" s="54">
        <f t="shared" si="1"/>
        <v>0</v>
      </c>
      <c r="N94" s="54">
        <f t="shared" si="3"/>
        <v>0</v>
      </c>
      <c r="O94" s="101">
        <f>+'Pay App 22'!O94+'Pay App 22'!P94</f>
        <v>0</v>
      </c>
      <c r="P94" s="73"/>
      <c r="Q94" s="69">
        <f>+'Pay App 22'!Q94+N94+P94</f>
        <v>0</v>
      </c>
    </row>
    <row r="95" spans="1:17" ht="21" customHeight="1" x14ac:dyDescent="0.25">
      <c r="A95" s="154" t="s">
        <v>83</v>
      </c>
      <c r="B95" s="154"/>
      <c r="C95" s="154" t="s">
        <v>267</v>
      </c>
      <c r="D95" s="155"/>
      <c r="E95" s="101">
        <f>+'Pay App 22'!E95</f>
        <v>0</v>
      </c>
      <c r="F95" s="73"/>
      <c r="G95" s="102">
        <f>+'Pay App 22'!G95+'Pay App 23'!F95</f>
        <v>0</v>
      </c>
      <c r="H95" s="194">
        <f>+'Pay App 22'!K95</f>
        <v>0</v>
      </c>
      <c r="I95" s="195"/>
      <c r="J95" s="104"/>
      <c r="K95" s="55">
        <f t="shared" si="2"/>
        <v>0</v>
      </c>
      <c r="L95" s="56">
        <f t="shared" si="0"/>
        <v>0</v>
      </c>
      <c r="M95" s="54">
        <f t="shared" si="1"/>
        <v>0</v>
      </c>
      <c r="N95" s="54">
        <f t="shared" si="3"/>
        <v>0</v>
      </c>
      <c r="O95" s="101">
        <f>+'Pay App 22'!O95+'Pay App 22'!P95</f>
        <v>0</v>
      </c>
      <c r="P95" s="73"/>
      <c r="Q95" s="69">
        <f>+'Pay App 22'!Q95+N95+P95</f>
        <v>0</v>
      </c>
    </row>
    <row r="96" spans="1:17" ht="21" customHeight="1" x14ac:dyDescent="0.25">
      <c r="A96" s="154" t="s">
        <v>84</v>
      </c>
      <c r="B96" s="154"/>
      <c r="C96" s="154" t="s">
        <v>268</v>
      </c>
      <c r="D96" s="155"/>
      <c r="E96" s="101">
        <f>+'Pay App 22'!E96</f>
        <v>0</v>
      </c>
      <c r="F96" s="73"/>
      <c r="G96" s="102">
        <f>+'Pay App 22'!G96+'Pay App 23'!F96</f>
        <v>0</v>
      </c>
      <c r="H96" s="194">
        <f>+'Pay App 22'!K96</f>
        <v>0</v>
      </c>
      <c r="I96" s="195"/>
      <c r="J96" s="104"/>
      <c r="K96" s="55">
        <f t="shared" si="2"/>
        <v>0</v>
      </c>
      <c r="L96" s="56">
        <f t="shared" si="0"/>
        <v>0</v>
      </c>
      <c r="M96" s="54">
        <f t="shared" si="1"/>
        <v>0</v>
      </c>
      <c r="N96" s="54">
        <f t="shared" si="3"/>
        <v>0</v>
      </c>
      <c r="O96" s="101">
        <f>+'Pay App 22'!O96+'Pay App 22'!P96</f>
        <v>0</v>
      </c>
      <c r="P96" s="73"/>
      <c r="Q96" s="69">
        <f>+'Pay App 22'!Q96+N96+P96</f>
        <v>0</v>
      </c>
    </row>
    <row r="97" spans="1:17" ht="21" customHeight="1" x14ac:dyDescent="0.25">
      <c r="A97" s="154" t="s">
        <v>270</v>
      </c>
      <c r="B97" s="154"/>
      <c r="C97" s="154" t="s">
        <v>271</v>
      </c>
      <c r="D97" s="155"/>
      <c r="E97" s="101">
        <f>+'Pay App 22'!E97</f>
        <v>0</v>
      </c>
      <c r="F97" s="73"/>
      <c r="G97" s="102">
        <f>+'Pay App 22'!G97+'Pay App 23'!F97</f>
        <v>0</v>
      </c>
      <c r="H97" s="194">
        <f>+'Pay App 22'!K97</f>
        <v>0</v>
      </c>
      <c r="I97" s="195"/>
      <c r="J97" s="104"/>
      <c r="K97" s="55">
        <f t="shared" si="2"/>
        <v>0</v>
      </c>
      <c r="L97" s="56">
        <f t="shared" si="0"/>
        <v>0</v>
      </c>
      <c r="M97" s="54">
        <f t="shared" si="1"/>
        <v>0</v>
      </c>
      <c r="N97" s="54">
        <f t="shared" si="3"/>
        <v>0</v>
      </c>
      <c r="O97" s="101">
        <f>+'Pay App 22'!O97+'Pay App 22'!P97</f>
        <v>0</v>
      </c>
      <c r="P97" s="73"/>
      <c r="Q97" s="69">
        <f>+'Pay App 22'!Q97+N97+P97</f>
        <v>0</v>
      </c>
    </row>
    <row r="98" spans="1:17" ht="21" customHeight="1" x14ac:dyDescent="0.25">
      <c r="A98" s="154" t="s">
        <v>272</v>
      </c>
      <c r="B98" s="154"/>
      <c r="C98" s="154" t="s">
        <v>273</v>
      </c>
      <c r="D98" s="155"/>
      <c r="E98" s="101">
        <f>+'Pay App 22'!E98</f>
        <v>0</v>
      </c>
      <c r="F98" s="73"/>
      <c r="G98" s="102">
        <f>+'Pay App 22'!G98+'Pay App 23'!F98</f>
        <v>0</v>
      </c>
      <c r="H98" s="194">
        <f>+'Pay App 22'!K98</f>
        <v>0</v>
      </c>
      <c r="I98" s="195"/>
      <c r="J98" s="104"/>
      <c r="K98" s="55">
        <f t="shared" si="2"/>
        <v>0</v>
      </c>
      <c r="L98" s="56">
        <f t="shared" si="0"/>
        <v>0</v>
      </c>
      <c r="M98" s="54">
        <f t="shared" si="1"/>
        <v>0</v>
      </c>
      <c r="N98" s="54">
        <f t="shared" si="3"/>
        <v>0</v>
      </c>
      <c r="O98" s="101">
        <f>+'Pay App 22'!O98+'Pay App 22'!P98</f>
        <v>0</v>
      </c>
      <c r="P98" s="73"/>
      <c r="Q98" s="69">
        <f>+'Pay App 22'!Q98+N98+P98</f>
        <v>0</v>
      </c>
    </row>
    <row r="99" spans="1:17" ht="21" customHeight="1" x14ac:dyDescent="0.25">
      <c r="A99" s="154" t="s">
        <v>274</v>
      </c>
      <c r="B99" s="154"/>
      <c r="C99" s="154" t="s">
        <v>275</v>
      </c>
      <c r="D99" s="155"/>
      <c r="E99" s="101">
        <f>+'Pay App 22'!E99</f>
        <v>0</v>
      </c>
      <c r="F99" s="73"/>
      <c r="G99" s="102">
        <f>+'Pay App 22'!G99+'Pay App 23'!F99</f>
        <v>0</v>
      </c>
      <c r="H99" s="194">
        <f>+'Pay App 22'!K99</f>
        <v>0</v>
      </c>
      <c r="I99" s="195"/>
      <c r="J99" s="104"/>
      <c r="K99" s="55">
        <f t="shared" si="2"/>
        <v>0</v>
      </c>
      <c r="L99" s="56">
        <f t="shared" si="0"/>
        <v>0</v>
      </c>
      <c r="M99" s="54">
        <f t="shared" si="1"/>
        <v>0</v>
      </c>
      <c r="N99" s="54">
        <f t="shared" si="3"/>
        <v>0</v>
      </c>
      <c r="O99" s="101">
        <f>+'Pay App 22'!O99+'Pay App 22'!P99</f>
        <v>0</v>
      </c>
      <c r="P99" s="73"/>
      <c r="Q99" s="69">
        <f>+'Pay App 22'!Q99+N99+P99</f>
        <v>0</v>
      </c>
    </row>
    <row r="100" spans="1:17" ht="21" customHeight="1" x14ac:dyDescent="0.25">
      <c r="A100" s="154" t="s">
        <v>276</v>
      </c>
      <c r="B100" s="154"/>
      <c r="C100" s="154" t="s">
        <v>277</v>
      </c>
      <c r="D100" s="155"/>
      <c r="E100" s="101">
        <f>+'Pay App 22'!E100</f>
        <v>0</v>
      </c>
      <c r="F100" s="73"/>
      <c r="G100" s="102">
        <f>+'Pay App 22'!G100+'Pay App 23'!F100</f>
        <v>0</v>
      </c>
      <c r="H100" s="194">
        <f>+'Pay App 22'!K100</f>
        <v>0</v>
      </c>
      <c r="I100" s="195"/>
      <c r="J100" s="104"/>
      <c r="K100" s="55">
        <f t="shared" si="2"/>
        <v>0</v>
      </c>
      <c r="L100" s="56">
        <f t="shared" si="0"/>
        <v>0</v>
      </c>
      <c r="M100" s="54">
        <f t="shared" si="1"/>
        <v>0</v>
      </c>
      <c r="N100" s="54">
        <f t="shared" si="3"/>
        <v>0</v>
      </c>
      <c r="O100" s="101">
        <f>+'Pay App 22'!O100+'Pay App 22'!P100</f>
        <v>0</v>
      </c>
      <c r="P100" s="73"/>
      <c r="Q100" s="69">
        <f>+'Pay App 22'!Q100+N100+P100</f>
        <v>0</v>
      </c>
    </row>
    <row r="101" spans="1:17" ht="21" customHeight="1" x14ac:dyDescent="0.25">
      <c r="A101" s="154" t="s">
        <v>278</v>
      </c>
      <c r="B101" s="154"/>
      <c r="C101" s="154" t="s">
        <v>279</v>
      </c>
      <c r="D101" s="155"/>
      <c r="E101" s="101">
        <f>+'Pay App 22'!E101</f>
        <v>0</v>
      </c>
      <c r="F101" s="73"/>
      <c r="G101" s="102">
        <f>+'Pay App 22'!G101+'Pay App 23'!F101</f>
        <v>0</v>
      </c>
      <c r="H101" s="194">
        <f>+'Pay App 22'!K101</f>
        <v>0</v>
      </c>
      <c r="I101" s="195"/>
      <c r="J101" s="104"/>
      <c r="K101" s="55">
        <f t="shared" si="2"/>
        <v>0</v>
      </c>
      <c r="L101" s="56">
        <f t="shared" si="0"/>
        <v>0</v>
      </c>
      <c r="M101" s="54">
        <f t="shared" si="1"/>
        <v>0</v>
      </c>
      <c r="N101" s="54">
        <f t="shared" si="3"/>
        <v>0</v>
      </c>
      <c r="O101" s="101">
        <f>+'Pay App 22'!O101+'Pay App 22'!P101</f>
        <v>0</v>
      </c>
      <c r="P101" s="73"/>
      <c r="Q101" s="69">
        <f>+'Pay App 22'!Q101+N101+P101</f>
        <v>0</v>
      </c>
    </row>
    <row r="102" spans="1:17" ht="21" customHeight="1" x14ac:dyDescent="0.25">
      <c r="A102" s="154" t="s">
        <v>281</v>
      </c>
      <c r="B102" s="154"/>
      <c r="C102" s="154" t="s">
        <v>280</v>
      </c>
      <c r="D102" s="155"/>
      <c r="E102" s="101">
        <f>+'Pay App 22'!E102</f>
        <v>0</v>
      </c>
      <c r="F102" s="73"/>
      <c r="G102" s="102">
        <f>+'Pay App 22'!G102+'Pay App 23'!F102</f>
        <v>0</v>
      </c>
      <c r="H102" s="194">
        <f>+'Pay App 22'!K102</f>
        <v>0</v>
      </c>
      <c r="I102" s="195"/>
      <c r="J102" s="104"/>
      <c r="K102" s="55">
        <f t="shared" si="2"/>
        <v>0</v>
      </c>
      <c r="L102" s="56">
        <f t="shared" si="0"/>
        <v>0</v>
      </c>
      <c r="M102" s="54">
        <f t="shared" si="1"/>
        <v>0</v>
      </c>
      <c r="N102" s="54">
        <f t="shared" si="3"/>
        <v>0</v>
      </c>
      <c r="O102" s="101">
        <f>+'Pay App 22'!O102+'Pay App 22'!P102</f>
        <v>0</v>
      </c>
      <c r="P102" s="73"/>
      <c r="Q102" s="69">
        <f>+'Pay App 22'!Q102+N102+P102</f>
        <v>0</v>
      </c>
    </row>
    <row r="103" spans="1:17" ht="21" customHeight="1" x14ac:dyDescent="0.25">
      <c r="A103" s="154" t="s">
        <v>282</v>
      </c>
      <c r="B103" s="154"/>
      <c r="C103" s="154" t="s">
        <v>283</v>
      </c>
      <c r="D103" s="155"/>
      <c r="E103" s="101">
        <f>+'Pay App 22'!E103</f>
        <v>0</v>
      </c>
      <c r="F103" s="73"/>
      <c r="G103" s="102">
        <f>+'Pay App 22'!G103+'Pay App 23'!F103</f>
        <v>0</v>
      </c>
      <c r="H103" s="194">
        <f>+'Pay App 22'!K103</f>
        <v>0</v>
      </c>
      <c r="I103" s="195"/>
      <c r="J103" s="104"/>
      <c r="K103" s="55">
        <f t="shared" si="2"/>
        <v>0</v>
      </c>
      <c r="L103" s="56">
        <f t="shared" si="0"/>
        <v>0</v>
      </c>
      <c r="M103" s="54">
        <f t="shared" si="1"/>
        <v>0</v>
      </c>
      <c r="N103" s="54">
        <f t="shared" si="3"/>
        <v>0</v>
      </c>
      <c r="O103" s="101">
        <f>+'Pay App 22'!O103+'Pay App 22'!P103</f>
        <v>0</v>
      </c>
      <c r="P103" s="73"/>
      <c r="Q103" s="69">
        <f>+'Pay App 22'!Q103+N103+P103</f>
        <v>0</v>
      </c>
    </row>
    <row r="104" spans="1:17" ht="21" customHeight="1" x14ac:dyDescent="0.25">
      <c r="A104" s="154" t="s">
        <v>284</v>
      </c>
      <c r="B104" s="154"/>
      <c r="C104" s="154" t="s">
        <v>285</v>
      </c>
      <c r="D104" s="155"/>
      <c r="E104" s="101">
        <f>+'Pay App 22'!E104</f>
        <v>0</v>
      </c>
      <c r="F104" s="73"/>
      <c r="G104" s="102">
        <f>+'Pay App 22'!G104+'Pay App 23'!F104</f>
        <v>0</v>
      </c>
      <c r="H104" s="194">
        <f>+'Pay App 22'!K104</f>
        <v>0</v>
      </c>
      <c r="I104" s="195"/>
      <c r="J104" s="104"/>
      <c r="K104" s="55">
        <f t="shared" si="2"/>
        <v>0</v>
      </c>
      <c r="L104" s="56">
        <f t="shared" si="0"/>
        <v>0</v>
      </c>
      <c r="M104" s="54">
        <f t="shared" si="1"/>
        <v>0</v>
      </c>
      <c r="N104" s="54">
        <f t="shared" si="3"/>
        <v>0</v>
      </c>
      <c r="O104" s="101">
        <f>+'Pay App 22'!O104+'Pay App 22'!P104</f>
        <v>0</v>
      </c>
      <c r="P104" s="73"/>
      <c r="Q104" s="69">
        <f>+'Pay App 22'!Q104+N104+P104</f>
        <v>0</v>
      </c>
    </row>
    <row r="105" spans="1:17" ht="21" customHeight="1" x14ac:dyDescent="0.25">
      <c r="A105" s="154" t="s">
        <v>292</v>
      </c>
      <c r="B105" s="154"/>
      <c r="C105" s="154" t="s">
        <v>286</v>
      </c>
      <c r="D105" s="155"/>
      <c r="E105" s="101">
        <f>+'Pay App 22'!E105</f>
        <v>0</v>
      </c>
      <c r="F105" s="73"/>
      <c r="G105" s="102">
        <f>+'Pay App 22'!G105+'Pay App 23'!F105</f>
        <v>0</v>
      </c>
      <c r="H105" s="194">
        <f>+'Pay App 22'!K105</f>
        <v>0</v>
      </c>
      <c r="I105" s="195"/>
      <c r="J105" s="104"/>
      <c r="K105" s="55">
        <f t="shared" si="2"/>
        <v>0</v>
      </c>
      <c r="L105" s="56">
        <f t="shared" si="0"/>
        <v>0</v>
      </c>
      <c r="M105" s="54">
        <f t="shared" si="1"/>
        <v>0</v>
      </c>
      <c r="N105" s="54">
        <f t="shared" si="3"/>
        <v>0</v>
      </c>
      <c r="O105" s="101">
        <f>+'Pay App 22'!O105+'Pay App 22'!P105</f>
        <v>0</v>
      </c>
      <c r="P105" s="73"/>
      <c r="Q105" s="69">
        <f>+'Pay App 22'!Q105+N105+P105</f>
        <v>0</v>
      </c>
    </row>
    <row r="106" spans="1:17" ht="21" customHeight="1" x14ac:dyDescent="0.25">
      <c r="A106" s="154" t="s">
        <v>413</v>
      </c>
      <c r="B106" s="154"/>
      <c r="C106" s="154" t="s">
        <v>414</v>
      </c>
      <c r="D106" s="155"/>
      <c r="E106" s="101">
        <f>+'Pay App 22'!E106</f>
        <v>0</v>
      </c>
      <c r="F106" s="73"/>
      <c r="G106" s="102">
        <f>+'Pay App 22'!G106+'Pay App 23'!F106</f>
        <v>0</v>
      </c>
      <c r="H106" s="194">
        <f>+'Pay App 22'!K106</f>
        <v>0</v>
      </c>
      <c r="I106" s="195"/>
      <c r="J106" s="104"/>
      <c r="K106" s="55">
        <f t="shared" si="2"/>
        <v>0</v>
      </c>
      <c r="L106" s="56">
        <f t="shared" si="0"/>
        <v>0</v>
      </c>
      <c r="M106" s="54">
        <f t="shared" si="1"/>
        <v>0</v>
      </c>
      <c r="N106" s="54">
        <f t="shared" si="3"/>
        <v>0</v>
      </c>
      <c r="O106" s="101">
        <f>+'Pay App 22'!O106+'Pay App 22'!P106</f>
        <v>0</v>
      </c>
      <c r="P106" s="73"/>
      <c r="Q106" s="69">
        <f>+'Pay App 22'!Q106+N106+P106</f>
        <v>0</v>
      </c>
    </row>
    <row r="107" spans="1:17" ht="21" customHeight="1" x14ac:dyDescent="0.25">
      <c r="A107" s="154" t="s">
        <v>293</v>
      </c>
      <c r="B107" s="154"/>
      <c r="C107" s="154" t="s">
        <v>287</v>
      </c>
      <c r="D107" s="155"/>
      <c r="E107" s="101">
        <f>+'Pay App 22'!E107</f>
        <v>0</v>
      </c>
      <c r="F107" s="73"/>
      <c r="G107" s="102">
        <f>+'Pay App 22'!G107+'Pay App 23'!F107</f>
        <v>0</v>
      </c>
      <c r="H107" s="194">
        <f>+'Pay App 22'!K107</f>
        <v>0</v>
      </c>
      <c r="I107" s="195"/>
      <c r="J107" s="104"/>
      <c r="K107" s="55">
        <f t="shared" si="2"/>
        <v>0</v>
      </c>
      <c r="L107" s="56">
        <f t="shared" si="0"/>
        <v>0</v>
      </c>
      <c r="M107" s="54">
        <f t="shared" si="1"/>
        <v>0</v>
      </c>
      <c r="N107" s="54">
        <f t="shared" si="3"/>
        <v>0</v>
      </c>
      <c r="O107" s="101">
        <f>+'Pay App 22'!O107+'Pay App 22'!P107</f>
        <v>0</v>
      </c>
      <c r="P107" s="73"/>
      <c r="Q107" s="69">
        <f>+'Pay App 22'!Q107+N107+P107</f>
        <v>0</v>
      </c>
    </row>
    <row r="108" spans="1:17" ht="21" customHeight="1" x14ac:dyDescent="0.25">
      <c r="A108" s="154" t="s">
        <v>294</v>
      </c>
      <c r="B108" s="154"/>
      <c r="C108" s="154" t="s">
        <v>288</v>
      </c>
      <c r="D108" s="155"/>
      <c r="E108" s="101">
        <f>+'Pay App 22'!E108</f>
        <v>0</v>
      </c>
      <c r="F108" s="73"/>
      <c r="G108" s="102">
        <f>+'Pay App 22'!G108+'Pay App 23'!F108</f>
        <v>0</v>
      </c>
      <c r="H108" s="194">
        <f>+'Pay App 22'!K108</f>
        <v>0</v>
      </c>
      <c r="I108" s="195"/>
      <c r="J108" s="104"/>
      <c r="K108" s="55">
        <f t="shared" si="2"/>
        <v>0</v>
      </c>
      <c r="L108" s="56">
        <f t="shared" si="0"/>
        <v>0</v>
      </c>
      <c r="M108" s="54">
        <f t="shared" si="1"/>
        <v>0</v>
      </c>
      <c r="N108" s="54">
        <f t="shared" si="3"/>
        <v>0</v>
      </c>
      <c r="O108" s="101">
        <f>+'Pay App 22'!O108+'Pay App 22'!P108</f>
        <v>0</v>
      </c>
      <c r="P108" s="73"/>
      <c r="Q108" s="69">
        <f>+'Pay App 22'!Q108+N108+P108</f>
        <v>0</v>
      </c>
    </row>
    <row r="109" spans="1:17" ht="21" customHeight="1" x14ac:dyDescent="0.25">
      <c r="A109" s="154" t="s">
        <v>295</v>
      </c>
      <c r="B109" s="154"/>
      <c r="C109" s="154" t="s">
        <v>289</v>
      </c>
      <c r="D109" s="155"/>
      <c r="E109" s="101">
        <f>+'Pay App 22'!E109</f>
        <v>0</v>
      </c>
      <c r="F109" s="73"/>
      <c r="G109" s="102">
        <f>+'Pay App 22'!G109+'Pay App 23'!F109</f>
        <v>0</v>
      </c>
      <c r="H109" s="194">
        <f>+'Pay App 22'!K109</f>
        <v>0</v>
      </c>
      <c r="I109" s="195"/>
      <c r="J109" s="104"/>
      <c r="K109" s="55">
        <f t="shared" si="2"/>
        <v>0</v>
      </c>
      <c r="L109" s="56">
        <f t="shared" si="0"/>
        <v>0</v>
      </c>
      <c r="M109" s="54">
        <f t="shared" si="1"/>
        <v>0</v>
      </c>
      <c r="N109" s="54">
        <f t="shared" si="3"/>
        <v>0</v>
      </c>
      <c r="O109" s="101">
        <f>+'Pay App 22'!O109+'Pay App 22'!P109</f>
        <v>0</v>
      </c>
      <c r="P109" s="73"/>
      <c r="Q109" s="69">
        <f>+'Pay App 22'!Q109+N109+P109</f>
        <v>0</v>
      </c>
    </row>
    <row r="110" spans="1:17" ht="21" customHeight="1" x14ac:dyDescent="0.25">
      <c r="A110" s="154" t="s">
        <v>296</v>
      </c>
      <c r="B110" s="154"/>
      <c r="C110" s="154" t="s">
        <v>290</v>
      </c>
      <c r="D110" s="155"/>
      <c r="E110" s="101">
        <f>+'Pay App 22'!E110</f>
        <v>0</v>
      </c>
      <c r="F110" s="73"/>
      <c r="G110" s="102">
        <f>+'Pay App 22'!G110+'Pay App 23'!F110</f>
        <v>0</v>
      </c>
      <c r="H110" s="194">
        <f>+'Pay App 22'!K110</f>
        <v>0</v>
      </c>
      <c r="I110" s="195"/>
      <c r="J110" s="104"/>
      <c r="K110" s="55">
        <f t="shared" si="2"/>
        <v>0</v>
      </c>
      <c r="L110" s="56">
        <f t="shared" si="0"/>
        <v>0</v>
      </c>
      <c r="M110" s="54">
        <f t="shared" si="1"/>
        <v>0</v>
      </c>
      <c r="N110" s="54">
        <f t="shared" si="3"/>
        <v>0</v>
      </c>
      <c r="O110" s="101">
        <f>+'Pay App 22'!O110+'Pay App 22'!P110</f>
        <v>0</v>
      </c>
      <c r="P110" s="73"/>
      <c r="Q110" s="69">
        <f>+'Pay App 22'!Q110+N110+P110</f>
        <v>0</v>
      </c>
    </row>
    <row r="111" spans="1:17" ht="21" customHeight="1" x14ac:dyDescent="0.25">
      <c r="A111" s="154" t="s">
        <v>297</v>
      </c>
      <c r="B111" s="154"/>
      <c r="C111" s="154" t="s">
        <v>291</v>
      </c>
      <c r="D111" s="155"/>
      <c r="E111" s="101">
        <f>+'Pay App 22'!E111</f>
        <v>0</v>
      </c>
      <c r="F111" s="73"/>
      <c r="G111" s="102">
        <f>+'Pay App 22'!G111+'Pay App 23'!F111</f>
        <v>0</v>
      </c>
      <c r="H111" s="194">
        <f>+'Pay App 22'!K111</f>
        <v>0</v>
      </c>
      <c r="I111" s="195"/>
      <c r="J111" s="104"/>
      <c r="K111" s="55">
        <f t="shared" si="2"/>
        <v>0</v>
      </c>
      <c r="L111" s="56">
        <f t="shared" si="0"/>
        <v>0</v>
      </c>
      <c r="M111" s="54">
        <f t="shared" si="1"/>
        <v>0</v>
      </c>
      <c r="N111" s="54">
        <f t="shared" si="3"/>
        <v>0</v>
      </c>
      <c r="O111" s="101">
        <f>+'Pay App 22'!O111+'Pay App 22'!P111</f>
        <v>0</v>
      </c>
      <c r="P111" s="73"/>
      <c r="Q111" s="69">
        <f>+'Pay App 22'!Q111+N111+P111</f>
        <v>0</v>
      </c>
    </row>
    <row r="112" spans="1:17" ht="21" customHeight="1" x14ac:dyDescent="0.25">
      <c r="A112" s="159" t="s">
        <v>226</v>
      </c>
      <c r="B112" s="159"/>
      <c r="C112" s="159" t="s">
        <v>227</v>
      </c>
      <c r="D112" s="160"/>
      <c r="E112" s="101">
        <f>+'Pay App 22'!E112</f>
        <v>0</v>
      </c>
      <c r="F112" s="73"/>
      <c r="G112" s="102">
        <f>+'Pay App 22'!G112+'Pay App 23'!F112</f>
        <v>0</v>
      </c>
      <c r="H112" s="194">
        <f>+'Pay App 22'!K112</f>
        <v>0</v>
      </c>
      <c r="I112" s="195"/>
      <c r="J112" s="104"/>
      <c r="K112" s="55">
        <f t="shared" si="2"/>
        <v>0</v>
      </c>
      <c r="L112" s="56">
        <f t="shared" si="0"/>
        <v>0</v>
      </c>
      <c r="M112" s="54">
        <f t="shared" si="1"/>
        <v>0</v>
      </c>
      <c r="N112" s="54">
        <f t="shared" si="3"/>
        <v>0</v>
      </c>
      <c r="O112" s="101">
        <f>+'Pay App 22'!O112+'Pay App 22'!P112</f>
        <v>0</v>
      </c>
      <c r="P112" s="73"/>
      <c r="Q112" s="69">
        <f>+'Pay App 22'!Q112+N112+P112</f>
        <v>0</v>
      </c>
    </row>
    <row r="113" spans="1:17" ht="21" customHeight="1" x14ac:dyDescent="0.25">
      <c r="A113" s="154" t="s">
        <v>85</v>
      </c>
      <c r="B113" s="154"/>
      <c r="C113" s="154" t="s">
        <v>86</v>
      </c>
      <c r="D113" s="155"/>
      <c r="E113" s="101">
        <f>+'Pay App 22'!E113</f>
        <v>0</v>
      </c>
      <c r="F113" s="73"/>
      <c r="G113" s="102">
        <f>+'Pay App 22'!G113+'Pay App 23'!F113</f>
        <v>0</v>
      </c>
      <c r="H113" s="194">
        <f>+'Pay App 22'!K113</f>
        <v>0</v>
      </c>
      <c r="I113" s="195"/>
      <c r="J113" s="104"/>
      <c r="K113" s="55">
        <f t="shared" si="2"/>
        <v>0</v>
      </c>
      <c r="L113" s="56">
        <f t="shared" si="0"/>
        <v>0</v>
      </c>
      <c r="M113" s="54">
        <f t="shared" si="1"/>
        <v>0</v>
      </c>
      <c r="N113" s="54">
        <f t="shared" si="3"/>
        <v>0</v>
      </c>
      <c r="O113" s="101">
        <f>+'Pay App 22'!O113+'Pay App 22'!P113</f>
        <v>0</v>
      </c>
      <c r="P113" s="73"/>
      <c r="Q113" s="69">
        <f>+'Pay App 22'!Q113+N113+P113</f>
        <v>0</v>
      </c>
    </row>
    <row r="114" spans="1:17" ht="21" customHeight="1" x14ac:dyDescent="0.25">
      <c r="A114" s="154" t="s">
        <v>87</v>
      </c>
      <c r="B114" s="154"/>
      <c r="C114" s="154" t="s">
        <v>88</v>
      </c>
      <c r="D114" s="155"/>
      <c r="E114" s="101">
        <f>+'Pay App 22'!E114</f>
        <v>0</v>
      </c>
      <c r="F114" s="73"/>
      <c r="G114" s="102">
        <f>+'Pay App 22'!G114+'Pay App 23'!F114</f>
        <v>0</v>
      </c>
      <c r="H114" s="194">
        <f>+'Pay App 22'!K114</f>
        <v>0</v>
      </c>
      <c r="I114" s="195"/>
      <c r="J114" s="104"/>
      <c r="K114" s="55">
        <f t="shared" si="2"/>
        <v>0</v>
      </c>
      <c r="L114" s="56">
        <f t="shared" si="0"/>
        <v>0</v>
      </c>
      <c r="M114" s="54">
        <f t="shared" si="1"/>
        <v>0</v>
      </c>
      <c r="N114" s="54">
        <f t="shared" si="3"/>
        <v>0</v>
      </c>
      <c r="O114" s="101">
        <f>+'Pay App 22'!O114+'Pay App 22'!P114</f>
        <v>0</v>
      </c>
      <c r="P114" s="73"/>
      <c r="Q114" s="69">
        <f>+'Pay App 22'!Q114+N114+P114</f>
        <v>0</v>
      </c>
    </row>
    <row r="115" spans="1:17" ht="21" customHeight="1" x14ac:dyDescent="0.25">
      <c r="A115" s="154" t="s">
        <v>298</v>
      </c>
      <c r="B115" s="154"/>
      <c r="C115" s="154" t="s">
        <v>299</v>
      </c>
      <c r="D115" s="155"/>
      <c r="E115" s="101">
        <f>+'Pay App 22'!E115</f>
        <v>0</v>
      </c>
      <c r="F115" s="73"/>
      <c r="G115" s="102">
        <f>+'Pay App 22'!G115+'Pay App 23'!F115</f>
        <v>0</v>
      </c>
      <c r="H115" s="194">
        <f>+'Pay App 22'!K115</f>
        <v>0</v>
      </c>
      <c r="I115" s="195"/>
      <c r="J115" s="104"/>
      <c r="K115" s="55">
        <f t="shared" si="2"/>
        <v>0</v>
      </c>
      <c r="L115" s="56">
        <f t="shared" si="0"/>
        <v>0</v>
      </c>
      <c r="M115" s="54">
        <f t="shared" si="1"/>
        <v>0</v>
      </c>
      <c r="N115" s="54">
        <f t="shared" si="3"/>
        <v>0</v>
      </c>
      <c r="O115" s="101">
        <f>+'Pay App 22'!O115+'Pay App 22'!P115</f>
        <v>0</v>
      </c>
      <c r="P115" s="73"/>
      <c r="Q115" s="69">
        <f>+'Pay App 22'!Q115+N115+P115</f>
        <v>0</v>
      </c>
    </row>
    <row r="116" spans="1:17" ht="21" customHeight="1" x14ac:dyDescent="0.25">
      <c r="A116" s="159" t="s">
        <v>224</v>
      </c>
      <c r="B116" s="159"/>
      <c r="C116" s="157" t="s">
        <v>225</v>
      </c>
      <c r="D116" s="185"/>
      <c r="E116" s="101">
        <f>+'Pay App 22'!E116</f>
        <v>0</v>
      </c>
      <c r="F116" s="73"/>
      <c r="G116" s="102">
        <f>+'Pay App 22'!G116+'Pay App 23'!F116</f>
        <v>0</v>
      </c>
      <c r="H116" s="194">
        <f>+'Pay App 22'!K116</f>
        <v>0</v>
      </c>
      <c r="I116" s="195"/>
      <c r="J116" s="104"/>
      <c r="K116" s="55">
        <f t="shared" si="2"/>
        <v>0</v>
      </c>
      <c r="L116" s="56">
        <f t="shared" si="0"/>
        <v>0</v>
      </c>
      <c r="M116" s="54">
        <f t="shared" si="1"/>
        <v>0</v>
      </c>
      <c r="N116" s="54">
        <f t="shared" si="3"/>
        <v>0</v>
      </c>
      <c r="O116" s="101">
        <f>+'Pay App 22'!O116+'Pay App 22'!P116</f>
        <v>0</v>
      </c>
      <c r="P116" s="73"/>
      <c r="Q116" s="69">
        <f>+'Pay App 22'!Q116+N116+P116</f>
        <v>0</v>
      </c>
    </row>
    <row r="117" spans="1:17" ht="21" customHeight="1" x14ac:dyDescent="0.25">
      <c r="A117" s="154" t="s">
        <v>300</v>
      </c>
      <c r="B117" s="154"/>
      <c r="C117" s="154" t="s">
        <v>301</v>
      </c>
      <c r="D117" s="155"/>
      <c r="E117" s="101">
        <f>+'Pay App 22'!E117</f>
        <v>0</v>
      </c>
      <c r="F117" s="73"/>
      <c r="G117" s="102">
        <f>+'Pay App 22'!G117+'Pay App 23'!F117</f>
        <v>0</v>
      </c>
      <c r="H117" s="194">
        <f>+'Pay App 22'!K117</f>
        <v>0</v>
      </c>
      <c r="I117" s="195"/>
      <c r="J117" s="104"/>
      <c r="K117" s="55">
        <f t="shared" si="2"/>
        <v>0</v>
      </c>
      <c r="L117" s="56">
        <f t="shared" si="0"/>
        <v>0</v>
      </c>
      <c r="M117" s="54">
        <f t="shared" si="1"/>
        <v>0</v>
      </c>
      <c r="N117" s="54">
        <f t="shared" si="3"/>
        <v>0</v>
      </c>
      <c r="O117" s="101">
        <f>+'Pay App 22'!O117+'Pay App 22'!P117</f>
        <v>0</v>
      </c>
      <c r="P117" s="73"/>
      <c r="Q117" s="69">
        <f>+'Pay App 22'!Q117+N117+P117</f>
        <v>0</v>
      </c>
    </row>
    <row r="118" spans="1:17" ht="21" customHeight="1" x14ac:dyDescent="0.25">
      <c r="A118" s="154" t="s">
        <v>89</v>
      </c>
      <c r="B118" s="154"/>
      <c r="C118" s="130" t="s">
        <v>90</v>
      </c>
      <c r="D118" s="58"/>
      <c r="E118" s="101">
        <f>+'Pay App 22'!E118</f>
        <v>0</v>
      </c>
      <c r="F118" s="73"/>
      <c r="G118" s="102">
        <f>+'Pay App 22'!G118+'Pay App 23'!F118</f>
        <v>0</v>
      </c>
      <c r="H118" s="194">
        <f>+'Pay App 22'!K118</f>
        <v>0</v>
      </c>
      <c r="I118" s="195"/>
      <c r="J118" s="104"/>
      <c r="K118" s="55">
        <f t="shared" si="2"/>
        <v>0</v>
      </c>
      <c r="L118" s="56">
        <f t="shared" si="0"/>
        <v>0</v>
      </c>
      <c r="M118" s="54">
        <f t="shared" si="1"/>
        <v>0</v>
      </c>
      <c r="N118" s="54">
        <f t="shared" si="3"/>
        <v>0</v>
      </c>
      <c r="O118" s="101">
        <f>+'Pay App 22'!O118+'Pay App 22'!P118</f>
        <v>0</v>
      </c>
      <c r="P118" s="73"/>
      <c r="Q118" s="69">
        <f>+'Pay App 22'!Q118+N118+P118</f>
        <v>0</v>
      </c>
    </row>
    <row r="119" spans="1:17" ht="21" customHeight="1" x14ac:dyDescent="0.25">
      <c r="A119" s="154" t="s">
        <v>91</v>
      </c>
      <c r="B119" s="154"/>
      <c r="C119" s="155" t="s">
        <v>92</v>
      </c>
      <c r="D119" s="172"/>
      <c r="E119" s="101">
        <f>+'Pay App 22'!E119</f>
        <v>0</v>
      </c>
      <c r="F119" s="73"/>
      <c r="G119" s="102">
        <f>+'Pay App 22'!G119+'Pay App 23'!F119</f>
        <v>0</v>
      </c>
      <c r="H119" s="194">
        <f>+'Pay App 22'!K119</f>
        <v>0</v>
      </c>
      <c r="I119" s="195"/>
      <c r="J119" s="104"/>
      <c r="K119" s="55">
        <f t="shared" si="2"/>
        <v>0</v>
      </c>
      <c r="L119" s="56">
        <f t="shared" si="0"/>
        <v>0</v>
      </c>
      <c r="M119" s="54">
        <f t="shared" si="1"/>
        <v>0</v>
      </c>
      <c r="N119" s="54">
        <f t="shared" si="3"/>
        <v>0</v>
      </c>
      <c r="O119" s="101">
        <f>+'Pay App 22'!O119+'Pay App 22'!P119</f>
        <v>0</v>
      </c>
      <c r="P119" s="73"/>
      <c r="Q119" s="69">
        <f>+'Pay App 22'!Q119+N119+P119</f>
        <v>0</v>
      </c>
    </row>
    <row r="120" spans="1:17" ht="21" customHeight="1" x14ac:dyDescent="0.25">
      <c r="A120" s="154" t="s">
        <v>302</v>
      </c>
      <c r="B120" s="154"/>
      <c r="C120" s="154" t="s">
        <v>303</v>
      </c>
      <c r="D120" s="155"/>
      <c r="E120" s="101">
        <f>+'Pay App 22'!E120</f>
        <v>0</v>
      </c>
      <c r="F120" s="73"/>
      <c r="G120" s="102">
        <f>+'Pay App 22'!G120+'Pay App 23'!F120</f>
        <v>0</v>
      </c>
      <c r="H120" s="194">
        <f>+'Pay App 22'!K120</f>
        <v>0</v>
      </c>
      <c r="I120" s="195"/>
      <c r="J120" s="104"/>
      <c r="K120" s="55">
        <f t="shared" si="2"/>
        <v>0</v>
      </c>
      <c r="L120" s="56">
        <f t="shared" si="0"/>
        <v>0</v>
      </c>
      <c r="M120" s="54">
        <f t="shared" si="1"/>
        <v>0</v>
      </c>
      <c r="N120" s="54">
        <f t="shared" si="3"/>
        <v>0</v>
      </c>
      <c r="O120" s="101">
        <f>+'Pay App 22'!O120+'Pay App 22'!P120</f>
        <v>0</v>
      </c>
      <c r="P120" s="73"/>
      <c r="Q120" s="69">
        <f>+'Pay App 22'!Q120+N120+P120</f>
        <v>0</v>
      </c>
    </row>
    <row r="121" spans="1:17" ht="21" customHeight="1" x14ac:dyDescent="0.25">
      <c r="A121" s="154" t="s">
        <v>304</v>
      </c>
      <c r="B121" s="154"/>
      <c r="C121" s="154" t="s">
        <v>305</v>
      </c>
      <c r="D121" s="155"/>
      <c r="E121" s="101">
        <f>+'Pay App 22'!E121</f>
        <v>0</v>
      </c>
      <c r="F121" s="73"/>
      <c r="G121" s="102">
        <f>+'Pay App 22'!G121+'Pay App 23'!F121</f>
        <v>0</v>
      </c>
      <c r="H121" s="194">
        <f>+'Pay App 22'!K121</f>
        <v>0</v>
      </c>
      <c r="I121" s="195"/>
      <c r="J121" s="104"/>
      <c r="K121" s="55">
        <f t="shared" si="2"/>
        <v>0</v>
      </c>
      <c r="L121" s="56">
        <f t="shared" si="0"/>
        <v>0</v>
      </c>
      <c r="M121" s="54">
        <f t="shared" si="1"/>
        <v>0</v>
      </c>
      <c r="N121" s="54">
        <f t="shared" si="3"/>
        <v>0</v>
      </c>
      <c r="O121" s="101">
        <f>+'Pay App 22'!O121+'Pay App 22'!P121</f>
        <v>0</v>
      </c>
      <c r="P121" s="73"/>
      <c r="Q121" s="69">
        <f>+'Pay App 22'!Q121+N121+P121</f>
        <v>0</v>
      </c>
    </row>
    <row r="122" spans="1:17" ht="21" customHeight="1" x14ac:dyDescent="0.25">
      <c r="A122" s="159" t="s">
        <v>93</v>
      </c>
      <c r="B122" s="159"/>
      <c r="C122" s="160" t="s">
        <v>221</v>
      </c>
      <c r="D122" s="163"/>
      <c r="E122" s="101">
        <f>+'Pay App 22'!E122</f>
        <v>0</v>
      </c>
      <c r="F122" s="73"/>
      <c r="G122" s="102">
        <f>+'Pay App 22'!G122+'Pay App 23'!F122</f>
        <v>0</v>
      </c>
      <c r="H122" s="194">
        <f>+'Pay App 22'!K122</f>
        <v>0</v>
      </c>
      <c r="I122" s="195"/>
      <c r="J122" s="104"/>
      <c r="K122" s="55">
        <f t="shared" si="2"/>
        <v>0</v>
      </c>
      <c r="L122" s="56">
        <f t="shared" si="0"/>
        <v>0</v>
      </c>
      <c r="M122" s="54">
        <f t="shared" si="1"/>
        <v>0</v>
      </c>
      <c r="N122" s="54">
        <f t="shared" si="3"/>
        <v>0</v>
      </c>
      <c r="O122" s="101">
        <f>+'Pay App 22'!O122+'Pay App 22'!P122</f>
        <v>0</v>
      </c>
      <c r="P122" s="73"/>
      <c r="Q122" s="69">
        <f>+'Pay App 22'!Q122+N122+P122</f>
        <v>0</v>
      </c>
    </row>
    <row r="123" spans="1:17" ht="21" customHeight="1" x14ac:dyDescent="0.25">
      <c r="A123" s="154" t="s">
        <v>306</v>
      </c>
      <c r="B123" s="154"/>
      <c r="C123" s="154" t="s">
        <v>307</v>
      </c>
      <c r="D123" s="155"/>
      <c r="E123" s="101">
        <f>+'Pay App 22'!E123</f>
        <v>0</v>
      </c>
      <c r="F123" s="73"/>
      <c r="G123" s="102">
        <f>+'Pay App 22'!G123+'Pay App 23'!F123</f>
        <v>0</v>
      </c>
      <c r="H123" s="194">
        <f>+'Pay App 22'!K123</f>
        <v>0</v>
      </c>
      <c r="I123" s="195"/>
      <c r="J123" s="104"/>
      <c r="K123" s="55">
        <f t="shared" si="2"/>
        <v>0</v>
      </c>
      <c r="L123" s="56">
        <f t="shared" si="0"/>
        <v>0</v>
      </c>
      <c r="M123" s="54">
        <f t="shared" si="1"/>
        <v>0</v>
      </c>
      <c r="N123" s="54">
        <f t="shared" si="3"/>
        <v>0</v>
      </c>
      <c r="O123" s="101">
        <f>+'Pay App 22'!O123+'Pay App 22'!P123</f>
        <v>0</v>
      </c>
      <c r="P123" s="73"/>
      <c r="Q123" s="69">
        <f>+'Pay App 22'!Q123+N123+P123</f>
        <v>0</v>
      </c>
    </row>
    <row r="124" spans="1:17" ht="21" customHeight="1" x14ac:dyDescent="0.25">
      <c r="A124" s="154" t="s">
        <v>306</v>
      </c>
      <c r="B124" s="154"/>
      <c r="C124" s="154" t="s">
        <v>308</v>
      </c>
      <c r="D124" s="155"/>
      <c r="E124" s="101">
        <f>+'Pay App 22'!E124</f>
        <v>0</v>
      </c>
      <c r="F124" s="73"/>
      <c r="G124" s="102">
        <f>+'Pay App 22'!G124+'Pay App 23'!F124</f>
        <v>0</v>
      </c>
      <c r="H124" s="194">
        <f>+'Pay App 22'!K124</f>
        <v>0</v>
      </c>
      <c r="I124" s="195"/>
      <c r="J124" s="104"/>
      <c r="K124" s="55">
        <f t="shared" si="2"/>
        <v>0</v>
      </c>
      <c r="L124" s="56">
        <f t="shared" si="0"/>
        <v>0</v>
      </c>
      <c r="M124" s="54">
        <f t="shared" si="1"/>
        <v>0</v>
      </c>
      <c r="N124" s="54">
        <f t="shared" si="3"/>
        <v>0</v>
      </c>
      <c r="O124" s="101">
        <f>+'Pay App 22'!O124+'Pay App 22'!P124</f>
        <v>0</v>
      </c>
      <c r="P124" s="73"/>
      <c r="Q124" s="69">
        <f>+'Pay App 22'!Q124+N124+P124</f>
        <v>0</v>
      </c>
    </row>
    <row r="125" spans="1:17" ht="21" customHeight="1" x14ac:dyDescent="0.25">
      <c r="A125" s="154" t="s">
        <v>306</v>
      </c>
      <c r="B125" s="154"/>
      <c r="C125" s="154" t="s">
        <v>309</v>
      </c>
      <c r="D125" s="155"/>
      <c r="E125" s="101">
        <f>+'Pay App 22'!E125</f>
        <v>0</v>
      </c>
      <c r="F125" s="73"/>
      <c r="G125" s="102">
        <f>+'Pay App 22'!G125+'Pay App 23'!F125</f>
        <v>0</v>
      </c>
      <c r="H125" s="194">
        <f>+'Pay App 22'!K125</f>
        <v>0</v>
      </c>
      <c r="I125" s="195"/>
      <c r="J125" s="104"/>
      <c r="K125" s="55">
        <f t="shared" si="2"/>
        <v>0</v>
      </c>
      <c r="L125" s="56">
        <f t="shared" si="0"/>
        <v>0</v>
      </c>
      <c r="M125" s="54">
        <f t="shared" si="1"/>
        <v>0</v>
      </c>
      <c r="N125" s="54">
        <f t="shared" si="3"/>
        <v>0</v>
      </c>
      <c r="O125" s="101">
        <f>+'Pay App 22'!O125+'Pay App 22'!P125</f>
        <v>0</v>
      </c>
      <c r="P125" s="73"/>
      <c r="Q125" s="69">
        <f>+'Pay App 22'!Q125+N125+P125</f>
        <v>0</v>
      </c>
    </row>
    <row r="126" spans="1:17" ht="21" customHeight="1" x14ac:dyDescent="0.25">
      <c r="A126" s="159" t="s">
        <v>222</v>
      </c>
      <c r="B126" s="159"/>
      <c r="C126" s="159" t="s">
        <v>223</v>
      </c>
      <c r="D126" s="160"/>
      <c r="E126" s="101">
        <f>+'Pay App 22'!E126</f>
        <v>0</v>
      </c>
      <c r="F126" s="73"/>
      <c r="G126" s="102">
        <f>+'Pay App 22'!G126+'Pay App 23'!F126</f>
        <v>0</v>
      </c>
      <c r="H126" s="194">
        <f>+'Pay App 22'!K126</f>
        <v>0</v>
      </c>
      <c r="I126" s="195"/>
      <c r="J126" s="104"/>
      <c r="K126" s="55">
        <f t="shared" si="2"/>
        <v>0</v>
      </c>
      <c r="L126" s="56">
        <f t="shared" si="0"/>
        <v>0</v>
      </c>
      <c r="M126" s="54">
        <f t="shared" si="1"/>
        <v>0</v>
      </c>
      <c r="N126" s="54">
        <f t="shared" si="3"/>
        <v>0</v>
      </c>
      <c r="O126" s="101">
        <f>+'Pay App 22'!O126+'Pay App 22'!P126</f>
        <v>0</v>
      </c>
      <c r="P126" s="73"/>
      <c r="Q126" s="69">
        <f>+'Pay App 22'!Q126+N126+P126</f>
        <v>0</v>
      </c>
    </row>
    <row r="127" spans="1:17" ht="21" customHeight="1" x14ac:dyDescent="0.25">
      <c r="A127" s="154" t="s">
        <v>94</v>
      </c>
      <c r="B127" s="154"/>
      <c r="C127" s="154" t="s">
        <v>95</v>
      </c>
      <c r="D127" s="155"/>
      <c r="E127" s="101">
        <f>+'Pay App 22'!E127</f>
        <v>0</v>
      </c>
      <c r="F127" s="73"/>
      <c r="G127" s="102">
        <f>+'Pay App 22'!G127+'Pay App 23'!F127</f>
        <v>0</v>
      </c>
      <c r="H127" s="194">
        <f>+'Pay App 22'!K127</f>
        <v>0</v>
      </c>
      <c r="I127" s="195"/>
      <c r="J127" s="104"/>
      <c r="K127" s="55">
        <f t="shared" si="2"/>
        <v>0</v>
      </c>
      <c r="L127" s="56">
        <f t="shared" si="0"/>
        <v>0</v>
      </c>
      <c r="M127" s="54">
        <f t="shared" si="1"/>
        <v>0</v>
      </c>
      <c r="N127" s="54">
        <f t="shared" si="3"/>
        <v>0</v>
      </c>
      <c r="O127" s="101">
        <f>+'Pay App 22'!O127+'Pay App 22'!P127</f>
        <v>0</v>
      </c>
      <c r="P127" s="73"/>
      <c r="Q127" s="69">
        <f>+'Pay App 22'!Q127+N127+P127</f>
        <v>0</v>
      </c>
    </row>
    <row r="128" spans="1:17" ht="21" customHeight="1" x14ac:dyDescent="0.25">
      <c r="A128" s="154" t="s">
        <v>310</v>
      </c>
      <c r="B128" s="154"/>
      <c r="C128" s="154" t="s">
        <v>311</v>
      </c>
      <c r="D128" s="155"/>
      <c r="E128" s="101">
        <f>+'Pay App 22'!E128</f>
        <v>0</v>
      </c>
      <c r="F128" s="73"/>
      <c r="G128" s="102">
        <f>+'Pay App 22'!G128+'Pay App 23'!F128</f>
        <v>0</v>
      </c>
      <c r="H128" s="194">
        <f>+'Pay App 22'!K128</f>
        <v>0</v>
      </c>
      <c r="I128" s="195"/>
      <c r="J128" s="104"/>
      <c r="K128" s="55">
        <f t="shared" si="2"/>
        <v>0</v>
      </c>
      <c r="L128" s="56">
        <f t="shared" si="0"/>
        <v>0</v>
      </c>
      <c r="M128" s="54">
        <f t="shared" si="1"/>
        <v>0</v>
      </c>
      <c r="N128" s="54">
        <f t="shared" si="3"/>
        <v>0</v>
      </c>
      <c r="O128" s="101">
        <f>+'Pay App 22'!O128+'Pay App 22'!P128</f>
        <v>0</v>
      </c>
      <c r="P128" s="73"/>
      <c r="Q128" s="69">
        <f>+'Pay App 22'!Q128+N128+P128</f>
        <v>0</v>
      </c>
    </row>
    <row r="129" spans="1:17" ht="21" customHeight="1" x14ac:dyDescent="0.25">
      <c r="A129" s="154" t="s">
        <v>312</v>
      </c>
      <c r="B129" s="154"/>
      <c r="C129" s="154" t="s">
        <v>313</v>
      </c>
      <c r="D129" s="155"/>
      <c r="E129" s="101">
        <f>+'Pay App 22'!E129</f>
        <v>0</v>
      </c>
      <c r="F129" s="73"/>
      <c r="G129" s="102">
        <f>+'Pay App 22'!G129+'Pay App 23'!F129</f>
        <v>0</v>
      </c>
      <c r="H129" s="194">
        <f>+'Pay App 22'!K129</f>
        <v>0</v>
      </c>
      <c r="I129" s="195"/>
      <c r="J129" s="104"/>
      <c r="K129" s="55">
        <f t="shared" si="2"/>
        <v>0</v>
      </c>
      <c r="L129" s="56">
        <f t="shared" si="0"/>
        <v>0</v>
      </c>
      <c r="M129" s="54">
        <f t="shared" si="1"/>
        <v>0</v>
      </c>
      <c r="N129" s="54">
        <f t="shared" si="3"/>
        <v>0</v>
      </c>
      <c r="O129" s="101">
        <f>+'Pay App 22'!O129+'Pay App 22'!P129</f>
        <v>0</v>
      </c>
      <c r="P129" s="73"/>
      <c r="Q129" s="69">
        <f>+'Pay App 22'!Q129+N129+P129</f>
        <v>0</v>
      </c>
    </row>
    <row r="130" spans="1:17" ht="21" customHeight="1" x14ac:dyDescent="0.25">
      <c r="A130" s="154" t="s">
        <v>96</v>
      </c>
      <c r="B130" s="154"/>
      <c r="C130" s="154" t="s">
        <v>97</v>
      </c>
      <c r="D130" s="155"/>
      <c r="E130" s="101">
        <f>+'Pay App 22'!E130</f>
        <v>0</v>
      </c>
      <c r="F130" s="73"/>
      <c r="G130" s="102">
        <f>+'Pay App 22'!G130+'Pay App 23'!F130</f>
        <v>0</v>
      </c>
      <c r="H130" s="194">
        <f>+'Pay App 22'!K130</f>
        <v>0</v>
      </c>
      <c r="I130" s="195"/>
      <c r="J130" s="104"/>
      <c r="K130" s="55">
        <f t="shared" si="2"/>
        <v>0</v>
      </c>
      <c r="L130" s="56">
        <f t="shared" si="0"/>
        <v>0</v>
      </c>
      <c r="M130" s="54">
        <f t="shared" si="1"/>
        <v>0</v>
      </c>
      <c r="N130" s="54">
        <f t="shared" si="3"/>
        <v>0</v>
      </c>
      <c r="O130" s="101">
        <f>+'Pay App 22'!O130+'Pay App 22'!P130</f>
        <v>0</v>
      </c>
      <c r="P130" s="73"/>
      <c r="Q130" s="69">
        <f>+'Pay App 22'!Q130+N130+P130</f>
        <v>0</v>
      </c>
    </row>
    <row r="131" spans="1:17" ht="21" customHeight="1" x14ac:dyDescent="0.25">
      <c r="A131" s="154" t="s">
        <v>314</v>
      </c>
      <c r="B131" s="154"/>
      <c r="C131" s="154" t="s">
        <v>315</v>
      </c>
      <c r="D131" s="155"/>
      <c r="E131" s="101">
        <f>+'Pay App 22'!E131</f>
        <v>0</v>
      </c>
      <c r="F131" s="73"/>
      <c r="G131" s="102">
        <f>+'Pay App 22'!G131+'Pay App 23'!F131</f>
        <v>0</v>
      </c>
      <c r="H131" s="194">
        <f>+'Pay App 22'!K131</f>
        <v>0</v>
      </c>
      <c r="I131" s="195"/>
      <c r="J131" s="104"/>
      <c r="K131" s="55">
        <f t="shared" si="2"/>
        <v>0</v>
      </c>
      <c r="L131" s="56">
        <f t="shared" si="0"/>
        <v>0</v>
      </c>
      <c r="M131" s="54">
        <f t="shared" si="1"/>
        <v>0</v>
      </c>
      <c r="N131" s="54">
        <f t="shared" si="3"/>
        <v>0</v>
      </c>
      <c r="O131" s="101">
        <f>+'Pay App 22'!O131+'Pay App 22'!P131</f>
        <v>0</v>
      </c>
      <c r="P131" s="73"/>
      <c r="Q131" s="69">
        <f>+'Pay App 22'!Q131+N131+P131</f>
        <v>0</v>
      </c>
    </row>
    <row r="132" spans="1:17" ht="21" customHeight="1" x14ac:dyDescent="0.25">
      <c r="A132" s="154" t="s">
        <v>316</v>
      </c>
      <c r="B132" s="154"/>
      <c r="C132" s="154" t="s">
        <v>317</v>
      </c>
      <c r="D132" s="155"/>
      <c r="E132" s="101">
        <f>+'Pay App 22'!E132</f>
        <v>0</v>
      </c>
      <c r="F132" s="73"/>
      <c r="G132" s="102">
        <f>+'Pay App 22'!G132+'Pay App 23'!F132</f>
        <v>0</v>
      </c>
      <c r="H132" s="194">
        <f>+'Pay App 22'!K132</f>
        <v>0</v>
      </c>
      <c r="I132" s="195"/>
      <c r="J132" s="104"/>
      <c r="K132" s="55">
        <f t="shared" si="2"/>
        <v>0</v>
      </c>
      <c r="L132" s="56">
        <f t="shared" si="0"/>
        <v>0</v>
      </c>
      <c r="M132" s="54">
        <f t="shared" si="1"/>
        <v>0</v>
      </c>
      <c r="N132" s="54">
        <f t="shared" si="3"/>
        <v>0</v>
      </c>
      <c r="O132" s="101">
        <f>+'Pay App 22'!O132+'Pay App 22'!P132</f>
        <v>0</v>
      </c>
      <c r="P132" s="73"/>
      <c r="Q132" s="69">
        <f>+'Pay App 22'!Q132+N132+P132</f>
        <v>0</v>
      </c>
    </row>
    <row r="133" spans="1:17" ht="21" customHeight="1" x14ac:dyDescent="0.25">
      <c r="A133" s="159" t="s">
        <v>219</v>
      </c>
      <c r="B133" s="159"/>
      <c r="C133" s="159" t="s">
        <v>220</v>
      </c>
      <c r="D133" s="160"/>
      <c r="E133" s="101">
        <f>+'Pay App 22'!E133</f>
        <v>0</v>
      </c>
      <c r="F133" s="73"/>
      <c r="G133" s="102">
        <f>+'Pay App 22'!G133+'Pay App 23'!F133</f>
        <v>0</v>
      </c>
      <c r="H133" s="194">
        <f>+'Pay App 22'!K133</f>
        <v>0</v>
      </c>
      <c r="I133" s="195"/>
      <c r="J133" s="104"/>
      <c r="K133" s="55">
        <f t="shared" si="2"/>
        <v>0</v>
      </c>
      <c r="L133" s="56">
        <f t="shared" si="0"/>
        <v>0</v>
      </c>
      <c r="M133" s="54">
        <f t="shared" si="1"/>
        <v>0</v>
      </c>
      <c r="N133" s="54">
        <f t="shared" si="3"/>
        <v>0</v>
      </c>
      <c r="O133" s="101">
        <f>+'Pay App 22'!O133+'Pay App 22'!P133</f>
        <v>0</v>
      </c>
      <c r="P133" s="73"/>
      <c r="Q133" s="69">
        <f>+'Pay App 22'!Q133+N133+P133</f>
        <v>0</v>
      </c>
    </row>
    <row r="134" spans="1:17" ht="21" customHeight="1" x14ac:dyDescent="0.25">
      <c r="A134" s="154" t="s">
        <v>98</v>
      </c>
      <c r="B134" s="154"/>
      <c r="C134" s="154" t="s">
        <v>99</v>
      </c>
      <c r="D134" s="155"/>
      <c r="E134" s="101">
        <f>+'Pay App 22'!E134</f>
        <v>0</v>
      </c>
      <c r="F134" s="73"/>
      <c r="G134" s="102">
        <f>+'Pay App 22'!G134+'Pay App 23'!F134</f>
        <v>0</v>
      </c>
      <c r="H134" s="194">
        <f>+'Pay App 22'!K134</f>
        <v>0</v>
      </c>
      <c r="I134" s="195"/>
      <c r="J134" s="104"/>
      <c r="K134" s="55">
        <f t="shared" si="2"/>
        <v>0</v>
      </c>
      <c r="L134" s="56">
        <f t="shared" si="0"/>
        <v>0</v>
      </c>
      <c r="M134" s="54">
        <f t="shared" si="1"/>
        <v>0</v>
      </c>
      <c r="N134" s="54">
        <f t="shared" si="3"/>
        <v>0</v>
      </c>
      <c r="O134" s="101">
        <f>+'Pay App 22'!O134+'Pay App 22'!P134</f>
        <v>0</v>
      </c>
      <c r="P134" s="73"/>
      <c r="Q134" s="69">
        <f>+'Pay App 22'!Q134+N134+P134</f>
        <v>0</v>
      </c>
    </row>
    <row r="135" spans="1:17" ht="21" customHeight="1" x14ac:dyDescent="0.25">
      <c r="A135" s="154" t="s">
        <v>100</v>
      </c>
      <c r="B135" s="154"/>
      <c r="C135" s="154" t="s">
        <v>101</v>
      </c>
      <c r="D135" s="155"/>
      <c r="E135" s="101">
        <f>+'Pay App 22'!E135</f>
        <v>0</v>
      </c>
      <c r="F135" s="73"/>
      <c r="G135" s="102">
        <f>+'Pay App 22'!G135+'Pay App 23'!F135</f>
        <v>0</v>
      </c>
      <c r="H135" s="194">
        <f>+'Pay App 22'!K135</f>
        <v>0</v>
      </c>
      <c r="I135" s="195"/>
      <c r="J135" s="104"/>
      <c r="K135" s="55">
        <f t="shared" si="2"/>
        <v>0</v>
      </c>
      <c r="L135" s="56">
        <f t="shared" si="0"/>
        <v>0</v>
      </c>
      <c r="M135" s="54">
        <f t="shared" si="1"/>
        <v>0</v>
      </c>
      <c r="N135" s="54">
        <f t="shared" si="3"/>
        <v>0</v>
      </c>
      <c r="O135" s="101">
        <f>+'Pay App 22'!O135+'Pay App 22'!P135</f>
        <v>0</v>
      </c>
      <c r="P135" s="73"/>
      <c r="Q135" s="69">
        <f>+'Pay App 22'!Q135+N135+P135</f>
        <v>0</v>
      </c>
    </row>
    <row r="136" spans="1:17" ht="21" customHeight="1" x14ac:dyDescent="0.25">
      <c r="A136" s="154" t="s">
        <v>102</v>
      </c>
      <c r="B136" s="154"/>
      <c r="C136" s="154" t="s">
        <v>103</v>
      </c>
      <c r="D136" s="155"/>
      <c r="E136" s="101">
        <f>+'Pay App 22'!E136</f>
        <v>0</v>
      </c>
      <c r="F136" s="73"/>
      <c r="G136" s="102">
        <f>+'Pay App 22'!G136+'Pay App 23'!F136</f>
        <v>0</v>
      </c>
      <c r="H136" s="194">
        <f>+'Pay App 22'!K136</f>
        <v>0</v>
      </c>
      <c r="I136" s="195"/>
      <c r="J136" s="104"/>
      <c r="K136" s="55">
        <f t="shared" si="2"/>
        <v>0</v>
      </c>
      <c r="L136" s="56">
        <f t="shared" si="0"/>
        <v>0</v>
      </c>
      <c r="M136" s="54">
        <f t="shared" si="1"/>
        <v>0</v>
      </c>
      <c r="N136" s="54">
        <f t="shared" si="3"/>
        <v>0</v>
      </c>
      <c r="O136" s="101">
        <f>+'Pay App 22'!O136+'Pay App 22'!P136</f>
        <v>0</v>
      </c>
      <c r="P136" s="73"/>
      <c r="Q136" s="69">
        <f>+'Pay App 22'!Q136+N136+P136</f>
        <v>0</v>
      </c>
    </row>
    <row r="137" spans="1:17" ht="21" customHeight="1" x14ac:dyDescent="0.25">
      <c r="A137" s="159" t="s">
        <v>217</v>
      </c>
      <c r="B137" s="159"/>
      <c r="C137" s="159" t="s">
        <v>218</v>
      </c>
      <c r="D137" s="160"/>
      <c r="E137" s="101">
        <f>+'Pay App 22'!E137</f>
        <v>0</v>
      </c>
      <c r="F137" s="73"/>
      <c r="G137" s="102">
        <f>+'Pay App 22'!G137+'Pay App 23'!F137</f>
        <v>0</v>
      </c>
      <c r="H137" s="194">
        <f>+'Pay App 22'!K137</f>
        <v>0</v>
      </c>
      <c r="I137" s="195"/>
      <c r="J137" s="104"/>
      <c r="K137" s="55">
        <f t="shared" si="2"/>
        <v>0</v>
      </c>
      <c r="L137" s="56">
        <f t="shared" si="0"/>
        <v>0</v>
      </c>
      <c r="M137" s="54">
        <f t="shared" si="1"/>
        <v>0</v>
      </c>
      <c r="N137" s="54">
        <f t="shared" si="3"/>
        <v>0</v>
      </c>
      <c r="O137" s="101">
        <f>+'Pay App 22'!O137+'Pay App 22'!P137</f>
        <v>0</v>
      </c>
      <c r="P137" s="73"/>
      <c r="Q137" s="69">
        <f>+'Pay App 22'!Q137+N137+P137</f>
        <v>0</v>
      </c>
    </row>
    <row r="138" spans="1:17" ht="21" customHeight="1" x14ac:dyDescent="0.25">
      <c r="A138" s="154" t="s">
        <v>104</v>
      </c>
      <c r="B138" s="154"/>
      <c r="C138" s="154" t="s">
        <v>105</v>
      </c>
      <c r="D138" s="155"/>
      <c r="E138" s="101">
        <f>+'Pay App 22'!E138</f>
        <v>0</v>
      </c>
      <c r="F138" s="73"/>
      <c r="G138" s="102">
        <f>+'Pay App 22'!G138+'Pay App 23'!F138</f>
        <v>0</v>
      </c>
      <c r="H138" s="194">
        <f>+'Pay App 22'!K138</f>
        <v>0</v>
      </c>
      <c r="I138" s="195"/>
      <c r="J138" s="104"/>
      <c r="K138" s="55">
        <f t="shared" si="2"/>
        <v>0</v>
      </c>
      <c r="L138" s="56">
        <f t="shared" si="0"/>
        <v>0</v>
      </c>
      <c r="M138" s="54">
        <f t="shared" si="1"/>
        <v>0</v>
      </c>
      <c r="N138" s="54">
        <f t="shared" si="3"/>
        <v>0</v>
      </c>
      <c r="O138" s="101">
        <f>+'Pay App 22'!O138+'Pay App 22'!P138</f>
        <v>0</v>
      </c>
      <c r="P138" s="73"/>
      <c r="Q138" s="69">
        <f>+'Pay App 22'!Q138+N138+P138</f>
        <v>0</v>
      </c>
    </row>
    <row r="139" spans="1:17" ht="21" customHeight="1" x14ac:dyDescent="0.25">
      <c r="A139" s="154" t="s">
        <v>318</v>
      </c>
      <c r="B139" s="154"/>
      <c r="C139" s="154" t="s">
        <v>319</v>
      </c>
      <c r="D139" s="155"/>
      <c r="E139" s="101">
        <f>+'Pay App 22'!E139</f>
        <v>0</v>
      </c>
      <c r="F139" s="73"/>
      <c r="G139" s="102">
        <f>+'Pay App 22'!G139+'Pay App 23'!F139</f>
        <v>0</v>
      </c>
      <c r="H139" s="194">
        <f>+'Pay App 22'!K139</f>
        <v>0</v>
      </c>
      <c r="I139" s="195"/>
      <c r="J139" s="104"/>
      <c r="K139" s="55">
        <f t="shared" si="2"/>
        <v>0</v>
      </c>
      <c r="L139" s="56">
        <f t="shared" si="0"/>
        <v>0</v>
      </c>
      <c r="M139" s="54">
        <f t="shared" si="1"/>
        <v>0</v>
      </c>
      <c r="N139" s="54">
        <f t="shared" si="3"/>
        <v>0</v>
      </c>
      <c r="O139" s="101">
        <f>+'Pay App 22'!O139+'Pay App 22'!P139</f>
        <v>0</v>
      </c>
      <c r="P139" s="73"/>
      <c r="Q139" s="69">
        <f>+'Pay App 22'!Q139+N139+P139</f>
        <v>0</v>
      </c>
    </row>
    <row r="140" spans="1:17" ht="21" customHeight="1" x14ac:dyDescent="0.25">
      <c r="A140" s="154" t="s">
        <v>106</v>
      </c>
      <c r="B140" s="154"/>
      <c r="C140" s="154" t="s">
        <v>107</v>
      </c>
      <c r="D140" s="155"/>
      <c r="E140" s="101">
        <f>+'Pay App 22'!E140</f>
        <v>0</v>
      </c>
      <c r="F140" s="73"/>
      <c r="G140" s="102">
        <f>+'Pay App 22'!G140+'Pay App 23'!F140</f>
        <v>0</v>
      </c>
      <c r="H140" s="194">
        <f>+'Pay App 22'!K140</f>
        <v>0</v>
      </c>
      <c r="I140" s="195"/>
      <c r="J140" s="104"/>
      <c r="K140" s="55">
        <f t="shared" si="2"/>
        <v>0</v>
      </c>
      <c r="L140" s="56">
        <f t="shared" si="0"/>
        <v>0</v>
      </c>
      <c r="M140" s="54">
        <f t="shared" si="1"/>
        <v>0</v>
      </c>
      <c r="N140" s="54">
        <f t="shared" si="3"/>
        <v>0</v>
      </c>
      <c r="O140" s="101">
        <f>+'Pay App 22'!O140+'Pay App 22'!P140</f>
        <v>0</v>
      </c>
      <c r="P140" s="73"/>
      <c r="Q140" s="69">
        <f>+'Pay App 22'!Q140+N140+P140</f>
        <v>0</v>
      </c>
    </row>
    <row r="141" spans="1:17" ht="21" customHeight="1" x14ac:dyDescent="0.25">
      <c r="A141" s="154" t="s">
        <v>320</v>
      </c>
      <c r="B141" s="154"/>
      <c r="C141" s="154" t="s">
        <v>321</v>
      </c>
      <c r="D141" s="155"/>
      <c r="E141" s="101">
        <f>+'Pay App 22'!E141</f>
        <v>0</v>
      </c>
      <c r="F141" s="73"/>
      <c r="G141" s="102">
        <f>+'Pay App 22'!G141+'Pay App 23'!F141</f>
        <v>0</v>
      </c>
      <c r="H141" s="194">
        <f>+'Pay App 22'!K141</f>
        <v>0</v>
      </c>
      <c r="I141" s="195"/>
      <c r="J141" s="104"/>
      <c r="K141" s="55">
        <f t="shared" si="2"/>
        <v>0</v>
      </c>
      <c r="L141" s="56">
        <f t="shared" si="0"/>
        <v>0</v>
      </c>
      <c r="M141" s="54">
        <f t="shared" si="1"/>
        <v>0</v>
      </c>
      <c r="N141" s="54">
        <f t="shared" si="3"/>
        <v>0</v>
      </c>
      <c r="O141" s="101">
        <f>+'Pay App 22'!O141+'Pay App 22'!P141</f>
        <v>0</v>
      </c>
      <c r="P141" s="73"/>
      <c r="Q141" s="69">
        <f>+'Pay App 22'!Q141+N141+P141</f>
        <v>0</v>
      </c>
    </row>
    <row r="142" spans="1:17" ht="21" customHeight="1" x14ac:dyDescent="0.25">
      <c r="A142" s="154" t="s">
        <v>108</v>
      </c>
      <c r="B142" s="154"/>
      <c r="C142" s="154" t="s">
        <v>109</v>
      </c>
      <c r="D142" s="155"/>
      <c r="E142" s="101">
        <f>+'Pay App 22'!E142</f>
        <v>0</v>
      </c>
      <c r="F142" s="73"/>
      <c r="G142" s="102">
        <f>+'Pay App 22'!G142+'Pay App 23'!F142</f>
        <v>0</v>
      </c>
      <c r="H142" s="194">
        <f>+'Pay App 22'!K142</f>
        <v>0</v>
      </c>
      <c r="I142" s="195"/>
      <c r="J142" s="104"/>
      <c r="K142" s="55">
        <f t="shared" si="2"/>
        <v>0</v>
      </c>
      <c r="L142" s="56">
        <f t="shared" si="0"/>
        <v>0</v>
      </c>
      <c r="M142" s="54">
        <f t="shared" si="1"/>
        <v>0</v>
      </c>
      <c r="N142" s="54">
        <f t="shared" si="3"/>
        <v>0</v>
      </c>
      <c r="O142" s="101">
        <f>+'Pay App 22'!O142+'Pay App 22'!P142</f>
        <v>0</v>
      </c>
      <c r="P142" s="73"/>
      <c r="Q142" s="69">
        <f>+'Pay App 22'!Q142+N142+P142</f>
        <v>0</v>
      </c>
    </row>
    <row r="143" spans="1:17" ht="21" customHeight="1" x14ac:dyDescent="0.25">
      <c r="A143" s="154" t="s">
        <v>110</v>
      </c>
      <c r="B143" s="154"/>
      <c r="C143" s="154" t="s">
        <v>111</v>
      </c>
      <c r="D143" s="155"/>
      <c r="E143" s="101">
        <f>+'Pay App 22'!E143</f>
        <v>0</v>
      </c>
      <c r="F143" s="73"/>
      <c r="G143" s="102">
        <f>+'Pay App 22'!G143+'Pay App 23'!F143</f>
        <v>0</v>
      </c>
      <c r="H143" s="194">
        <f>+'Pay App 22'!K143</f>
        <v>0</v>
      </c>
      <c r="I143" s="195"/>
      <c r="J143" s="104"/>
      <c r="K143" s="55">
        <f t="shared" si="2"/>
        <v>0</v>
      </c>
      <c r="L143" s="56">
        <f t="shared" si="0"/>
        <v>0</v>
      </c>
      <c r="M143" s="54">
        <f t="shared" si="1"/>
        <v>0</v>
      </c>
      <c r="N143" s="54">
        <f t="shared" si="3"/>
        <v>0</v>
      </c>
      <c r="O143" s="101">
        <f>+'Pay App 22'!O143+'Pay App 22'!P143</f>
        <v>0</v>
      </c>
      <c r="P143" s="73"/>
      <c r="Q143" s="69">
        <f>+'Pay App 22'!Q143+N143+P143</f>
        <v>0</v>
      </c>
    </row>
    <row r="144" spans="1:17" ht="21" customHeight="1" x14ac:dyDescent="0.25">
      <c r="A144" s="154" t="s">
        <v>322</v>
      </c>
      <c r="B144" s="154"/>
      <c r="C144" s="154" t="s">
        <v>323</v>
      </c>
      <c r="D144" s="155"/>
      <c r="E144" s="101">
        <f>+'Pay App 22'!E144</f>
        <v>0</v>
      </c>
      <c r="F144" s="73"/>
      <c r="G144" s="102">
        <f>+'Pay App 22'!G144+'Pay App 23'!F144</f>
        <v>0</v>
      </c>
      <c r="H144" s="194">
        <f>+'Pay App 22'!K144</f>
        <v>0</v>
      </c>
      <c r="I144" s="195"/>
      <c r="J144" s="104"/>
      <c r="K144" s="55">
        <f t="shared" si="2"/>
        <v>0</v>
      </c>
      <c r="L144" s="56">
        <f t="shared" si="0"/>
        <v>0</v>
      </c>
      <c r="M144" s="54">
        <f t="shared" si="1"/>
        <v>0</v>
      </c>
      <c r="N144" s="54">
        <f t="shared" si="3"/>
        <v>0</v>
      </c>
      <c r="O144" s="101">
        <f>+'Pay App 22'!O144+'Pay App 22'!P144</f>
        <v>0</v>
      </c>
      <c r="P144" s="73"/>
      <c r="Q144" s="69">
        <f>+'Pay App 22'!Q144+N144+P144</f>
        <v>0</v>
      </c>
    </row>
    <row r="145" spans="1:17" ht="21" customHeight="1" x14ac:dyDescent="0.25">
      <c r="A145" s="154" t="s">
        <v>327</v>
      </c>
      <c r="B145" s="154"/>
      <c r="C145" s="154" t="s">
        <v>324</v>
      </c>
      <c r="D145" s="155"/>
      <c r="E145" s="101">
        <f>+'Pay App 22'!E145</f>
        <v>0</v>
      </c>
      <c r="F145" s="73"/>
      <c r="G145" s="102">
        <f>+'Pay App 22'!G145+'Pay App 23'!F145</f>
        <v>0</v>
      </c>
      <c r="H145" s="194">
        <f>+'Pay App 22'!K145</f>
        <v>0</v>
      </c>
      <c r="I145" s="195"/>
      <c r="J145" s="104"/>
      <c r="K145" s="55">
        <f t="shared" si="2"/>
        <v>0</v>
      </c>
      <c r="L145" s="56">
        <f t="shared" si="0"/>
        <v>0</v>
      </c>
      <c r="M145" s="54">
        <f t="shared" si="1"/>
        <v>0</v>
      </c>
      <c r="N145" s="54">
        <f t="shared" si="3"/>
        <v>0</v>
      </c>
      <c r="O145" s="101">
        <f>+'Pay App 22'!O145+'Pay App 22'!P145</f>
        <v>0</v>
      </c>
      <c r="P145" s="73"/>
      <c r="Q145" s="69">
        <f>+'Pay App 22'!Q145+N145+P145</f>
        <v>0</v>
      </c>
    </row>
    <row r="146" spans="1:17" ht="21" customHeight="1" x14ac:dyDescent="0.25">
      <c r="A146" s="154" t="s">
        <v>325</v>
      </c>
      <c r="B146" s="154"/>
      <c r="C146" s="154" t="s">
        <v>326</v>
      </c>
      <c r="D146" s="155"/>
      <c r="E146" s="101">
        <f>+'Pay App 22'!E146</f>
        <v>0</v>
      </c>
      <c r="F146" s="73"/>
      <c r="G146" s="102">
        <f>+'Pay App 22'!G146+'Pay App 23'!F146</f>
        <v>0</v>
      </c>
      <c r="H146" s="194">
        <f>+'Pay App 22'!K146</f>
        <v>0</v>
      </c>
      <c r="I146" s="195"/>
      <c r="J146" s="104"/>
      <c r="K146" s="55">
        <f t="shared" si="2"/>
        <v>0</v>
      </c>
      <c r="L146" s="56">
        <f t="shared" ref="L146:L209" si="4">IF(ISERROR(K146/G146),0,K146/G146)</f>
        <v>0</v>
      </c>
      <c r="M146" s="54">
        <f t="shared" ref="M146:M209" si="5">+G146-K146</f>
        <v>0</v>
      </c>
      <c r="N146" s="54">
        <f t="shared" si="3"/>
        <v>0</v>
      </c>
      <c r="O146" s="101">
        <f>+'Pay App 22'!O146+'Pay App 22'!P146</f>
        <v>0</v>
      </c>
      <c r="P146" s="73"/>
      <c r="Q146" s="69">
        <f>+'Pay App 22'!Q146+N146+P146</f>
        <v>0</v>
      </c>
    </row>
    <row r="147" spans="1:17" ht="21" customHeight="1" x14ac:dyDescent="0.25">
      <c r="A147" s="159" t="s">
        <v>215</v>
      </c>
      <c r="B147" s="159"/>
      <c r="C147" s="159" t="s">
        <v>216</v>
      </c>
      <c r="D147" s="160"/>
      <c r="E147" s="101">
        <f>+'Pay App 22'!E147</f>
        <v>0</v>
      </c>
      <c r="F147" s="73"/>
      <c r="G147" s="102">
        <f>+'Pay App 22'!G147+'Pay App 23'!F147</f>
        <v>0</v>
      </c>
      <c r="H147" s="194">
        <f>+'Pay App 22'!K147</f>
        <v>0</v>
      </c>
      <c r="I147" s="195"/>
      <c r="J147" s="104"/>
      <c r="K147" s="55">
        <f t="shared" ref="K147:K210" si="6">+H147+J147</f>
        <v>0</v>
      </c>
      <c r="L147" s="56">
        <f t="shared" si="4"/>
        <v>0</v>
      </c>
      <c r="M147" s="54">
        <f t="shared" si="5"/>
        <v>0</v>
      </c>
      <c r="N147" s="54">
        <f t="shared" ref="N147:N210" si="7">SUM(+J147*0.05)</f>
        <v>0</v>
      </c>
      <c r="O147" s="101">
        <f>+'Pay App 22'!O147+'Pay App 22'!P147</f>
        <v>0</v>
      </c>
      <c r="P147" s="73"/>
      <c r="Q147" s="69">
        <f>+'Pay App 22'!Q147+N147+P147</f>
        <v>0</v>
      </c>
    </row>
    <row r="148" spans="1:17" ht="21" customHeight="1" x14ac:dyDescent="0.25">
      <c r="A148" s="154" t="s">
        <v>112</v>
      </c>
      <c r="B148" s="154"/>
      <c r="C148" s="154" t="s">
        <v>113</v>
      </c>
      <c r="D148" s="155"/>
      <c r="E148" s="101">
        <f>+'Pay App 22'!E148</f>
        <v>0</v>
      </c>
      <c r="F148" s="73"/>
      <c r="G148" s="102">
        <f>+'Pay App 22'!G148+'Pay App 23'!F148</f>
        <v>0</v>
      </c>
      <c r="H148" s="194">
        <f>+'Pay App 22'!K148</f>
        <v>0</v>
      </c>
      <c r="I148" s="195"/>
      <c r="J148" s="104"/>
      <c r="K148" s="55">
        <f t="shared" si="6"/>
        <v>0</v>
      </c>
      <c r="L148" s="56">
        <f t="shared" si="4"/>
        <v>0</v>
      </c>
      <c r="M148" s="54">
        <f t="shared" si="5"/>
        <v>0</v>
      </c>
      <c r="N148" s="54">
        <f t="shared" si="7"/>
        <v>0</v>
      </c>
      <c r="O148" s="101">
        <f>+'Pay App 22'!O148+'Pay App 22'!P148</f>
        <v>0</v>
      </c>
      <c r="P148" s="73"/>
      <c r="Q148" s="69">
        <f>+'Pay App 22'!Q148+N148+P148</f>
        <v>0</v>
      </c>
    </row>
    <row r="149" spans="1:17" ht="21" customHeight="1" x14ac:dyDescent="0.25">
      <c r="A149" s="154" t="s">
        <v>328</v>
      </c>
      <c r="B149" s="154"/>
      <c r="C149" s="154" t="s">
        <v>329</v>
      </c>
      <c r="D149" s="155"/>
      <c r="E149" s="101">
        <f>+'Pay App 22'!E149</f>
        <v>0</v>
      </c>
      <c r="F149" s="73"/>
      <c r="G149" s="102">
        <f>+'Pay App 22'!G149+'Pay App 23'!F149</f>
        <v>0</v>
      </c>
      <c r="H149" s="194">
        <f>+'Pay App 22'!K149</f>
        <v>0</v>
      </c>
      <c r="I149" s="195"/>
      <c r="J149" s="104"/>
      <c r="K149" s="55">
        <f t="shared" si="6"/>
        <v>0</v>
      </c>
      <c r="L149" s="56">
        <f t="shared" si="4"/>
        <v>0</v>
      </c>
      <c r="M149" s="54">
        <f t="shared" si="5"/>
        <v>0</v>
      </c>
      <c r="N149" s="54">
        <f t="shared" si="7"/>
        <v>0</v>
      </c>
      <c r="O149" s="101">
        <f>+'Pay App 22'!O149+'Pay App 22'!P149</f>
        <v>0</v>
      </c>
      <c r="P149" s="73"/>
      <c r="Q149" s="69">
        <f>+'Pay App 22'!Q149+N149+P149</f>
        <v>0</v>
      </c>
    </row>
    <row r="150" spans="1:17" ht="21" customHeight="1" x14ac:dyDescent="0.25">
      <c r="A150" s="154" t="s">
        <v>114</v>
      </c>
      <c r="B150" s="154"/>
      <c r="C150" s="154" t="s">
        <v>115</v>
      </c>
      <c r="D150" s="155"/>
      <c r="E150" s="101">
        <f>+'Pay App 22'!E150</f>
        <v>0</v>
      </c>
      <c r="F150" s="73"/>
      <c r="G150" s="102">
        <f>+'Pay App 22'!G150+'Pay App 23'!F150</f>
        <v>0</v>
      </c>
      <c r="H150" s="194">
        <f>+'Pay App 22'!K150</f>
        <v>0</v>
      </c>
      <c r="I150" s="195"/>
      <c r="J150" s="104"/>
      <c r="K150" s="55">
        <f t="shared" si="6"/>
        <v>0</v>
      </c>
      <c r="L150" s="56">
        <f t="shared" si="4"/>
        <v>0</v>
      </c>
      <c r="M150" s="54">
        <f t="shared" si="5"/>
        <v>0</v>
      </c>
      <c r="N150" s="54">
        <f t="shared" si="7"/>
        <v>0</v>
      </c>
      <c r="O150" s="101">
        <f>+'Pay App 22'!O150+'Pay App 22'!P150</f>
        <v>0</v>
      </c>
      <c r="P150" s="73"/>
      <c r="Q150" s="69">
        <f>+'Pay App 22'!Q150+N150+P150</f>
        <v>0</v>
      </c>
    </row>
    <row r="151" spans="1:17" ht="21" customHeight="1" x14ac:dyDescent="0.25">
      <c r="A151" s="154" t="s">
        <v>116</v>
      </c>
      <c r="B151" s="154"/>
      <c r="C151" s="154" t="s">
        <v>117</v>
      </c>
      <c r="D151" s="155"/>
      <c r="E151" s="101">
        <f>+'Pay App 22'!E151</f>
        <v>0</v>
      </c>
      <c r="F151" s="73"/>
      <c r="G151" s="102">
        <f>+'Pay App 22'!G151+'Pay App 23'!F151</f>
        <v>0</v>
      </c>
      <c r="H151" s="194">
        <f>+'Pay App 22'!K151</f>
        <v>0</v>
      </c>
      <c r="I151" s="195"/>
      <c r="J151" s="104"/>
      <c r="K151" s="55">
        <f t="shared" si="6"/>
        <v>0</v>
      </c>
      <c r="L151" s="56">
        <f t="shared" si="4"/>
        <v>0</v>
      </c>
      <c r="M151" s="54">
        <f t="shared" si="5"/>
        <v>0</v>
      </c>
      <c r="N151" s="54">
        <f t="shared" si="7"/>
        <v>0</v>
      </c>
      <c r="O151" s="101">
        <f>+'Pay App 22'!O151+'Pay App 22'!P151</f>
        <v>0</v>
      </c>
      <c r="P151" s="73"/>
      <c r="Q151" s="69">
        <f>+'Pay App 22'!Q151+N151+P151</f>
        <v>0</v>
      </c>
    </row>
    <row r="152" spans="1:17" ht="21" customHeight="1" x14ac:dyDescent="0.25">
      <c r="A152" s="154" t="s">
        <v>330</v>
      </c>
      <c r="B152" s="154"/>
      <c r="C152" s="154" t="s">
        <v>331</v>
      </c>
      <c r="D152" s="155"/>
      <c r="E152" s="101">
        <f>+'Pay App 22'!E152</f>
        <v>0</v>
      </c>
      <c r="F152" s="73"/>
      <c r="G152" s="102">
        <f>+'Pay App 22'!G152+'Pay App 23'!F152</f>
        <v>0</v>
      </c>
      <c r="H152" s="194">
        <f>+'Pay App 22'!K152</f>
        <v>0</v>
      </c>
      <c r="I152" s="195"/>
      <c r="J152" s="104"/>
      <c r="K152" s="55">
        <f t="shared" si="6"/>
        <v>0</v>
      </c>
      <c r="L152" s="56">
        <f t="shared" si="4"/>
        <v>0</v>
      </c>
      <c r="M152" s="54">
        <f t="shared" si="5"/>
        <v>0</v>
      </c>
      <c r="N152" s="54">
        <f t="shared" si="7"/>
        <v>0</v>
      </c>
      <c r="O152" s="101">
        <f>+'Pay App 22'!O152+'Pay App 22'!P152</f>
        <v>0</v>
      </c>
      <c r="P152" s="73"/>
      <c r="Q152" s="69">
        <f>+'Pay App 22'!Q152+N152+P152</f>
        <v>0</v>
      </c>
    </row>
    <row r="153" spans="1:17" ht="21" customHeight="1" x14ac:dyDescent="0.25">
      <c r="A153" s="154" t="s">
        <v>118</v>
      </c>
      <c r="B153" s="154"/>
      <c r="C153" s="154" t="s">
        <v>119</v>
      </c>
      <c r="D153" s="155"/>
      <c r="E153" s="101">
        <f>+'Pay App 22'!E153</f>
        <v>0</v>
      </c>
      <c r="F153" s="73"/>
      <c r="G153" s="102">
        <f>+'Pay App 22'!G153+'Pay App 23'!F153</f>
        <v>0</v>
      </c>
      <c r="H153" s="194">
        <f>+'Pay App 22'!K153</f>
        <v>0</v>
      </c>
      <c r="I153" s="195"/>
      <c r="J153" s="104"/>
      <c r="K153" s="55">
        <f t="shared" si="6"/>
        <v>0</v>
      </c>
      <c r="L153" s="56">
        <f t="shared" si="4"/>
        <v>0</v>
      </c>
      <c r="M153" s="54">
        <f t="shared" si="5"/>
        <v>0</v>
      </c>
      <c r="N153" s="54">
        <f t="shared" si="7"/>
        <v>0</v>
      </c>
      <c r="O153" s="101">
        <f>+'Pay App 22'!O153+'Pay App 22'!P153</f>
        <v>0</v>
      </c>
      <c r="P153" s="73"/>
      <c r="Q153" s="69">
        <f>+'Pay App 22'!Q153+N153+P153</f>
        <v>0</v>
      </c>
    </row>
    <row r="154" spans="1:17" ht="21" customHeight="1" x14ac:dyDescent="0.25">
      <c r="A154" s="154" t="s">
        <v>332</v>
      </c>
      <c r="B154" s="154"/>
      <c r="C154" s="154" t="s">
        <v>333</v>
      </c>
      <c r="D154" s="155"/>
      <c r="E154" s="101">
        <f>+'Pay App 22'!E154</f>
        <v>0</v>
      </c>
      <c r="F154" s="73"/>
      <c r="G154" s="102">
        <f>+'Pay App 22'!G154+'Pay App 23'!F154</f>
        <v>0</v>
      </c>
      <c r="H154" s="194">
        <f>+'Pay App 22'!K154</f>
        <v>0</v>
      </c>
      <c r="I154" s="195"/>
      <c r="J154" s="104"/>
      <c r="K154" s="55">
        <f t="shared" si="6"/>
        <v>0</v>
      </c>
      <c r="L154" s="56">
        <f t="shared" si="4"/>
        <v>0</v>
      </c>
      <c r="M154" s="54">
        <f t="shared" si="5"/>
        <v>0</v>
      </c>
      <c r="N154" s="54">
        <f t="shared" si="7"/>
        <v>0</v>
      </c>
      <c r="O154" s="101">
        <f>+'Pay App 22'!O154+'Pay App 22'!P154</f>
        <v>0</v>
      </c>
      <c r="P154" s="73"/>
      <c r="Q154" s="69">
        <f>+'Pay App 22'!Q154+N154+P154</f>
        <v>0</v>
      </c>
    </row>
    <row r="155" spans="1:17" ht="21" customHeight="1" x14ac:dyDescent="0.25">
      <c r="A155" s="154" t="s">
        <v>335</v>
      </c>
      <c r="B155" s="154"/>
      <c r="C155" s="154" t="s">
        <v>334</v>
      </c>
      <c r="D155" s="155"/>
      <c r="E155" s="101">
        <f>+'Pay App 22'!E155</f>
        <v>0</v>
      </c>
      <c r="F155" s="73"/>
      <c r="G155" s="102">
        <f>+'Pay App 22'!G155+'Pay App 23'!F155</f>
        <v>0</v>
      </c>
      <c r="H155" s="194">
        <f>+'Pay App 22'!K155</f>
        <v>0</v>
      </c>
      <c r="I155" s="195"/>
      <c r="J155" s="104"/>
      <c r="K155" s="55">
        <f t="shared" si="6"/>
        <v>0</v>
      </c>
      <c r="L155" s="56">
        <f t="shared" si="4"/>
        <v>0</v>
      </c>
      <c r="M155" s="54">
        <f t="shared" si="5"/>
        <v>0</v>
      </c>
      <c r="N155" s="54">
        <f t="shared" si="7"/>
        <v>0</v>
      </c>
      <c r="O155" s="101">
        <f>+'Pay App 22'!O155+'Pay App 22'!P155</f>
        <v>0</v>
      </c>
      <c r="P155" s="73"/>
      <c r="Q155" s="69">
        <f>+'Pay App 22'!Q155+N155+P155</f>
        <v>0</v>
      </c>
    </row>
    <row r="156" spans="1:17" ht="21" customHeight="1" x14ac:dyDescent="0.25">
      <c r="A156" s="159" t="s">
        <v>213</v>
      </c>
      <c r="B156" s="159"/>
      <c r="C156" s="159" t="s">
        <v>214</v>
      </c>
      <c r="D156" s="160"/>
      <c r="E156" s="101">
        <f>+'Pay App 22'!E156</f>
        <v>0</v>
      </c>
      <c r="F156" s="73"/>
      <c r="G156" s="102">
        <f>+'Pay App 22'!G156+'Pay App 23'!F156</f>
        <v>0</v>
      </c>
      <c r="H156" s="194">
        <f>+'Pay App 22'!K156</f>
        <v>0</v>
      </c>
      <c r="I156" s="195"/>
      <c r="J156" s="104"/>
      <c r="K156" s="55">
        <f t="shared" si="6"/>
        <v>0</v>
      </c>
      <c r="L156" s="56">
        <f t="shared" si="4"/>
        <v>0</v>
      </c>
      <c r="M156" s="54">
        <f t="shared" si="5"/>
        <v>0</v>
      </c>
      <c r="N156" s="54">
        <f t="shared" si="7"/>
        <v>0</v>
      </c>
      <c r="O156" s="101">
        <f>+'Pay App 22'!O156+'Pay App 22'!P156</f>
        <v>0</v>
      </c>
      <c r="P156" s="73"/>
      <c r="Q156" s="69">
        <f>+'Pay App 22'!Q156+N156+P156</f>
        <v>0</v>
      </c>
    </row>
    <row r="157" spans="1:17" ht="21" customHeight="1" x14ac:dyDescent="0.25">
      <c r="A157" s="154" t="s">
        <v>120</v>
      </c>
      <c r="B157" s="154"/>
      <c r="C157" s="154" t="s">
        <v>121</v>
      </c>
      <c r="D157" s="155"/>
      <c r="E157" s="101">
        <f>+'Pay App 22'!E157</f>
        <v>0</v>
      </c>
      <c r="F157" s="73"/>
      <c r="G157" s="102">
        <f>+'Pay App 22'!G157+'Pay App 23'!F157</f>
        <v>0</v>
      </c>
      <c r="H157" s="194">
        <f>+'Pay App 22'!K157</f>
        <v>0</v>
      </c>
      <c r="I157" s="195"/>
      <c r="J157" s="104"/>
      <c r="K157" s="55">
        <f t="shared" si="6"/>
        <v>0</v>
      </c>
      <c r="L157" s="56">
        <f t="shared" si="4"/>
        <v>0</v>
      </c>
      <c r="M157" s="54">
        <f t="shared" si="5"/>
        <v>0</v>
      </c>
      <c r="N157" s="54">
        <f t="shared" si="7"/>
        <v>0</v>
      </c>
      <c r="O157" s="101">
        <f>+'Pay App 22'!O157+'Pay App 22'!P157</f>
        <v>0</v>
      </c>
      <c r="P157" s="73"/>
      <c r="Q157" s="69">
        <f>+'Pay App 22'!Q157+N157+P157</f>
        <v>0</v>
      </c>
    </row>
    <row r="158" spans="1:17" ht="21" customHeight="1" x14ac:dyDescent="0.25">
      <c r="A158" s="154" t="s">
        <v>336</v>
      </c>
      <c r="B158" s="154"/>
      <c r="C158" s="154" t="s">
        <v>337</v>
      </c>
      <c r="D158" s="155"/>
      <c r="E158" s="101">
        <f>+'Pay App 22'!E158</f>
        <v>0</v>
      </c>
      <c r="F158" s="73"/>
      <c r="G158" s="102">
        <f>+'Pay App 22'!G158+'Pay App 23'!F158</f>
        <v>0</v>
      </c>
      <c r="H158" s="194">
        <f>+'Pay App 22'!K158</f>
        <v>0</v>
      </c>
      <c r="I158" s="195"/>
      <c r="J158" s="104"/>
      <c r="K158" s="55">
        <f t="shared" si="6"/>
        <v>0</v>
      </c>
      <c r="L158" s="56">
        <f t="shared" si="4"/>
        <v>0</v>
      </c>
      <c r="M158" s="54">
        <f t="shared" si="5"/>
        <v>0</v>
      </c>
      <c r="N158" s="54">
        <f t="shared" si="7"/>
        <v>0</v>
      </c>
      <c r="O158" s="101">
        <f>+'Pay App 22'!O158+'Pay App 22'!P158</f>
        <v>0</v>
      </c>
      <c r="P158" s="73"/>
      <c r="Q158" s="69">
        <f>+'Pay App 22'!Q158+N158+P158</f>
        <v>0</v>
      </c>
    </row>
    <row r="159" spans="1:17" ht="21" customHeight="1" x14ac:dyDescent="0.25">
      <c r="A159" s="154" t="s">
        <v>122</v>
      </c>
      <c r="B159" s="154"/>
      <c r="C159" s="154" t="s">
        <v>123</v>
      </c>
      <c r="D159" s="155"/>
      <c r="E159" s="101">
        <f>+'Pay App 22'!E159</f>
        <v>0</v>
      </c>
      <c r="F159" s="73"/>
      <c r="G159" s="102">
        <f>+'Pay App 22'!G159+'Pay App 23'!F159</f>
        <v>0</v>
      </c>
      <c r="H159" s="194">
        <f>+'Pay App 22'!K159</f>
        <v>0</v>
      </c>
      <c r="I159" s="195"/>
      <c r="J159" s="104"/>
      <c r="K159" s="55">
        <f t="shared" si="6"/>
        <v>0</v>
      </c>
      <c r="L159" s="56">
        <f t="shared" si="4"/>
        <v>0</v>
      </c>
      <c r="M159" s="54">
        <f t="shared" si="5"/>
        <v>0</v>
      </c>
      <c r="N159" s="54">
        <f t="shared" si="7"/>
        <v>0</v>
      </c>
      <c r="O159" s="101">
        <f>+'Pay App 22'!O159+'Pay App 22'!P159</f>
        <v>0</v>
      </c>
      <c r="P159" s="73"/>
      <c r="Q159" s="69">
        <f>+'Pay App 22'!Q159+N159+P159</f>
        <v>0</v>
      </c>
    </row>
    <row r="160" spans="1:17" ht="21" customHeight="1" x14ac:dyDescent="0.25">
      <c r="A160" s="154" t="s">
        <v>124</v>
      </c>
      <c r="B160" s="154"/>
      <c r="C160" s="154" t="s">
        <v>125</v>
      </c>
      <c r="D160" s="155"/>
      <c r="E160" s="101">
        <f>+'Pay App 22'!E160</f>
        <v>0</v>
      </c>
      <c r="F160" s="73"/>
      <c r="G160" s="102">
        <f>+'Pay App 22'!G160+'Pay App 23'!F160</f>
        <v>0</v>
      </c>
      <c r="H160" s="194">
        <f>+'Pay App 22'!K160</f>
        <v>0</v>
      </c>
      <c r="I160" s="195"/>
      <c r="J160" s="104"/>
      <c r="K160" s="55">
        <f t="shared" si="6"/>
        <v>0</v>
      </c>
      <c r="L160" s="56">
        <f t="shared" si="4"/>
        <v>0</v>
      </c>
      <c r="M160" s="54">
        <f t="shared" si="5"/>
        <v>0</v>
      </c>
      <c r="N160" s="54">
        <f t="shared" si="7"/>
        <v>0</v>
      </c>
      <c r="O160" s="101">
        <f>+'Pay App 22'!O160+'Pay App 22'!P160</f>
        <v>0</v>
      </c>
      <c r="P160" s="73"/>
      <c r="Q160" s="69">
        <f>+'Pay App 22'!Q160+N160+P160</f>
        <v>0</v>
      </c>
    </row>
    <row r="161" spans="1:17" ht="21" customHeight="1" x14ac:dyDescent="0.25">
      <c r="A161" s="154" t="s">
        <v>126</v>
      </c>
      <c r="B161" s="154"/>
      <c r="C161" s="154" t="s">
        <v>127</v>
      </c>
      <c r="D161" s="155"/>
      <c r="E161" s="101">
        <f>+'Pay App 22'!E161</f>
        <v>0</v>
      </c>
      <c r="F161" s="73"/>
      <c r="G161" s="102">
        <f>+'Pay App 22'!G161+'Pay App 23'!F161</f>
        <v>0</v>
      </c>
      <c r="H161" s="194">
        <f>+'Pay App 22'!K161</f>
        <v>0</v>
      </c>
      <c r="I161" s="195"/>
      <c r="J161" s="104"/>
      <c r="K161" s="55">
        <f t="shared" si="6"/>
        <v>0</v>
      </c>
      <c r="L161" s="56">
        <f t="shared" si="4"/>
        <v>0</v>
      </c>
      <c r="M161" s="54">
        <f t="shared" si="5"/>
        <v>0</v>
      </c>
      <c r="N161" s="54">
        <f t="shared" si="7"/>
        <v>0</v>
      </c>
      <c r="O161" s="101">
        <f>+'Pay App 22'!O161+'Pay App 22'!P161</f>
        <v>0</v>
      </c>
      <c r="P161" s="73"/>
      <c r="Q161" s="69">
        <f>+'Pay App 22'!Q161+N161+P161</f>
        <v>0</v>
      </c>
    </row>
    <row r="162" spans="1:17" ht="21" customHeight="1" x14ac:dyDescent="0.25">
      <c r="A162" s="154" t="s">
        <v>339</v>
      </c>
      <c r="B162" s="154"/>
      <c r="C162" s="154" t="s">
        <v>338</v>
      </c>
      <c r="D162" s="155"/>
      <c r="E162" s="101">
        <f>+'Pay App 22'!E162</f>
        <v>0</v>
      </c>
      <c r="F162" s="73"/>
      <c r="G162" s="102">
        <f>+'Pay App 22'!G162+'Pay App 23'!F162</f>
        <v>0</v>
      </c>
      <c r="H162" s="194">
        <f>+'Pay App 22'!K162</f>
        <v>0</v>
      </c>
      <c r="I162" s="195"/>
      <c r="J162" s="104"/>
      <c r="K162" s="55">
        <f t="shared" si="6"/>
        <v>0</v>
      </c>
      <c r="L162" s="56">
        <f t="shared" si="4"/>
        <v>0</v>
      </c>
      <c r="M162" s="54">
        <f t="shared" si="5"/>
        <v>0</v>
      </c>
      <c r="N162" s="54">
        <f t="shared" si="7"/>
        <v>0</v>
      </c>
      <c r="O162" s="101">
        <f>+'Pay App 22'!O162+'Pay App 22'!P162</f>
        <v>0</v>
      </c>
      <c r="P162" s="73"/>
      <c r="Q162" s="69">
        <f>+'Pay App 22'!Q162+N162+P162</f>
        <v>0</v>
      </c>
    </row>
    <row r="163" spans="1:17" ht="21" customHeight="1" x14ac:dyDescent="0.25">
      <c r="A163" s="154" t="s">
        <v>128</v>
      </c>
      <c r="B163" s="154"/>
      <c r="C163" s="154" t="s">
        <v>129</v>
      </c>
      <c r="D163" s="155"/>
      <c r="E163" s="101">
        <f>+'Pay App 22'!E163</f>
        <v>0</v>
      </c>
      <c r="F163" s="73"/>
      <c r="G163" s="102">
        <f>+'Pay App 22'!G163+'Pay App 23'!F163</f>
        <v>0</v>
      </c>
      <c r="H163" s="194">
        <f>+'Pay App 22'!K163</f>
        <v>0</v>
      </c>
      <c r="I163" s="195"/>
      <c r="J163" s="104"/>
      <c r="K163" s="55">
        <f t="shared" si="6"/>
        <v>0</v>
      </c>
      <c r="L163" s="56">
        <f t="shared" si="4"/>
        <v>0</v>
      </c>
      <c r="M163" s="54">
        <f t="shared" si="5"/>
        <v>0</v>
      </c>
      <c r="N163" s="54">
        <f t="shared" si="7"/>
        <v>0</v>
      </c>
      <c r="O163" s="101">
        <f>+'Pay App 22'!O163+'Pay App 22'!P163</f>
        <v>0</v>
      </c>
      <c r="P163" s="73"/>
      <c r="Q163" s="69">
        <f>+'Pay App 22'!Q163+N163+P163</f>
        <v>0</v>
      </c>
    </row>
    <row r="164" spans="1:17" ht="21" customHeight="1" x14ac:dyDescent="0.25">
      <c r="A164" s="159" t="s">
        <v>209</v>
      </c>
      <c r="B164" s="159"/>
      <c r="C164" s="159" t="s">
        <v>210</v>
      </c>
      <c r="D164" s="160"/>
      <c r="E164" s="101">
        <f>+'Pay App 22'!E164</f>
        <v>0</v>
      </c>
      <c r="F164" s="73"/>
      <c r="G164" s="102">
        <f>+'Pay App 22'!G164+'Pay App 23'!F164</f>
        <v>0</v>
      </c>
      <c r="H164" s="194">
        <f>+'Pay App 22'!K164</f>
        <v>0</v>
      </c>
      <c r="I164" s="195"/>
      <c r="J164" s="104"/>
      <c r="K164" s="55">
        <f t="shared" si="6"/>
        <v>0</v>
      </c>
      <c r="L164" s="56">
        <f t="shared" si="4"/>
        <v>0</v>
      </c>
      <c r="M164" s="54">
        <f t="shared" si="5"/>
        <v>0</v>
      </c>
      <c r="N164" s="54">
        <f t="shared" si="7"/>
        <v>0</v>
      </c>
      <c r="O164" s="101">
        <f>+'Pay App 22'!O164+'Pay App 22'!P164</f>
        <v>0</v>
      </c>
      <c r="P164" s="73"/>
      <c r="Q164" s="69">
        <f>+'Pay App 22'!Q164+N164+P164</f>
        <v>0</v>
      </c>
    </row>
    <row r="165" spans="1:17" ht="21" customHeight="1" x14ac:dyDescent="0.25">
      <c r="A165" s="159" t="s">
        <v>211</v>
      </c>
      <c r="B165" s="159"/>
      <c r="C165" s="159" t="s">
        <v>212</v>
      </c>
      <c r="D165" s="160"/>
      <c r="E165" s="101">
        <f>+'Pay App 22'!E165</f>
        <v>0</v>
      </c>
      <c r="F165" s="73"/>
      <c r="G165" s="102">
        <f>+'Pay App 22'!G165+'Pay App 23'!F165</f>
        <v>0</v>
      </c>
      <c r="H165" s="194">
        <f>+'Pay App 22'!K165</f>
        <v>0</v>
      </c>
      <c r="I165" s="195"/>
      <c r="J165" s="104"/>
      <c r="K165" s="55">
        <f t="shared" si="6"/>
        <v>0</v>
      </c>
      <c r="L165" s="56">
        <f t="shared" si="4"/>
        <v>0</v>
      </c>
      <c r="M165" s="54">
        <f t="shared" si="5"/>
        <v>0</v>
      </c>
      <c r="N165" s="54">
        <f t="shared" si="7"/>
        <v>0</v>
      </c>
      <c r="O165" s="101">
        <f>+'Pay App 22'!O165+'Pay App 22'!P165</f>
        <v>0</v>
      </c>
      <c r="P165" s="73"/>
      <c r="Q165" s="69">
        <f>+'Pay App 22'!Q165+N165+P165</f>
        <v>0</v>
      </c>
    </row>
    <row r="166" spans="1:17" ht="21" customHeight="1" x14ac:dyDescent="0.25">
      <c r="A166" s="154" t="s">
        <v>340</v>
      </c>
      <c r="B166" s="154"/>
      <c r="C166" s="154" t="s">
        <v>341</v>
      </c>
      <c r="D166" s="155"/>
      <c r="E166" s="101">
        <f>+'Pay App 22'!E166</f>
        <v>0</v>
      </c>
      <c r="F166" s="73"/>
      <c r="G166" s="102">
        <f>+'Pay App 22'!G166+'Pay App 23'!F166</f>
        <v>0</v>
      </c>
      <c r="H166" s="194">
        <f>+'Pay App 22'!K166</f>
        <v>0</v>
      </c>
      <c r="I166" s="195"/>
      <c r="J166" s="104"/>
      <c r="K166" s="55">
        <f t="shared" si="6"/>
        <v>0</v>
      </c>
      <c r="L166" s="56">
        <f t="shared" si="4"/>
        <v>0</v>
      </c>
      <c r="M166" s="54">
        <f t="shared" si="5"/>
        <v>0</v>
      </c>
      <c r="N166" s="54">
        <f t="shared" si="7"/>
        <v>0</v>
      </c>
      <c r="O166" s="101">
        <f>+'Pay App 22'!O166+'Pay App 22'!P166</f>
        <v>0</v>
      </c>
      <c r="P166" s="73"/>
      <c r="Q166" s="69">
        <f>+'Pay App 22'!Q166+N166+P166</f>
        <v>0</v>
      </c>
    </row>
    <row r="167" spans="1:17" ht="21" customHeight="1" x14ac:dyDescent="0.25">
      <c r="A167" s="154" t="s">
        <v>351</v>
      </c>
      <c r="B167" s="154"/>
      <c r="C167" s="154" t="s">
        <v>342</v>
      </c>
      <c r="D167" s="155"/>
      <c r="E167" s="101">
        <f>+'Pay App 22'!E167</f>
        <v>0</v>
      </c>
      <c r="F167" s="73"/>
      <c r="G167" s="102">
        <f>+'Pay App 22'!G167+'Pay App 23'!F167</f>
        <v>0</v>
      </c>
      <c r="H167" s="194">
        <f>+'Pay App 22'!K167</f>
        <v>0</v>
      </c>
      <c r="I167" s="195"/>
      <c r="J167" s="104"/>
      <c r="K167" s="55">
        <f t="shared" si="6"/>
        <v>0</v>
      </c>
      <c r="L167" s="56">
        <f t="shared" si="4"/>
        <v>0</v>
      </c>
      <c r="M167" s="54">
        <f t="shared" si="5"/>
        <v>0</v>
      </c>
      <c r="N167" s="54">
        <f t="shared" si="7"/>
        <v>0</v>
      </c>
      <c r="O167" s="101">
        <f>+'Pay App 22'!O167+'Pay App 22'!P167</f>
        <v>0</v>
      </c>
      <c r="P167" s="73"/>
      <c r="Q167" s="69">
        <f>+'Pay App 22'!Q167+N167+P167</f>
        <v>0</v>
      </c>
    </row>
    <row r="168" spans="1:17" ht="21" customHeight="1" x14ac:dyDescent="0.25">
      <c r="A168" s="154" t="s">
        <v>352</v>
      </c>
      <c r="B168" s="154"/>
      <c r="C168" s="154" t="s">
        <v>343</v>
      </c>
      <c r="D168" s="155"/>
      <c r="E168" s="101">
        <f>+'Pay App 22'!E168</f>
        <v>0</v>
      </c>
      <c r="F168" s="73"/>
      <c r="G168" s="102">
        <f>+'Pay App 22'!G168+'Pay App 23'!F168</f>
        <v>0</v>
      </c>
      <c r="H168" s="194">
        <f>+'Pay App 22'!K168</f>
        <v>0</v>
      </c>
      <c r="I168" s="195"/>
      <c r="J168" s="104"/>
      <c r="K168" s="55">
        <f t="shared" si="6"/>
        <v>0</v>
      </c>
      <c r="L168" s="56">
        <f t="shared" si="4"/>
        <v>0</v>
      </c>
      <c r="M168" s="54">
        <f t="shared" si="5"/>
        <v>0</v>
      </c>
      <c r="N168" s="54">
        <f t="shared" si="7"/>
        <v>0</v>
      </c>
      <c r="O168" s="101">
        <f>+'Pay App 22'!O168+'Pay App 22'!P168</f>
        <v>0</v>
      </c>
      <c r="P168" s="73"/>
      <c r="Q168" s="69">
        <f>+'Pay App 22'!Q168+N168+P168</f>
        <v>0</v>
      </c>
    </row>
    <row r="169" spans="1:17" ht="21" customHeight="1" x14ac:dyDescent="0.25">
      <c r="A169" s="154" t="s">
        <v>353</v>
      </c>
      <c r="B169" s="154"/>
      <c r="C169" s="154" t="s">
        <v>344</v>
      </c>
      <c r="D169" s="155"/>
      <c r="E169" s="101">
        <f>+'Pay App 22'!E169</f>
        <v>0</v>
      </c>
      <c r="F169" s="73"/>
      <c r="G169" s="102">
        <f>+'Pay App 22'!G169+'Pay App 23'!F169</f>
        <v>0</v>
      </c>
      <c r="H169" s="194">
        <f>+'Pay App 22'!K169</f>
        <v>0</v>
      </c>
      <c r="I169" s="195"/>
      <c r="J169" s="104"/>
      <c r="K169" s="55">
        <f t="shared" si="6"/>
        <v>0</v>
      </c>
      <c r="L169" s="56">
        <f t="shared" si="4"/>
        <v>0</v>
      </c>
      <c r="M169" s="54">
        <f t="shared" si="5"/>
        <v>0</v>
      </c>
      <c r="N169" s="54">
        <f t="shared" si="7"/>
        <v>0</v>
      </c>
      <c r="O169" s="101">
        <f>+'Pay App 22'!O169+'Pay App 22'!P169</f>
        <v>0</v>
      </c>
      <c r="P169" s="73"/>
      <c r="Q169" s="69">
        <f>+'Pay App 22'!Q169+N169+P169</f>
        <v>0</v>
      </c>
    </row>
    <row r="170" spans="1:17" ht="21" customHeight="1" x14ac:dyDescent="0.25">
      <c r="A170" s="154" t="s">
        <v>354</v>
      </c>
      <c r="B170" s="154"/>
      <c r="C170" s="154" t="s">
        <v>345</v>
      </c>
      <c r="D170" s="155"/>
      <c r="E170" s="101">
        <f>+'Pay App 22'!E170</f>
        <v>0</v>
      </c>
      <c r="F170" s="73"/>
      <c r="G170" s="102">
        <f>+'Pay App 22'!G170+'Pay App 23'!F170</f>
        <v>0</v>
      </c>
      <c r="H170" s="194">
        <f>+'Pay App 22'!K170</f>
        <v>0</v>
      </c>
      <c r="I170" s="195"/>
      <c r="J170" s="104"/>
      <c r="K170" s="55">
        <f t="shared" si="6"/>
        <v>0</v>
      </c>
      <c r="L170" s="56">
        <f t="shared" si="4"/>
        <v>0</v>
      </c>
      <c r="M170" s="54">
        <f t="shared" si="5"/>
        <v>0</v>
      </c>
      <c r="N170" s="54">
        <f t="shared" si="7"/>
        <v>0</v>
      </c>
      <c r="O170" s="101">
        <f>+'Pay App 22'!O170+'Pay App 22'!P170</f>
        <v>0</v>
      </c>
      <c r="P170" s="73"/>
      <c r="Q170" s="69">
        <f>+'Pay App 22'!Q170+N170+P170</f>
        <v>0</v>
      </c>
    </row>
    <row r="171" spans="1:17" ht="21" customHeight="1" x14ac:dyDescent="0.25">
      <c r="A171" s="154" t="s">
        <v>355</v>
      </c>
      <c r="B171" s="154"/>
      <c r="C171" s="154" t="s">
        <v>346</v>
      </c>
      <c r="D171" s="155"/>
      <c r="E171" s="101">
        <f>+'Pay App 22'!E171</f>
        <v>0</v>
      </c>
      <c r="F171" s="73"/>
      <c r="G171" s="102">
        <f>+'Pay App 22'!G171+'Pay App 23'!F171</f>
        <v>0</v>
      </c>
      <c r="H171" s="194">
        <f>+'Pay App 22'!K171</f>
        <v>0</v>
      </c>
      <c r="I171" s="195"/>
      <c r="J171" s="104"/>
      <c r="K171" s="55">
        <f t="shared" si="6"/>
        <v>0</v>
      </c>
      <c r="L171" s="56">
        <f t="shared" si="4"/>
        <v>0</v>
      </c>
      <c r="M171" s="54">
        <f t="shared" si="5"/>
        <v>0</v>
      </c>
      <c r="N171" s="54">
        <f t="shared" si="7"/>
        <v>0</v>
      </c>
      <c r="O171" s="101">
        <f>+'Pay App 22'!O171+'Pay App 22'!P171</f>
        <v>0</v>
      </c>
      <c r="P171" s="73"/>
      <c r="Q171" s="69">
        <f>+'Pay App 22'!Q171+N171+P171</f>
        <v>0</v>
      </c>
    </row>
    <row r="172" spans="1:17" ht="21" customHeight="1" x14ac:dyDescent="0.25">
      <c r="A172" s="154" t="s">
        <v>356</v>
      </c>
      <c r="B172" s="154"/>
      <c r="C172" s="154" t="s">
        <v>347</v>
      </c>
      <c r="D172" s="155"/>
      <c r="E172" s="101">
        <f>+'Pay App 22'!E172</f>
        <v>0</v>
      </c>
      <c r="F172" s="73"/>
      <c r="G172" s="102">
        <f>+'Pay App 22'!G172+'Pay App 23'!F172</f>
        <v>0</v>
      </c>
      <c r="H172" s="194">
        <f>+'Pay App 22'!K172</f>
        <v>0</v>
      </c>
      <c r="I172" s="195"/>
      <c r="J172" s="104"/>
      <c r="K172" s="55">
        <f t="shared" si="6"/>
        <v>0</v>
      </c>
      <c r="L172" s="56">
        <f t="shared" si="4"/>
        <v>0</v>
      </c>
      <c r="M172" s="54">
        <f t="shared" si="5"/>
        <v>0</v>
      </c>
      <c r="N172" s="54">
        <f t="shared" si="7"/>
        <v>0</v>
      </c>
      <c r="O172" s="101">
        <f>+'Pay App 22'!O172+'Pay App 22'!P172</f>
        <v>0</v>
      </c>
      <c r="P172" s="73"/>
      <c r="Q172" s="69">
        <f>+'Pay App 22'!Q172+N172+P172</f>
        <v>0</v>
      </c>
    </row>
    <row r="173" spans="1:17" ht="21" customHeight="1" x14ac:dyDescent="0.25">
      <c r="A173" s="154" t="s">
        <v>357</v>
      </c>
      <c r="B173" s="154"/>
      <c r="C173" s="154" t="s">
        <v>348</v>
      </c>
      <c r="D173" s="155"/>
      <c r="E173" s="101">
        <f>+'Pay App 22'!E173</f>
        <v>0</v>
      </c>
      <c r="F173" s="73"/>
      <c r="G173" s="102">
        <f>+'Pay App 22'!G173+'Pay App 23'!F173</f>
        <v>0</v>
      </c>
      <c r="H173" s="194">
        <f>+'Pay App 22'!K173</f>
        <v>0</v>
      </c>
      <c r="I173" s="195"/>
      <c r="J173" s="104"/>
      <c r="K173" s="55">
        <f t="shared" si="6"/>
        <v>0</v>
      </c>
      <c r="L173" s="56">
        <f t="shared" si="4"/>
        <v>0</v>
      </c>
      <c r="M173" s="54">
        <f t="shared" si="5"/>
        <v>0</v>
      </c>
      <c r="N173" s="54">
        <f t="shared" si="7"/>
        <v>0</v>
      </c>
      <c r="O173" s="101">
        <f>+'Pay App 22'!O173+'Pay App 22'!P173</f>
        <v>0</v>
      </c>
      <c r="P173" s="73"/>
      <c r="Q173" s="69">
        <f>+'Pay App 22'!Q173+N173+P173</f>
        <v>0</v>
      </c>
    </row>
    <row r="174" spans="1:17" ht="21" customHeight="1" x14ac:dyDescent="0.25">
      <c r="A174" s="154" t="s">
        <v>358</v>
      </c>
      <c r="B174" s="154"/>
      <c r="C174" s="154" t="s">
        <v>349</v>
      </c>
      <c r="D174" s="155"/>
      <c r="E174" s="101">
        <f>+'Pay App 22'!E174</f>
        <v>0</v>
      </c>
      <c r="F174" s="73"/>
      <c r="G174" s="102">
        <f>+'Pay App 22'!G174+'Pay App 23'!F174</f>
        <v>0</v>
      </c>
      <c r="H174" s="194">
        <f>+'Pay App 22'!K174</f>
        <v>0</v>
      </c>
      <c r="I174" s="195"/>
      <c r="J174" s="104"/>
      <c r="K174" s="55">
        <f t="shared" si="6"/>
        <v>0</v>
      </c>
      <c r="L174" s="56">
        <f t="shared" si="4"/>
        <v>0</v>
      </c>
      <c r="M174" s="54">
        <f t="shared" si="5"/>
        <v>0</v>
      </c>
      <c r="N174" s="54">
        <f t="shared" si="7"/>
        <v>0</v>
      </c>
      <c r="O174" s="101">
        <f>+'Pay App 22'!O174+'Pay App 22'!P174</f>
        <v>0</v>
      </c>
      <c r="P174" s="73"/>
      <c r="Q174" s="69">
        <f>+'Pay App 22'!Q174+N174+P174</f>
        <v>0</v>
      </c>
    </row>
    <row r="175" spans="1:17" ht="21" customHeight="1" x14ac:dyDescent="0.25">
      <c r="A175" s="154" t="s">
        <v>359</v>
      </c>
      <c r="B175" s="154"/>
      <c r="C175" s="154" t="s">
        <v>350</v>
      </c>
      <c r="D175" s="155"/>
      <c r="E175" s="101">
        <f>+'Pay App 22'!E175</f>
        <v>0</v>
      </c>
      <c r="F175" s="73"/>
      <c r="G175" s="102">
        <f>+'Pay App 22'!G175+'Pay App 23'!F175</f>
        <v>0</v>
      </c>
      <c r="H175" s="194">
        <f>+'Pay App 22'!K175</f>
        <v>0</v>
      </c>
      <c r="I175" s="195"/>
      <c r="J175" s="104"/>
      <c r="K175" s="55">
        <f t="shared" si="6"/>
        <v>0</v>
      </c>
      <c r="L175" s="56">
        <f t="shared" si="4"/>
        <v>0</v>
      </c>
      <c r="M175" s="54">
        <f t="shared" si="5"/>
        <v>0</v>
      </c>
      <c r="N175" s="54">
        <f t="shared" si="7"/>
        <v>0</v>
      </c>
      <c r="O175" s="101">
        <f>+'Pay App 22'!O175+'Pay App 22'!P175</f>
        <v>0</v>
      </c>
      <c r="P175" s="73"/>
      <c r="Q175" s="69">
        <f>+'Pay App 22'!Q175+N175+P175</f>
        <v>0</v>
      </c>
    </row>
    <row r="176" spans="1:17" ht="21" customHeight="1" x14ac:dyDescent="0.25">
      <c r="A176" s="156" t="s">
        <v>186</v>
      </c>
      <c r="B176" s="156"/>
      <c r="C176" s="156" t="s">
        <v>187</v>
      </c>
      <c r="D176" s="157"/>
      <c r="E176" s="101">
        <f>+'Pay App 22'!E176</f>
        <v>0</v>
      </c>
      <c r="F176" s="73"/>
      <c r="G176" s="102">
        <f>+'Pay App 22'!G176+'Pay App 23'!F176</f>
        <v>0</v>
      </c>
      <c r="H176" s="194">
        <f>+'Pay App 22'!K176</f>
        <v>0</v>
      </c>
      <c r="I176" s="195"/>
      <c r="J176" s="104"/>
      <c r="K176" s="55">
        <f t="shared" si="6"/>
        <v>0</v>
      </c>
      <c r="L176" s="56">
        <f t="shared" si="4"/>
        <v>0</v>
      </c>
      <c r="M176" s="54">
        <f t="shared" si="5"/>
        <v>0</v>
      </c>
      <c r="N176" s="54">
        <f t="shared" si="7"/>
        <v>0</v>
      </c>
      <c r="O176" s="101">
        <f>+'Pay App 22'!O176+'Pay App 22'!P176</f>
        <v>0</v>
      </c>
      <c r="P176" s="73"/>
      <c r="Q176" s="69">
        <f>+'Pay App 22'!Q176+N176+P176</f>
        <v>0</v>
      </c>
    </row>
    <row r="177" spans="1:17" ht="21" customHeight="1" x14ac:dyDescent="0.25">
      <c r="A177" s="154" t="s">
        <v>361</v>
      </c>
      <c r="B177" s="154"/>
      <c r="C177" s="154" t="s">
        <v>360</v>
      </c>
      <c r="D177" s="155"/>
      <c r="E177" s="101">
        <f>+'Pay App 22'!E177</f>
        <v>0</v>
      </c>
      <c r="F177" s="73"/>
      <c r="G177" s="102">
        <f>+'Pay App 22'!G177+'Pay App 23'!F177</f>
        <v>0</v>
      </c>
      <c r="H177" s="194">
        <f>+'Pay App 22'!K177</f>
        <v>0</v>
      </c>
      <c r="I177" s="195"/>
      <c r="J177" s="104"/>
      <c r="K177" s="55">
        <f t="shared" si="6"/>
        <v>0</v>
      </c>
      <c r="L177" s="56">
        <f t="shared" si="4"/>
        <v>0</v>
      </c>
      <c r="M177" s="54">
        <f t="shared" si="5"/>
        <v>0</v>
      </c>
      <c r="N177" s="54">
        <f t="shared" si="7"/>
        <v>0</v>
      </c>
      <c r="O177" s="101">
        <f>+'Pay App 22'!O177+'Pay App 22'!P177</f>
        <v>0</v>
      </c>
      <c r="P177" s="73"/>
      <c r="Q177" s="69">
        <f>+'Pay App 22'!Q177+N177+P177</f>
        <v>0</v>
      </c>
    </row>
    <row r="178" spans="1:17" ht="21" customHeight="1" x14ac:dyDescent="0.25">
      <c r="A178" s="154" t="s">
        <v>130</v>
      </c>
      <c r="B178" s="154"/>
      <c r="C178" s="153" t="s">
        <v>131</v>
      </c>
      <c r="D178" s="158"/>
      <c r="E178" s="101">
        <f>+'Pay App 22'!E178</f>
        <v>0</v>
      </c>
      <c r="F178" s="73"/>
      <c r="G178" s="102">
        <f>+'Pay App 22'!G178+'Pay App 23'!F178</f>
        <v>0</v>
      </c>
      <c r="H178" s="194">
        <f>+'Pay App 22'!K178</f>
        <v>0</v>
      </c>
      <c r="I178" s="195"/>
      <c r="J178" s="104"/>
      <c r="K178" s="55">
        <f t="shared" si="6"/>
        <v>0</v>
      </c>
      <c r="L178" s="56">
        <f t="shared" si="4"/>
        <v>0</v>
      </c>
      <c r="M178" s="54">
        <f t="shared" si="5"/>
        <v>0</v>
      </c>
      <c r="N178" s="54">
        <f t="shared" si="7"/>
        <v>0</v>
      </c>
      <c r="O178" s="101">
        <f>+'Pay App 22'!O178+'Pay App 22'!P178</f>
        <v>0</v>
      </c>
      <c r="P178" s="73"/>
      <c r="Q178" s="69">
        <f>+'Pay App 22'!Q178+N178+P178</f>
        <v>0</v>
      </c>
    </row>
    <row r="179" spans="1:17" ht="21" customHeight="1" x14ac:dyDescent="0.25">
      <c r="A179" s="154" t="s">
        <v>362</v>
      </c>
      <c r="B179" s="154"/>
      <c r="C179" s="154" t="s">
        <v>366</v>
      </c>
      <c r="D179" s="155"/>
      <c r="E179" s="101">
        <f>+'Pay App 22'!E179</f>
        <v>0</v>
      </c>
      <c r="F179" s="73"/>
      <c r="G179" s="102">
        <f>+'Pay App 22'!G179+'Pay App 23'!F179</f>
        <v>0</v>
      </c>
      <c r="H179" s="194">
        <f>+'Pay App 22'!K179</f>
        <v>0</v>
      </c>
      <c r="I179" s="195"/>
      <c r="J179" s="104"/>
      <c r="K179" s="55">
        <f t="shared" si="6"/>
        <v>0</v>
      </c>
      <c r="L179" s="56">
        <f t="shared" si="4"/>
        <v>0</v>
      </c>
      <c r="M179" s="54">
        <f t="shared" si="5"/>
        <v>0</v>
      </c>
      <c r="N179" s="54">
        <f t="shared" si="7"/>
        <v>0</v>
      </c>
      <c r="O179" s="101">
        <f>+'Pay App 22'!O179+'Pay App 22'!P179</f>
        <v>0</v>
      </c>
      <c r="P179" s="73"/>
      <c r="Q179" s="69">
        <f>+'Pay App 22'!Q179+N179+P179</f>
        <v>0</v>
      </c>
    </row>
    <row r="180" spans="1:17" ht="21" customHeight="1" x14ac:dyDescent="0.25">
      <c r="A180" s="154" t="s">
        <v>363</v>
      </c>
      <c r="B180" s="154"/>
      <c r="C180" s="154" t="s">
        <v>367</v>
      </c>
      <c r="D180" s="155"/>
      <c r="E180" s="101">
        <f>+'Pay App 22'!E180</f>
        <v>0</v>
      </c>
      <c r="F180" s="73"/>
      <c r="G180" s="102">
        <f>+'Pay App 22'!G180+'Pay App 23'!F180</f>
        <v>0</v>
      </c>
      <c r="H180" s="194">
        <f>+'Pay App 22'!K180</f>
        <v>0</v>
      </c>
      <c r="I180" s="195"/>
      <c r="J180" s="104"/>
      <c r="K180" s="55">
        <f t="shared" si="6"/>
        <v>0</v>
      </c>
      <c r="L180" s="56">
        <f t="shared" si="4"/>
        <v>0</v>
      </c>
      <c r="M180" s="54">
        <f t="shared" si="5"/>
        <v>0</v>
      </c>
      <c r="N180" s="54">
        <f t="shared" si="7"/>
        <v>0</v>
      </c>
      <c r="O180" s="101">
        <f>+'Pay App 22'!O180+'Pay App 22'!P180</f>
        <v>0</v>
      </c>
      <c r="P180" s="73"/>
      <c r="Q180" s="69">
        <f>+'Pay App 22'!Q180+N180+P180</f>
        <v>0</v>
      </c>
    </row>
    <row r="181" spans="1:17" ht="21" customHeight="1" x14ac:dyDescent="0.25">
      <c r="A181" s="154" t="s">
        <v>364</v>
      </c>
      <c r="B181" s="154"/>
      <c r="C181" s="154" t="s">
        <v>368</v>
      </c>
      <c r="D181" s="155"/>
      <c r="E181" s="101">
        <f>+'Pay App 22'!E181</f>
        <v>0</v>
      </c>
      <c r="F181" s="73"/>
      <c r="G181" s="102">
        <f>+'Pay App 22'!G181+'Pay App 23'!F181</f>
        <v>0</v>
      </c>
      <c r="H181" s="194">
        <f>+'Pay App 22'!K181</f>
        <v>0</v>
      </c>
      <c r="I181" s="195"/>
      <c r="J181" s="104"/>
      <c r="K181" s="55">
        <f t="shared" si="6"/>
        <v>0</v>
      </c>
      <c r="L181" s="56">
        <f t="shared" si="4"/>
        <v>0</v>
      </c>
      <c r="M181" s="54">
        <f t="shared" si="5"/>
        <v>0</v>
      </c>
      <c r="N181" s="54">
        <f t="shared" si="7"/>
        <v>0</v>
      </c>
      <c r="O181" s="101">
        <f>+'Pay App 22'!O181+'Pay App 22'!P181</f>
        <v>0</v>
      </c>
      <c r="P181" s="73"/>
      <c r="Q181" s="69">
        <f>+'Pay App 22'!Q181+N181+P181</f>
        <v>0</v>
      </c>
    </row>
    <row r="182" spans="1:17" ht="21" customHeight="1" x14ac:dyDescent="0.25">
      <c r="A182" s="154" t="s">
        <v>365</v>
      </c>
      <c r="B182" s="154"/>
      <c r="C182" s="154" t="s">
        <v>369</v>
      </c>
      <c r="D182" s="155"/>
      <c r="E182" s="101">
        <f>+'Pay App 22'!E182</f>
        <v>0</v>
      </c>
      <c r="F182" s="73"/>
      <c r="G182" s="102">
        <f>+'Pay App 22'!G182+'Pay App 23'!F182</f>
        <v>0</v>
      </c>
      <c r="H182" s="194">
        <f>+'Pay App 22'!K182</f>
        <v>0</v>
      </c>
      <c r="I182" s="195"/>
      <c r="J182" s="104"/>
      <c r="K182" s="55">
        <f t="shared" si="6"/>
        <v>0</v>
      </c>
      <c r="L182" s="56">
        <f t="shared" si="4"/>
        <v>0</v>
      </c>
      <c r="M182" s="54">
        <f t="shared" si="5"/>
        <v>0</v>
      </c>
      <c r="N182" s="54">
        <f t="shared" si="7"/>
        <v>0</v>
      </c>
      <c r="O182" s="101">
        <f>+'Pay App 22'!O182+'Pay App 22'!P182</f>
        <v>0</v>
      </c>
      <c r="P182" s="73"/>
      <c r="Q182" s="69">
        <f>+'Pay App 22'!Q182+N182+P182</f>
        <v>0</v>
      </c>
    </row>
    <row r="183" spans="1:17" ht="21" customHeight="1" x14ac:dyDescent="0.25">
      <c r="A183" s="156" t="s">
        <v>188</v>
      </c>
      <c r="B183" s="156"/>
      <c r="C183" s="156" t="s">
        <v>189</v>
      </c>
      <c r="D183" s="157"/>
      <c r="E183" s="101">
        <f>+'Pay App 22'!E183</f>
        <v>0</v>
      </c>
      <c r="F183" s="73"/>
      <c r="G183" s="102">
        <f>+'Pay App 22'!G183+'Pay App 23'!F183</f>
        <v>0</v>
      </c>
      <c r="H183" s="194">
        <f>+'Pay App 22'!K183</f>
        <v>0</v>
      </c>
      <c r="I183" s="195"/>
      <c r="J183" s="104"/>
      <c r="K183" s="55">
        <f t="shared" si="6"/>
        <v>0</v>
      </c>
      <c r="L183" s="56">
        <f t="shared" si="4"/>
        <v>0</v>
      </c>
      <c r="M183" s="54">
        <f t="shared" si="5"/>
        <v>0</v>
      </c>
      <c r="N183" s="54">
        <f t="shared" si="7"/>
        <v>0</v>
      </c>
      <c r="O183" s="101">
        <f>+'Pay App 22'!O183+'Pay App 22'!P183</f>
        <v>0</v>
      </c>
      <c r="P183" s="73"/>
      <c r="Q183" s="69">
        <f>+'Pay App 22'!Q183+N183+P183</f>
        <v>0</v>
      </c>
    </row>
    <row r="184" spans="1:17" ht="21" customHeight="1" x14ac:dyDescent="0.25">
      <c r="A184" s="156" t="s">
        <v>190</v>
      </c>
      <c r="B184" s="156"/>
      <c r="C184" s="156" t="s">
        <v>191</v>
      </c>
      <c r="D184" s="157"/>
      <c r="E184" s="101">
        <f>+'Pay App 22'!E184</f>
        <v>0</v>
      </c>
      <c r="F184" s="73"/>
      <c r="G184" s="102">
        <f>+'Pay App 22'!G184+'Pay App 23'!F184</f>
        <v>0</v>
      </c>
      <c r="H184" s="194">
        <f>+'Pay App 22'!K184</f>
        <v>0</v>
      </c>
      <c r="I184" s="195"/>
      <c r="J184" s="104"/>
      <c r="K184" s="55">
        <f t="shared" si="6"/>
        <v>0</v>
      </c>
      <c r="L184" s="56">
        <f t="shared" si="4"/>
        <v>0</v>
      </c>
      <c r="M184" s="54">
        <f t="shared" si="5"/>
        <v>0</v>
      </c>
      <c r="N184" s="54">
        <f t="shared" si="7"/>
        <v>0</v>
      </c>
      <c r="O184" s="101">
        <f>+'Pay App 22'!O184+'Pay App 22'!P184</f>
        <v>0</v>
      </c>
      <c r="P184" s="73"/>
      <c r="Q184" s="69">
        <f>+'Pay App 22'!Q184+N184+P184</f>
        <v>0</v>
      </c>
    </row>
    <row r="185" spans="1:17" ht="21" customHeight="1" x14ac:dyDescent="0.25">
      <c r="A185" s="154" t="s">
        <v>371</v>
      </c>
      <c r="B185" s="154"/>
      <c r="C185" s="154" t="s">
        <v>370</v>
      </c>
      <c r="D185" s="155"/>
      <c r="E185" s="101">
        <f>+'Pay App 22'!E185</f>
        <v>0</v>
      </c>
      <c r="F185" s="73"/>
      <c r="G185" s="102">
        <f>+'Pay App 22'!G185+'Pay App 23'!F185</f>
        <v>0</v>
      </c>
      <c r="H185" s="194">
        <f>+'Pay App 22'!K185</f>
        <v>0</v>
      </c>
      <c r="I185" s="195"/>
      <c r="J185" s="104"/>
      <c r="K185" s="55">
        <f t="shared" si="6"/>
        <v>0</v>
      </c>
      <c r="L185" s="56">
        <f t="shared" si="4"/>
        <v>0</v>
      </c>
      <c r="M185" s="54">
        <f t="shared" si="5"/>
        <v>0</v>
      </c>
      <c r="N185" s="54">
        <f t="shared" si="7"/>
        <v>0</v>
      </c>
      <c r="O185" s="101">
        <f>+'Pay App 22'!O185+'Pay App 22'!P185</f>
        <v>0</v>
      </c>
      <c r="P185" s="73"/>
      <c r="Q185" s="69">
        <f>+'Pay App 22'!Q185+N185+P185</f>
        <v>0</v>
      </c>
    </row>
    <row r="186" spans="1:17" ht="21" customHeight="1" x14ac:dyDescent="0.25">
      <c r="A186" s="154" t="s">
        <v>372</v>
      </c>
      <c r="B186" s="154"/>
      <c r="C186" s="154" t="s">
        <v>373</v>
      </c>
      <c r="D186" s="155"/>
      <c r="E186" s="101">
        <f>+'Pay App 22'!E186</f>
        <v>0</v>
      </c>
      <c r="F186" s="73"/>
      <c r="G186" s="102">
        <f>+'Pay App 22'!G186+'Pay App 23'!F186</f>
        <v>0</v>
      </c>
      <c r="H186" s="194">
        <f>+'Pay App 22'!K186</f>
        <v>0</v>
      </c>
      <c r="I186" s="195"/>
      <c r="J186" s="104"/>
      <c r="K186" s="55">
        <f t="shared" si="6"/>
        <v>0</v>
      </c>
      <c r="L186" s="56">
        <f t="shared" si="4"/>
        <v>0</v>
      </c>
      <c r="M186" s="54">
        <f t="shared" si="5"/>
        <v>0</v>
      </c>
      <c r="N186" s="54">
        <f t="shared" si="7"/>
        <v>0</v>
      </c>
      <c r="O186" s="101">
        <f>+'Pay App 22'!O186+'Pay App 22'!P186</f>
        <v>0</v>
      </c>
      <c r="P186" s="73"/>
      <c r="Q186" s="69">
        <f>+'Pay App 22'!Q186+N186+P186</f>
        <v>0</v>
      </c>
    </row>
    <row r="187" spans="1:17" ht="21" customHeight="1" x14ac:dyDescent="0.25">
      <c r="A187" s="154" t="s">
        <v>374</v>
      </c>
      <c r="B187" s="154"/>
      <c r="C187" s="154" t="s">
        <v>375</v>
      </c>
      <c r="D187" s="155"/>
      <c r="E187" s="101">
        <f>+'Pay App 22'!E187</f>
        <v>0</v>
      </c>
      <c r="F187" s="73"/>
      <c r="G187" s="102">
        <f>+'Pay App 22'!G187+'Pay App 23'!F187</f>
        <v>0</v>
      </c>
      <c r="H187" s="194">
        <f>+'Pay App 22'!K187</f>
        <v>0</v>
      </c>
      <c r="I187" s="195"/>
      <c r="J187" s="104"/>
      <c r="K187" s="55">
        <f t="shared" si="6"/>
        <v>0</v>
      </c>
      <c r="L187" s="56">
        <f t="shared" si="4"/>
        <v>0</v>
      </c>
      <c r="M187" s="54">
        <f t="shared" si="5"/>
        <v>0</v>
      </c>
      <c r="N187" s="54">
        <f t="shared" si="7"/>
        <v>0</v>
      </c>
      <c r="O187" s="101">
        <f>+'Pay App 22'!O187+'Pay App 22'!P187</f>
        <v>0</v>
      </c>
      <c r="P187" s="73"/>
      <c r="Q187" s="69">
        <f>+'Pay App 22'!Q187+N187+P187</f>
        <v>0</v>
      </c>
    </row>
    <row r="188" spans="1:17" ht="21" customHeight="1" x14ac:dyDescent="0.25">
      <c r="A188" s="156" t="s">
        <v>192</v>
      </c>
      <c r="B188" s="156"/>
      <c r="C188" s="156" t="s">
        <v>193</v>
      </c>
      <c r="D188" s="157"/>
      <c r="E188" s="101">
        <f>+'Pay App 22'!E188</f>
        <v>0</v>
      </c>
      <c r="F188" s="73"/>
      <c r="G188" s="102">
        <f>+'Pay App 22'!G188+'Pay App 23'!F188</f>
        <v>0</v>
      </c>
      <c r="H188" s="194">
        <f>+'Pay App 22'!K188</f>
        <v>0</v>
      </c>
      <c r="I188" s="195"/>
      <c r="J188" s="104"/>
      <c r="K188" s="55">
        <f t="shared" si="6"/>
        <v>0</v>
      </c>
      <c r="L188" s="56">
        <f t="shared" si="4"/>
        <v>0</v>
      </c>
      <c r="M188" s="54">
        <f t="shared" si="5"/>
        <v>0</v>
      </c>
      <c r="N188" s="54">
        <f t="shared" si="7"/>
        <v>0</v>
      </c>
      <c r="O188" s="101">
        <f>+'Pay App 22'!O188+'Pay App 22'!P188</f>
        <v>0</v>
      </c>
      <c r="P188" s="73"/>
      <c r="Q188" s="69">
        <f>+'Pay App 22'!Q188+N188+P188</f>
        <v>0</v>
      </c>
    </row>
    <row r="189" spans="1:17" ht="21" customHeight="1" x14ac:dyDescent="0.25">
      <c r="A189" s="153" t="s">
        <v>132</v>
      </c>
      <c r="B189" s="153"/>
      <c r="C189" s="153" t="s">
        <v>133</v>
      </c>
      <c r="D189" s="158"/>
      <c r="E189" s="101">
        <f>+'Pay App 22'!E189</f>
        <v>0</v>
      </c>
      <c r="F189" s="73"/>
      <c r="G189" s="102">
        <f>+'Pay App 22'!G189+'Pay App 23'!F189</f>
        <v>0</v>
      </c>
      <c r="H189" s="194">
        <f>+'Pay App 22'!K189</f>
        <v>0</v>
      </c>
      <c r="I189" s="195"/>
      <c r="J189" s="104"/>
      <c r="K189" s="55">
        <f t="shared" si="6"/>
        <v>0</v>
      </c>
      <c r="L189" s="56">
        <f t="shared" si="4"/>
        <v>0</v>
      </c>
      <c r="M189" s="54">
        <f t="shared" si="5"/>
        <v>0</v>
      </c>
      <c r="N189" s="54">
        <f t="shared" si="7"/>
        <v>0</v>
      </c>
      <c r="O189" s="101">
        <f>+'Pay App 22'!O189+'Pay App 22'!P189</f>
        <v>0</v>
      </c>
      <c r="P189" s="73"/>
      <c r="Q189" s="69">
        <f>+'Pay App 22'!Q189+N189+P189</f>
        <v>0</v>
      </c>
    </row>
    <row r="190" spans="1:17" ht="21" customHeight="1" x14ac:dyDescent="0.25">
      <c r="A190" s="153" t="s">
        <v>376</v>
      </c>
      <c r="B190" s="153"/>
      <c r="C190" s="154" t="s">
        <v>377</v>
      </c>
      <c r="D190" s="155"/>
      <c r="E190" s="101">
        <f>+'Pay App 22'!E190</f>
        <v>0</v>
      </c>
      <c r="F190" s="73"/>
      <c r="G190" s="102">
        <f>+'Pay App 22'!G190+'Pay App 23'!F190</f>
        <v>0</v>
      </c>
      <c r="H190" s="194">
        <f>+'Pay App 22'!K190</f>
        <v>0</v>
      </c>
      <c r="I190" s="195"/>
      <c r="J190" s="104"/>
      <c r="K190" s="55">
        <f t="shared" si="6"/>
        <v>0</v>
      </c>
      <c r="L190" s="56">
        <f t="shared" si="4"/>
        <v>0</v>
      </c>
      <c r="M190" s="54">
        <f t="shared" si="5"/>
        <v>0</v>
      </c>
      <c r="N190" s="54">
        <f t="shared" si="7"/>
        <v>0</v>
      </c>
      <c r="O190" s="101">
        <f>+'Pay App 22'!O190+'Pay App 22'!P190</f>
        <v>0</v>
      </c>
      <c r="P190" s="73"/>
      <c r="Q190" s="69">
        <f>+'Pay App 22'!Q190+N190+P190</f>
        <v>0</v>
      </c>
    </row>
    <row r="191" spans="1:17" ht="21" customHeight="1" x14ac:dyDescent="0.25">
      <c r="A191" s="156" t="s">
        <v>194</v>
      </c>
      <c r="B191" s="156"/>
      <c r="C191" s="156" t="s">
        <v>195</v>
      </c>
      <c r="D191" s="157"/>
      <c r="E191" s="101">
        <f>+'Pay App 22'!E191</f>
        <v>0</v>
      </c>
      <c r="F191" s="73"/>
      <c r="G191" s="102">
        <f>+'Pay App 22'!G191+'Pay App 23'!F191</f>
        <v>0</v>
      </c>
      <c r="H191" s="194">
        <f>+'Pay App 22'!K191</f>
        <v>0</v>
      </c>
      <c r="I191" s="195"/>
      <c r="J191" s="104"/>
      <c r="K191" s="55">
        <f t="shared" si="6"/>
        <v>0</v>
      </c>
      <c r="L191" s="56">
        <f t="shared" si="4"/>
        <v>0</v>
      </c>
      <c r="M191" s="54">
        <f t="shared" si="5"/>
        <v>0</v>
      </c>
      <c r="N191" s="54">
        <f t="shared" si="7"/>
        <v>0</v>
      </c>
      <c r="O191" s="101">
        <f>+'Pay App 22'!O191+'Pay App 22'!P191</f>
        <v>0</v>
      </c>
      <c r="P191" s="73"/>
      <c r="Q191" s="69">
        <f>+'Pay App 22'!Q191+N191+P191</f>
        <v>0</v>
      </c>
    </row>
    <row r="192" spans="1:17" ht="21" customHeight="1" x14ac:dyDescent="0.25">
      <c r="A192" s="153" t="s">
        <v>134</v>
      </c>
      <c r="B192" s="153"/>
      <c r="C192" s="153" t="s">
        <v>135</v>
      </c>
      <c r="D192" s="158"/>
      <c r="E192" s="101">
        <f>+'Pay App 22'!E192</f>
        <v>0</v>
      </c>
      <c r="F192" s="73"/>
      <c r="G192" s="102">
        <f>+'Pay App 22'!G192+'Pay App 23'!F192</f>
        <v>0</v>
      </c>
      <c r="H192" s="194">
        <f>+'Pay App 22'!K192</f>
        <v>0</v>
      </c>
      <c r="I192" s="195"/>
      <c r="J192" s="104"/>
      <c r="K192" s="55">
        <f t="shared" si="6"/>
        <v>0</v>
      </c>
      <c r="L192" s="56">
        <f t="shared" si="4"/>
        <v>0</v>
      </c>
      <c r="M192" s="54">
        <f t="shared" si="5"/>
        <v>0</v>
      </c>
      <c r="N192" s="54">
        <f t="shared" si="7"/>
        <v>0</v>
      </c>
      <c r="O192" s="101">
        <f>+'Pay App 22'!O192+'Pay App 22'!P192</f>
        <v>0</v>
      </c>
      <c r="P192" s="73"/>
      <c r="Q192" s="69">
        <f>+'Pay App 22'!Q192+N192+P192</f>
        <v>0</v>
      </c>
    </row>
    <row r="193" spans="1:17" ht="21" customHeight="1" x14ac:dyDescent="0.25">
      <c r="A193" s="153" t="s">
        <v>376</v>
      </c>
      <c r="B193" s="153"/>
      <c r="C193" s="154" t="s">
        <v>378</v>
      </c>
      <c r="D193" s="155"/>
      <c r="E193" s="101">
        <f>+'Pay App 22'!E193</f>
        <v>0</v>
      </c>
      <c r="F193" s="73"/>
      <c r="G193" s="102">
        <f>+'Pay App 22'!G193+'Pay App 23'!F193</f>
        <v>0</v>
      </c>
      <c r="H193" s="194">
        <f>+'Pay App 22'!K193</f>
        <v>0</v>
      </c>
      <c r="I193" s="195"/>
      <c r="J193" s="104"/>
      <c r="K193" s="55">
        <f t="shared" si="6"/>
        <v>0</v>
      </c>
      <c r="L193" s="56">
        <f t="shared" si="4"/>
        <v>0</v>
      </c>
      <c r="M193" s="54">
        <f t="shared" si="5"/>
        <v>0</v>
      </c>
      <c r="N193" s="54">
        <f t="shared" si="7"/>
        <v>0</v>
      </c>
      <c r="O193" s="101">
        <f>+'Pay App 22'!O193+'Pay App 22'!P193</f>
        <v>0</v>
      </c>
      <c r="P193" s="73"/>
      <c r="Q193" s="69">
        <f>+'Pay App 22'!Q193+N193+P193</f>
        <v>0</v>
      </c>
    </row>
    <row r="194" spans="1:17" ht="21" customHeight="1" x14ac:dyDescent="0.25">
      <c r="A194" s="153" t="s">
        <v>136</v>
      </c>
      <c r="B194" s="153"/>
      <c r="C194" s="153" t="s">
        <v>137</v>
      </c>
      <c r="D194" s="158"/>
      <c r="E194" s="101">
        <f>+'Pay App 22'!E194</f>
        <v>0</v>
      </c>
      <c r="F194" s="73"/>
      <c r="G194" s="102">
        <f>+'Pay App 22'!G194+'Pay App 23'!F194</f>
        <v>0</v>
      </c>
      <c r="H194" s="194">
        <f>+'Pay App 22'!K194</f>
        <v>0</v>
      </c>
      <c r="I194" s="195"/>
      <c r="J194" s="104"/>
      <c r="K194" s="55">
        <f t="shared" si="6"/>
        <v>0</v>
      </c>
      <c r="L194" s="56">
        <f t="shared" si="4"/>
        <v>0</v>
      </c>
      <c r="M194" s="54">
        <f t="shared" si="5"/>
        <v>0</v>
      </c>
      <c r="N194" s="54">
        <f t="shared" si="7"/>
        <v>0</v>
      </c>
      <c r="O194" s="101">
        <f>+'Pay App 22'!O194+'Pay App 22'!P194</f>
        <v>0</v>
      </c>
      <c r="P194" s="73"/>
      <c r="Q194" s="69">
        <f>+'Pay App 22'!Q194+N194+P194</f>
        <v>0</v>
      </c>
    </row>
    <row r="195" spans="1:17" ht="21" customHeight="1" x14ac:dyDescent="0.25">
      <c r="A195" s="153" t="s">
        <v>138</v>
      </c>
      <c r="B195" s="153"/>
      <c r="C195" s="153" t="s">
        <v>139</v>
      </c>
      <c r="D195" s="158"/>
      <c r="E195" s="101">
        <f>+'Pay App 22'!E195</f>
        <v>0</v>
      </c>
      <c r="F195" s="73"/>
      <c r="G195" s="102">
        <f>+'Pay App 22'!G195+'Pay App 23'!F195</f>
        <v>0</v>
      </c>
      <c r="H195" s="194">
        <f>+'Pay App 22'!K195</f>
        <v>0</v>
      </c>
      <c r="I195" s="195"/>
      <c r="J195" s="104"/>
      <c r="K195" s="55">
        <f t="shared" si="6"/>
        <v>0</v>
      </c>
      <c r="L195" s="56">
        <f t="shared" si="4"/>
        <v>0</v>
      </c>
      <c r="M195" s="54">
        <f t="shared" si="5"/>
        <v>0</v>
      </c>
      <c r="N195" s="54">
        <f t="shared" si="7"/>
        <v>0</v>
      </c>
      <c r="O195" s="101">
        <f>+'Pay App 22'!O195+'Pay App 22'!P195</f>
        <v>0</v>
      </c>
      <c r="P195" s="73"/>
      <c r="Q195" s="69">
        <f>+'Pay App 22'!Q195+N195+P195</f>
        <v>0</v>
      </c>
    </row>
    <row r="196" spans="1:17" ht="21" customHeight="1" x14ac:dyDescent="0.25">
      <c r="A196" s="153" t="s">
        <v>379</v>
      </c>
      <c r="B196" s="153"/>
      <c r="C196" s="154" t="s">
        <v>348</v>
      </c>
      <c r="D196" s="155"/>
      <c r="E196" s="101">
        <f>+'Pay App 22'!E196</f>
        <v>0</v>
      </c>
      <c r="F196" s="73"/>
      <c r="G196" s="102">
        <f>+'Pay App 22'!G196+'Pay App 23'!F196</f>
        <v>0</v>
      </c>
      <c r="H196" s="194">
        <f>+'Pay App 22'!K196</f>
        <v>0</v>
      </c>
      <c r="I196" s="195"/>
      <c r="J196" s="104"/>
      <c r="K196" s="55">
        <f t="shared" si="6"/>
        <v>0</v>
      </c>
      <c r="L196" s="56">
        <f t="shared" si="4"/>
        <v>0</v>
      </c>
      <c r="M196" s="54">
        <f t="shared" si="5"/>
        <v>0</v>
      </c>
      <c r="N196" s="54">
        <f t="shared" si="7"/>
        <v>0</v>
      </c>
      <c r="O196" s="101">
        <f>+'Pay App 22'!O196+'Pay App 22'!P196</f>
        <v>0</v>
      </c>
      <c r="P196" s="73"/>
      <c r="Q196" s="69">
        <f>+'Pay App 22'!Q196+N196+P196</f>
        <v>0</v>
      </c>
    </row>
    <row r="197" spans="1:17" ht="21" customHeight="1" x14ac:dyDescent="0.25">
      <c r="A197" s="156" t="s">
        <v>196</v>
      </c>
      <c r="B197" s="156"/>
      <c r="C197" s="156" t="s">
        <v>197</v>
      </c>
      <c r="D197" s="157"/>
      <c r="E197" s="101">
        <f>+'Pay App 22'!E197</f>
        <v>0</v>
      </c>
      <c r="F197" s="73"/>
      <c r="G197" s="102">
        <f>+'Pay App 22'!G197+'Pay App 23'!F197</f>
        <v>0</v>
      </c>
      <c r="H197" s="194">
        <f>+'Pay App 22'!K197</f>
        <v>0</v>
      </c>
      <c r="I197" s="195"/>
      <c r="J197" s="104"/>
      <c r="K197" s="55">
        <f t="shared" si="6"/>
        <v>0</v>
      </c>
      <c r="L197" s="56">
        <f t="shared" si="4"/>
        <v>0</v>
      </c>
      <c r="M197" s="54">
        <f t="shared" si="5"/>
        <v>0</v>
      </c>
      <c r="N197" s="54">
        <f t="shared" si="7"/>
        <v>0</v>
      </c>
      <c r="O197" s="101">
        <f>+'Pay App 22'!O197+'Pay App 22'!P197</f>
        <v>0</v>
      </c>
      <c r="P197" s="73"/>
      <c r="Q197" s="69">
        <f>+'Pay App 22'!Q197+N197+P197</f>
        <v>0</v>
      </c>
    </row>
    <row r="198" spans="1:17" ht="21" customHeight="1" x14ac:dyDescent="0.25">
      <c r="A198" s="153" t="s">
        <v>140</v>
      </c>
      <c r="B198" s="153"/>
      <c r="C198" s="153" t="s">
        <v>141</v>
      </c>
      <c r="D198" s="158"/>
      <c r="E198" s="101">
        <f>+'Pay App 22'!E198</f>
        <v>0</v>
      </c>
      <c r="F198" s="73"/>
      <c r="G198" s="102">
        <f>+'Pay App 22'!G198+'Pay App 23'!F198</f>
        <v>0</v>
      </c>
      <c r="H198" s="194">
        <f>+'Pay App 22'!K198</f>
        <v>0</v>
      </c>
      <c r="I198" s="195"/>
      <c r="J198" s="104"/>
      <c r="K198" s="55">
        <f t="shared" si="6"/>
        <v>0</v>
      </c>
      <c r="L198" s="56">
        <f t="shared" si="4"/>
        <v>0</v>
      </c>
      <c r="M198" s="54">
        <f t="shared" si="5"/>
        <v>0</v>
      </c>
      <c r="N198" s="54">
        <f t="shared" si="7"/>
        <v>0</v>
      </c>
      <c r="O198" s="101">
        <f>+'Pay App 22'!O198+'Pay App 22'!P198</f>
        <v>0</v>
      </c>
      <c r="P198" s="73"/>
      <c r="Q198" s="69">
        <f>+'Pay App 22'!Q198+N198+P198</f>
        <v>0</v>
      </c>
    </row>
    <row r="199" spans="1:17" ht="21" customHeight="1" x14ac:dyDescent="0.25">
      <c r="A199" s="153" t="s">
        <v>142</v>
      </c>
      <c r="B199" s="153"/>
      <c r="C199" s="153" t="s">
        <v>143</v>
      </c>
      <c r="D199" s="158"/>
      <c r="E199" s="101">
        <f>+'Pay App 22'!E199</f>
        <v>0</v>
      </c>
      <c r="F199" s="73"/>
      <c r="G199" s="102">
        <f>+'Pay App 22'!G199+'Pay App 23'!F199</f>
        <v>0</v>
      </c>
      <c r="H199" s="194">
        <f>+'Pay App 22'!K199</f>
        <v>0</v>
      </c>
      <c r="I199" s="195"/>
      <c r="J199" s="104"/>
      <c r="K199" s="55">
        <f t="shared" si="6"/>
        <v>0</v>
      </c>
      <c r="L199" s="56">
        <f t="shared" si="4"/>
        <v>0</v>
      </c>
      <c r="M199" s="54">
        <f t="shared" si="5"/>
        <v>0</v>
      </c>
      <c r="N199" s="54">
        <f t="shared" si="7"/>
        <v>0</v>
      </c>
      <c r="O199" s="101">
        <f>+'Pay App 22'!O199+'Pay App 22'!P199</f>
        <v>0</v>
      </c>
      <c r="P199" s="73"/>
      <c r="Q199" s="69">
        <f>+'Pay App 22'!Q199+N199+P199</f>
        <v>0</v>
      </c>
    </row>
    <row r="200" spans="1:17" ht="21" customHeight="1" x14ac:dyDescent="0.25">
      <c r="A200" s="153" t="s">
        <v>380</v>
      </c>
      <c r="B200" s="153"/>
      <c r="C200" s="154" t="s">
        <v>381</v>
      </c>
      <c r="D200" s="155"/>
      <c r="E200" s="101">
        <f>+'Pay App 22'!E200</f>
        <v>0</v>
      </c>
      <c r="F200" s="73"/>
      <c r="G200" s="102">
        <f>+'Pay App 22'!G200+'Pay App 23'!F200</f>
        <v>0</v>
      </c>
      <c r="H200" s="194">
        <f>+'Pay App 22'!K200</f>
        <v>0</v>
      </c>
      <c r="I200" s="195"/>
      <c r="J200" s="104"/>
      <c r="K200" s="55">
        <f t="shared" si="6"/>
        <v>0</v>
      </c>
      <c r="L200" s="56">
        <f t="shared" si="4"/>
        <v>0</v>
      </c>
      <c r="M200" s="54">
        <f t="shared" si="5"/>
        <v>0</v>
      </c>
      <c r="N200" s="54">
        <f t="shared" si="7"/>
        <v>0</v>
      </c>
      <c r="O200" s="101">
        <f>+'Pay App 22'!O200+'Pay App 22'!P200</f>
        <v>0</v>
      </c>
      <c r="P200" s="73"/>
      <c r="Q200" s="69">
        <f>+'Pay App 22'!Q200+N200+P200</f>
        <v>0</v>
      </c>
    </row>
    <row r="201" spans="1:17" ht="21" customHeight="1" x14ac:dyDescent="0.25">
      <c r="A201" s="153" t="s">
        <v>382</v>
      </c>
      <c r="B201" s="153"/>
      <c r="C201" s="154" t="s">
        <v>383</v>
      </c>
      <c r="D201" s="155"/>
      <c r="E201" s="101">
        <f>+'Pay App 22'!E201</f>
        <v>0</v>
      </c>
      <c r="F201" s="73"/>
      <c r="G201" s="102">
        <f>+'Pay App 22'!G201+'Pay App 23'!F201</f>
        <v>0</v>
      </c>
      <c r="H201" s="194">
        <f>+'Pay App 22'!K201</f>
        <v>0</v>
      </c>
      <c r="I201" s="195"/>
      <c r="J201" s="104"/>
      <c r="K201" s="55">
        <f t="shared" si="6"/>
        <v>0</v>
      </c>
      <c r="L201" s="56">
        <f t="shared" si="4"/>
        <v>0</v>
      </c>
      <c r="M201" s="54">
        <f t="shared" si="5"/>
        <v>0</v>
      </c>
      <c r="N201" s="54">
        <f t="shared" si="7"/>
        <v>0</v>
      </c>
      <c r="O201" s="101">
        <f>+'Pay App 22'!O201+'Pay App 22'!P201</f>
        <v>0</v>
      </c>
      <c r="P201" s="73"/>
      <c r="Q201" s="69">
        <f>+'Pay App 22'!Q201+N201+P201</f>
        <v>0</v>
      </c>
    </row>
    <row r="202" spans="1:17" ht="21" customHeight="1" x14ac:dyDescent="0.25">
      <c r="A202" s="153" t="s">
        <v>144</v>
      </c>
      <c r="B202" s="153"/>
      <c r="C202" s="153" t="s">
        <v>145</v>
      </c>
      <c r="D202" s="158"/>
      <c r="E202" s="101">
        <f>+'Pay App 22'!E202</f>
        <v>0</v>
      </c>
      <c r="F202" s="73"/>
      <c r="G202" s="102">
        <f>+'Pay App 22'!G202+'Pay App 23'!F202</f>
        <v>0</v>
      </c>
      <c r="H202" s="194">
        <f>+'Pay App 22'!K202</f>
        <v>0</v>
      </c>
      <c r="I202" s="195"/>
      <c r="J202" s="104"/>
      <c r="K202" s="55">
        <f t="shared" si="6"/>
        <v>0</v>
      </c>
      <c r="L202" s="56">
        <f t="shared" si="4"/>
        <v>0</v>
      </c>
      <c r="M202" s="54">
        <f t="shared" si="5"/>
        <v>0</v>
      </c>
      <c r="N202" s="54">
        <f t="shared" si="7"/>
        <v>0</v>
      </c>
      <c r="O202" s="101">
        <f>+'Pay App 22'!O202+'Pay App 22'!P202</f>
        <v>0</v>
      </c>
      <c r="P202" s="73"/>
      <c r="Q202" s="69">
        <f>+'Pay App 22'!Q202+N202+P202</f>
        <v>0</v>
      </c>
    </row>
    <row r="203" spans="1:17" ht="21" customHeight="1" x14ac:dyDescent="0.25">
      <c r="A203" s="153" t="s">
        <v>384</v>
      </c>
      <c r="B203" s="153"/>
      <c r="C203" s="154" t="s">
        <v>385</v>
      </c>
      <c r="D203" s="155"/>
      <c r="E203" s="101">
        <f>+'Pay App 22'!E203</f>
        <v>0</v>
      </c>
      <c r="F203" s="73"/>
      <c r="G203" s="102">
        <f>+'Pay App 22'!G203+'Pay App 23'!F203</f>
        <v>0</v>
      </c>
      <c r="H203" s="194">
        <f>+'Pay App 22'!K203</f>
        <v>0</v>
      </c>
      <c r="I203" s="195"/>
      <c r="J203" s="104"/>
      <c r="K203" s="55">
        <f t="shared" si="6"/>
        <v>0</v>
      </c>
      <c r="L203" s="56">
        <f t="shared" si="4"/>
        <v>0</v>
      </c>
      <c r="M203" s="54">
        <f t="shared" si="5"/>
        <v>0</v>
      </c>
      <c r="N203" s="54">
        <f t="shared" si="7"/>
        <v>0</v>
      </c>
      <c r="O203" s="101">
        <f>+'Pay App 22'!O203+'Pay App 22'!P203</f>
        <v>0</v>
      </c>
      <c r="P203" s="73"/>
      <c r="Q203" s="69">
        <f>+'Pay App 22'!Q203+N203+P203</f>
        <v>0</v>
      </c>
    </row>
    <row r="204" spans="1:17" ht="21" customHeight="1" x14ac:dyDescent="0.25">
      <c r="A204" s="156" t="s">
        <v>198</v>
      </c>
      <c r="B204" s="156"/>
      <c r="C204" s="156" t="s">
        <v>199</v>
      </c>
      <c r="D204" s="157"/>
      <c r="E204" s="101">
        <f>+'Pay App 22'!E204</f>
        <v>0</v>
      </c>
      <c r="F204" s="73"/>
      <c r="G204" s="102">
        <f>+'Pay App 22'!G204+'Pay App 23'!F204</f>
        <v>0</v>
      </c>
      <c r="H204" s="194">
        <f>+'Pay App 22'!K204</f>
        <v>0</v>
      </c>
      <c r="I204" s="195"/>
      <c r="J204" s="104"/>
      <c r="K204" s="55">
        <f t="shared" si="6"/>
        <v>0</v>
      </c>
      <c r="L204" s="56">
        <f t="shared" si="4"/>
        <v>0</v>
      </c>
      <c r="M204" s="54">
        <f t="shared" si="5"/>
        <v>0</v>
      </c>
      <c r="N204" s="54">
        <f t="shared" si="7"/>
        <v>0</v>
      </c>
      <c r="O204" s="101">
        <f>+'Pay App 22'!O204+'Pay App 22'!P204</f>
        <v>0</v>
      </c>
      <c r="P204" s="73"/>
      <c r="Q204" s="69">
        <f>+'Pay App 22'!Q204+N204+P204</f>
        <v>0</v>
      </c>
    </row>
    <row r="205" spans="1:17" ht="21" customHeight="1" x14ac:dyDescent="0.25">
      <c r="A205" s="153" t="s">
        <v>146</v>
      </c>
      <c r="B205" s="153"/>
      <c r="C205" s="153" t="s">
        <v>147</v>
      </c>
      <c r="D205" s="158"/>
      <c r="E205" s="101">
        <f>+'Pay App 22'!E205</f>
        <v>0</v>
      </c>
      <c r="F205" s="73"/>
      <c r="G205" s="102">
        <f>+'Pay App 22'!G205+'Pay App 23'!F205</f>
        <v>0</v>
      </c>
      <c r="H205" s="194">
        <f>+'Pay App 22'!K205</f>
        <v>0</v>
      </c>
      <c r="I205" s="195"/>
      <c r="J205" s="104"/>
      <c r="K205" s="55">
        <f t="shared" si="6"/>
        <v>0</v>
      </c>
      <c r="L205" s="56">
        <f t="shared" si="4"/>
        <v>0</v>
      </c>
      <c r="M205" s="54">
        <f t="shared" si="5"/>
        <v>0</v>
      </c>
      <c r="N205" s="54">
        <f t="shared" si="7"/>
        <v>0</v>
      </c>
      <c r="O205" s="101">
        <f>+'Pay App 22'!O205+'Pay App 22'!P205</f>
        <v>0</v>
      </c>
      <c r="P205" s="73"/>
      <c r="Q205" s="69">
        <f>+'Pay App 22'!Q205+N205+P205</f>
        <v>0</v>
      </c>
    </row>
    <row r="206" spans="1:17" ht="21" customHeight="1" x14ac:dyDescent="0.25">
      <c r="A206" s="156" t="s">
        <v>200</v>
      </c>
      <c r="B206" s="156"/>
      <c r="C206" s="156" t="s">
        <v>201</v>
      </c>
      <c r="D206" s="157"/>
      <c r="E206" s="101">
        <f>+'Pay App 22'!E206</f>
        <v>0</v>
      </c>
      <c r="F206" s="73"/>
      <c r="G206" s="102">
        <f>+'Pay App 22'!G206+'Pay App 23'!F206</f>
        <v>0</v>
      </c>
      <c r="H206" s="194">
        <f>+'Pay App 22'!K206</f>
        <v>0</v>
      </c>
      <c r="I206" s="195"/>
      <c r="J206" s="104"/>
      <c r="K206" s="55">
        <f t="shared" si="6"/>
        <v>0</v>
      </c>
      <c r="L206" s="56">
        <f t="shared" si="4"/>
        <v>0</v>
      </c>
      <c r="M206" s="54">
        <f t="shared" si="5"/>
        <v>0</v>
      </c>
      <c r="N206" s="54">
        <f t="shared" si="7"/>
        <v>0</v>
      </c>
      <c r="O206" s="101">
        <f>+'Pay App 22'!O206+'Pay App 22'!P206</f>
        <v>0</v>
      </c>
      <c r="P206" s="73"/>
      <c r="Q206" s="69">
        <f>+'Pay App 22'!Q206+N206+P206</f>
        <v>0</v>
      </c>
    </row>
    <row r="207" spans="1:17" ht="21" customHeight="1" x14ac:dyDescent="0.25">
      <c r="A207" s="153" t="s">
        <v>148</v>
      </c>
      <c r="B207" s="153"/>
      <c r="C207" s="153" t="s">
        <v>149</v>
      </c>
      <c r="D207" s="158"/>
      <c r="E207" s="101">
        <f>+'Pay App 22'!E207</f>
        <v>0</v>
      </c>
      <c r="F207" s="73"/>
      <c r="G207" s="102">
        <f>+'Pay App 22'!G207+'Pay App 23'!F207</f>
        <v>0</v>
      </c>
      <c r="H207" s="194">
        <f>+'Pay App 22'!K207</f>
        <v>0</v>
      </c>
      <c r="I207" s="195"/>
      <c r="J207" s="104"/>
      <c r="K207" s="55">
        <f t="shared" si="6"/>
        <v>0</v>
      </c>
      <c r="L207" s="56">
        <f t="shared" si="4"/>
        <v>0</v>
      </c>
      <c r="M207" s="54">
        <f t="shared" si="5"/>
        <v>0</v>
      </c>
      <c r="N207" s="54">
        <f t="shared" si="7"/>
        <v>0</v>
      </c>
      <c r="O207" s="101">
        <f>+'Pay App 22'!O207+'Pay App 22'!P207</f>
        <v>0</v>
      </c>
      <c r="P207" s="73"/>
      <c r="Q207" s="69">
        <f>+'Pay App 22'!Q207+N207+P207</f>
        <v>0</v>
      </c>
    </row>
    <row r="208" spans="1:17" ht="21" customHeight="1" x14ac:dyDescent="0.25">
      <c r="A208" s="153" t="s">
        <v>386</v>
      </c>
      <c r="B208" s="153"/>
      <c r="C208" s="154" t="s">
        <v>387</v>
      </c>
      <c r="D208" s="155"/>
      <c r="E208" s="101">
        <f>+'Pay App 22'!E208</f>
        <v>0</v>
      </c>
      <c r="F208" s="73"/>
      <c r="G208" s="102">
        <f>+'Pay App 22'!G208+'Pay App 23'!F208</f>
        <v>0</v>
      </c>
      <c r="H208" s="194">
        <f>+'Pay App 22'!K208</f>
        <v>0</v>
      </c>
      <c r="I208" s="195"/>
      <c r="J208" s="104"/>
      <c r="K208" s="55">
        <f t="shared" si="6"/>
        <v>0</v>
      </c>
      <c r="L208" s="56">
        <f t="shared" si="4"/>
        <v>0</v>
      </c>
      <c r="M208" s="54">
        <f t="shared" si="5"/>
        <v>0</v>
      </c>
      <c r="N208" s="54">
        <f t="shared" si="7"/>
        <v>0</v>
      </c>
      <c r="O208" s="101">
        <f>+'Pay App 22'!O208+'Pay App 22'!P208</f>
        <v>0</v>
      </c>
      <c r="P208" s="73"/>
      <c r="Q208" s="69">
        <f>+'Pay App 22'!Q208+N208+P208</f>
        <v>0</v>
      </c>
    </row>
    <row r="209" spans="1:17" ht="21" customHeight="1" x14ac:dyDescent="0.25">
      <c r="A209" s="153" t="s">
        <v>150</v>
      </c>
      <c r="B209" s="153"/>
      <c r="C209" s="153" t="s">
        <v>151</v>
      </c>
      <c r="D209" s="158"/>
      <c r="E209" s="101">
        <f>+'Pay App 22'!E209</f>
        <v>0</v>
      </c>
      <c r="F209" s="73"/>
      <c r="G209" s="102">
        <f>+'Pay App 22'!G209+'Pay App 23'!F209</f>
        <v>0</v>
      </c>
      <c r="H209" s="194">
        <f>+'Pay App 22'!K209</f>
        <v>0</v>
      </c>
      <c r="I209" s="195"/>
      <c r="J209" s="104"/>
      <c r="K209" s="55">
        <f t="shared" si="6"/>
        <v>0</v>
      </c>
      <c r="L209" s="56">
        <f t="shared" si="4"/>
        <v>0</v>
      </c>
      <c r="M209" s="54">
        <f t="shared" si="5"/>
        <v>0</v>
      </c>
      <c r="N209" s="54">
        <f t="shared" si="7"/>
        <v>0</v>
      </c>
      <c r="O209" s="101">
        <f>+'Pay App 22'!O209+'Pay App 22'!P209</f>
        <v>0</v>
      </c>
      <c r="P209" s="73"/>
      <c r="Q209" s="69">
        <f>+'Pay App 22'!Q209+N209+P209</f>
        <v>0</v>
      </c>
    </row>
    <row r="210" spans="1:17" ht="21" customHeight="1" x14ac:dyDescent="0.25">
      <c r="A210" s="153" t="s">
        <v>388</v>
      </c>
      <c r="B210" s="153"/>
      <c r="C210" s="154" t="s">
        <v>389</v>
      </c>
      <c r="D210" s="155"/>
      <c r="E210" s="101">
        <f>+'Pay App 22'!E210</f>
        <v>0</v>
      </c>
      <c r="F210" s="73"/>
      <c r="G210" s="102">
        <f>+'Pay App 22'!G210+'Pay App 23'!F210</f>
        <v>0</v>
      </c>
      <c r="H210" s="194">
        <f>+'Pay App 22'!K210</f>
        <v>0</v>
      </c>
      <c r="I210" s="195"/>
      <c r="J210" s="104"/>
      <c r="K210" s="55">
        <f t="shared" si="6"/>
        <v>0</v>
      </c>
      <c r="L210" s="56">
        <f t="shared" ref="L210:L239" si="8">IF(ISERROR(K210/G210),0,K210/G210)</f>
        <v>0</v>
      </c>
      <c r="M210" s="54">
        <f t="shared" ref="M210:M238" si="9">+G210-K210</f>
        <v>0</v>
      </c>
      <c r="N210" s="54">
        <f t="shared" si="7"/>
        <v>0</v>
      </c>
      <c r="O210" s="101">
        <f>+'Pay App 22'!O210+'Pay App 22'!P210</f>
        <v>0</v>
      </c>
      <c r="P210" s="73"/>
      <c r="Q210" s="69">
        <f>+'Pay App 22'!Q210+N210+P210</f>
        <v>0</v>
      </c>
    </row>
    <row r="211" spans="1:17" ht="21" customHeight="1" x14ac:dyDescent="0.25">
      <c r="A211" s="156" t="s">
        <v>202</v>
      </c>
      <c r="B211" s="156"/>
      <c r="C211" s="156" t="s">
        <v>203</v>
      </c>
      <c r="D211" s="157"/>
      <c r="E211" s="101">
        <f>+'Pay App 22'!E211</f>
        <v>0</v>
      </c>
      <c r="F211" s="73"/>
      <c r="G211" s="102">
        <f>+'Pay App 22'!G211+'Pay App 23'!F211</f>
        <v>0</v>
      </c>
      <c r="H211" s="194">
        <f>+'Pay App 22'!K211</f>
        <v>0</v>
      </c>
      <c r="I211" s="195"/>
      <c r="J211" s="104"/>
      <c r="K211" s="55">
        <f t="shared" ref="K211:K238" si="10">+H211+J211</f>
        <v>0</v>
      </c>
      <c r="L211" s="56">
        <f t="shared" si="8"/>
        <v>0</v>
      </c>
      <c r="M211" s="54">
        <f t="shared" si="9"/>
        <v>0</v>
      </c>
      <c r="N211" s="54">
        <f t="shared" ref="N211:N238" si="11">SUM(+J211*0.05)</f>
        <v>0</v>
      </c>
      <c r="O211" s="101">
        <f>+'Pay App 22'!O211+'Pay App 22'!P211</f>
        <v>0</v>
      </c>
      <c r="P211" s="73"/>
      <c r="Q211" s="69">
        <f>+'Pay App 22'!Q211+N211+P211</f>
        <v>0</v>
      </c>
    </row>
    <row r="212" spans="1:17" ht="21" customHeight="1" x14ac:dyDescent="0.25">
      <c r="A212" s="153" t="s">
        <v>390</v>
      </c>
      <c r="B212" s="153"/>
      <c r="C212" s="154" t="s">
        <v>391</v>
      </c>
      <c r="D212" s="155"/>
      <c r="E212" s="101">
        <f>+'Pay App 22'!E212</f>
        <v>0</v>
      </c>
      <c r="F212" s="73"/>
      <c r="G212" s="102">
        <f>+'Pay App 22'!G212+'Pay App 23'!F212</f>
        <v>0</v>
      </c>
      <c r="H212" s="194">
        <f>+'Pay App 22'!K212</f>
        <v>0</v>
      </c>
      <c r="I212" s="195"/>
      <c r="J212" s="104"/>
      <c r="K212" s="55">
        <f t="shared" si="10"/>
        <v>0</v>
      </c>
      <c r="L212" s="56">
        <f t="shared" si="8"/>
        <v>0</v>
      </c>
      <c r="M212" s="54">
        <f t="shared" si="9"/>
        <v>0</v>
      </c>
      <c r="N212" s="54">
        <f t="shared" si="11"/>
        <v>0</v>
      </c>
      <c r="O212" s="101">
        <f>+'Pay App 22'!O212+'Pay App 22'!P212</f>
        <v>0</v>
      </c>
      <c r="P212" s="73"/>
      <c r="Q212" s="69">
        <f>+'Pay App 22'!Q212+N212+P212</f>
        <v>0</v>
      </c>
    </row>
    <row r="213" spans="1:17" ht="21" customHeight="1" x14ac:dyDescent="0.25">
      <c r="A213" s="153" t="s">
        <v>152</v>
      </c>
      <c r="B213" s="153"/>
      <c r="C213" s="153" t="s">
        <v>153</v>
      </c>
      <c r="D213" s="158"/>
      <c r="E213" s="101">
        <f>+'Pay App 22'!E213</f>
        <v>0</v>
      </c>
      <c r="F213" s="73"/>
      <c r="G213" s="102">
        <f>+'Pay App 22'!G213+'Pay App 23'!F213</f>
        <v>0</v>
      </c>
      <c r="H213" s="194">
        <f>+'Pay App 22'!K213</f>
        <v>0</v>
      </c>
      <c r="I213" s="195"/>
      <c r="J213" s="104"/>
      <c r="K213" s="55">
        <f t="shared" si="10"/>
        <v>0</v>
      </c>
      <c r="L213" s="56">
        <f t="shared" si="8"/>
        <v>0</v>
      </c>
      <c r="M213" s="54">
        <f t="shared" si="9"/>
        <v>0</v>
      </c>
      <c r="N213" s="54">
        <f t="shared" si="11"/>
        <v>0</v>
      </c>
      <c r="O213" s="101">
        <f>+'Pay App 22'!O213+'Pay App 22'!P213</f>
        <v>0</v>
      </c>
      <c r="P213" s="73"/>
      <c r="Q213" s="69">
        <f>+'Pay App 22'!Q213+N213+P213</f>
        <v>0</v>
      </c>
    </row>
    <row r="214" spans="1:17" ht="21" customHeight="1" x14ac:dyDescent="0.25">
      <c r="A214" s="153" t="s">
        <v>154</v>
      </c>
      <c r="B214" s="153"/>
      <c r="C214" s="153" t="s">
        <v>155</v>
      </c>
      <c r="D214" s="158"/>
      <c r="E214" s="101">
        <f>+'Pay App 22'!E214</f>
        <v>0</v>
      </c>
      <c r="F214" s="73"/>
      <c r="G214" s="102">
        <f>+'Pay App 22'!G214+'Pay App 23'!F214</f>
        <v>0</v>
      </c>
      <c r="H214" s="194">
        <f>+'Pay App 22'!K214</f>
        <v>0</v>
      </c>
      <c r="I214" s="195"/>
      <c r="J214" s="104"/>
      <c r="K214" s="55">
        <f t="shared" si="10"/>
        <v>0</v>
      </c>
      <c r="L214" s="56">
        <f t="shared" si="8"/>
        <v>0</v>
      </c>
      <c r="M214" s="54">
        <f t="shared" si="9"/>
        <v>0</v>
      </c>
      <c r="N214" s="54">
        <f t="shared" si="11"/>
        <v>0</v>
      </c>
      <c r="O214" s="101">
        <f>+'Pay App 22'!O214+'Pay App 22'!P214</f>
        <v>0</v>
      </c>
      <c r="P214" s="73"/>
      <c r="Q214" s="69">
        <f>+'Pay App 22'!Q214+N214+P214</f>
        <v>0</v>
      </c>
    </row>
    <row r="215" spans="1:17" ht="21" customHeight="1" x14ac:dyDescent="0.25">
      <c r="A215" s="153" t="s">
        <v>156</v>
      </c>
      <c r="B215" s="153"/>
      <c r="C215" s="153" t="s">
        <v>157</v>
      </c>
      <c r="D215" s="158"/>
      <c r="E215" s="101">
        <f>+'Pay App 22'!E215</f>
        <v>0</v>
      </c>
      <c r="F215" s="73"/>
      <c r="G215" s="102">
        <f>+'Pay App 22'!G215+'Pay App 23'!F215</f>
        <v>0</v>
      </c>
      <c r="H215" s="194">
        <f>+'Pay App 22'!K215</f>
        <v>0</v>
      </c>
      <c r="I215" s="195"/>
      <c r="J215" s="104"/>
      <c r="K215" s="55">
        <f t="shared" si="10"/>
        <v>0</v>
      </c>
      <c r="L215" s="56">
        <f t="shared" si="8"/>
        <v>0</v>
      </c>
      <c r="M215" s="54">
        <f t="shared" si="9"/>
        <v>0</v>
      </c>
      <c r="N215" s="54">
        <f t="shared" si="11"/>
        <v>0</v>
      </c>
      <c r="O215" s="101">
        <f>+'Pay App 22'!O215+'Pay App 22'!P215</f>
        <v>0</v>
      </c>
      <c r="P215" s="73"/>
      <c r="Q215" s="69">
        <f>+'Pay App 22'!Q215+N215+P215</f>
        <v>0</v>
      </c>
    </row>
    <row r="216" spans="1:17" ht="21" customHeight="1" x14ac:dyDescent="0.25">
      <c r="A216" s="153" t="s">
        <v>393</v>
      </c>
      <c r="B216" s="153"/>
      <c r="C216" s="154" t="s">
        <v>392</v>
      </c>
      <c r="D216" s="155"/>
      <c r="E216" s="101">
        <f>+'Pay App 22'!E216</f>
        <v>0</v>
      </c>
      <c r="F216" s="73"/>
      <c r="G216" s="102">
        <f>+'Pay App 22'!G216+'Pay App 23'!F216</f>
        <v>0</v>
      </c>
      <c r="H216" s="194">
        <f>+'Pay App 22'!K216</f>
        <v>0</v>
      </c>
      <c r="I216" s="195"/>
      <c r="J216" s="104"/>
      <c r="K216" s="55">
        <f t="shared" si="10"/>
        <v>0</v>
      </c>
      <c r="L216" s="56">
        <f t="shared" si="8"/>
        <v>0</v>
      </c>
      <c r="M216" s="54">
        <f t="shared" si="9"/>
        <v>0</v>
      </c>
      <c r="N216" s="54">
        <f t="shared" si="11"/>
        <v>0</v>
      </c>
      <c r="O216" s="101">
        <f>+'Pay App 22'!O216+'Pay App 22'!P216</f>
        <v>0</v>
      </c>
      <c r="P216" s="73"/>
      <c r="Q216" s="69">
        <f>+'Pay App 22'!Q216+N216+P216</f>
        <v>0</v>
      </c>
    </row>
    <row r="217" spans="1:17" ht="21" customHeight="1" x14ac:dyDescent="0.25">
      <c r="A217" s="156" t="s">
        <v>204</v>
      </c>
      <c r="B217" s="156"/>
      <c r="C217" s="156" t="s">
        <v>205</v>
      </c>
      <c r="D217" s="157"/>
      <c r="E217" s="101">
        <f>+'Pay App 22'!E217</f>
        <v>0</v>
      </c>
      <c r="F217" s="73"/>
      <c r="G217" s="102">
        <f>+'Pay App 22'!G217+'Pay App 23'!F217</f>
        <v>0</v>
      </c>
      <c r="H217" s="194">
        <f>+'Pay App 22'!K217</f>
        <v>0</v>
      </c>
      <c r="I217" s="195"/>
      <c r="J217" s="104"/>
      <c r="K217" s="55">
        <f t="shared" si="10"/>
        <v>0</v>
      </c>
      <c r="L217" s="56">
        <f t="shared" si="8"/>
        <v>0</v>
      </c>
      <c r="M217" s="54">
        <f t="shared" si="9"/>
        <v>0</v>
      </c>
      <c r="N217" s="54">
        <f t="shared" si="11"/>
        <v>0</v>
      </c>
      <c r="O217" s="101">
        <f>+'Pay App 22'!O217+'Pay App 22'!P217</f>
        <v>0</v>
      </c>
      <c r="P217" s="73"/>
      <c r="Q217" s="69">
        <f>+'Pay App 22'!Q217+N217+P217</f>
        <v>0</v>
      </c>
    </row>
    <row r="218" spans="1:17" ht="21" customHeight="1" x14ac:dyDescent="0.25">
      <c r="A218" s="153" t="s">
        <v>158</v>
      </c>
      <c r="B218" s="153"/>
      <c r="C218" s="153" t="s">
        <v>159</v>
      </c>
      <c r="D218" s="158"/>
      <c r="E218" s="101">
        <f>+'Pay App 22'!E218</f>
        <v>0</v>
      </c>
      <c r="F218" s="73"/>
      <c r="G218" s="102">
        <f>+'Pay App 22'!G218+'Pay App 23'!F218</f>
        <v>0</v>
      </c>
      <c r="H218" s="194">
        <f>+'Pay App 22'!K218</f>
        <v>0</v>
      </c>
      <c r="I218" s="195"/>
      <c r="J218" s="104"/>
      <c r="K218" s="55">
        <f t="shared" si="10"/>
        <v>0</v>
      </c>
      <c r="L218" s="56">
        <f t="shared" si="8"/>
        <v>0</v>
      </c>
      <c r="M218" s="54">
        <f t="shared" si="9"/>
        <v>0</v>
      </c>
      <c r="N218" s="54">
        <f t="shared" si="11"/>
        <v>0</v>
      </c>
      <c r="O218" s="101">
        <f>+'Pay App 22'!O218+'Pay App 22'!P218</f>
        <v>0</v>
      </c>
      <c r="P218" s="73"/>
      <c r="Q218" s="69">
        <f>+'Pay App 22'!Q218+N218+P218</f>
        <v>0</v>
      </c>
    </row>
    <row r="219" spans="1:17" ht="21" customHeight="1" x14ac:dyDescent="0.25">
      <c r="A219" s="156" t="s">
        <v>206</v>
      </c>
      <c r="B219" s="156"/>
      <c r="C219" s="156" t="s">
        <v>207</v>
      </c>
      <c r="D219" s="157"/>
      <c r="E219" s="101">
        <f>+'Pay App 22'!E219</f>
        <v>0</v>
      </c>
      <c r="F219" s="73"/>
      <c r="G219" s="102">
        <f>+'Pay App 22'!G219+'Pay App 23'!F219</f>
        <v>0</v>
      </c>
      <c r="H219" s="194">
        <f>+'Pay App 22'!K219</f>
        <v>0</v>
      </c>
      <c r="I219" s="195"/>
      <c r="J219" s="104"/>
      <c r="K219" s="55">
        <f t="shared" si="10"/>
        <v>0</v>
      </c>
      <c r="L219" s="56">
        <f t="shared" si="8"/>
        <v>0</v>
      </c>
      <c r="M219" s="54">
        <f t="shared" si="9"/>
        <v>0</v>
      </c>
      <c r="N219" s="54">
        <f t="shared" si="11"/>
        <v>0</v>
      </c>
      <c r="O219" s="101">
        <f>+'Pay App 22'!O219+'Pay App 22'!P219</f>
        <v>0</v>
      </c>
      <c r="P219" s="73"/>
      <c r="Q219" s="69">
        <f>+'Pay App 22'!Q219+N219+P219</f>
        <v>0</v>
      </c>
    </row>
    <row r="220" spans="1:17" ht="21" customHeight="1" x14ac:dyDescent="0.25">
      <c r="A220" s="153" t="s">
        <v>160</v>
      </c>
      <c r="B220" s="153"/>
      <c r="C220" s="153" t="s">
        <v>161</v>
      </c>
      <c r="D220" s="158"/>
      <c r="E220" s="101">
        <f>+'Pay App 22'!E220</f>
        <v>0</v>
      </c>
      <c r="F220" s="73"/>
      <c r="G220" s="102">
        <f>+'Pay App 22'!G220+'Pay App 23'!F220</f>
        <v>0</v>
      </c>
      <c r="H220" s="194">
        <f>+'Pay App 22'!K220</f>
        <v>0</v>
      </c>
      <c r="I220" s="195"/>
      <c r="J220" s="104"/>
      <c r="K220" s="55">
        <f t="shared" si="10"/>
        <v>0</v>
      </c>
      <c r="L220" s="56">
        <f t="shared" si="8"/>
        <v>0</v>
      </c>
      <c r="M220" s="54">
        <f t="shared" si="9"/>
        <v>0</v>
      </c>
      <c r="N220" s="54">
        <f t="shared" si="11"/>
        <v>0</v>
      </c>
      <c r="O220" s="101">
        <f>+'Pay App 22'!O220+'Pay App 22'!P220</f>
        <v>0</v>
      </c>
      <c r="P220" s="73"/>
      <c r="Q220" s="69">
        <f>+'Pay App 22'!Q220+N220+P220</f>
        <v>0</v>
      </c>
    </row>
    <row r="221" spans="1:17" ht="21" customHeight="1" x14ac:dyDescent="0.25">
      <c r="A221" s="153" t="s">
        <v>162</v>
      </c>
      <c r="B221" s="153"/>
      <c r="C221" s="153" t="s">
        <v>163</v>
      </c>
      <c r="D221" s="158"/>
      <c r="E221" s="101">
        <f>+'Pay App 22'!E221</f>
        <v>0</v>
      </c>
      <c r="F221" s="73"/>
      <c r="G221" s="102">
        <f>+'Pay App 22'!G221+'Pay App 23'!F221</f>
        <v>0</v>
      </c>
      <c r="H221" s="194">
        <f>+'Pay App 22'!K221</f>
        <v>0</v>
      </c>
      <c r="I221" s="195"/>
      <c r="J221" s="104"/>
      <c r="K221" s="55">
        <f t="shared" si="10"/>
        <v>0</v>
      </c>
      <c r="L221" s="56">
        <f t="shared" si="8"/>
        <v>0</v>
      </c>
      <c r="M221" s="54">
        <f t="shared" si="9"/>
        <v>0</v>
      </c>
      <c r="N221" s="54">
        <f t="shared" si="11"/>
        <v>0</v>
      </c>
      <c r="O221" s="101">
        <f>+'Pay App 22'!O221+'Pay App 22'!P221</f>
        <v>0</v>
      </c>
      <c r="P221" s="73"/>
      <c r="Q221" s="69">
        <f>+'Pay App 22'!Q221+N221+P221</f>
        <v>0</v>
      </c>
    </row>
    <row r="222" spans="1:17" ht="21" customHeight="1" x14ac:dyDescent="0.25">
      <c r="A222" s="153" t="s">
        <v>394</v>
      </c>
      <c r="B222" s="153"/>
      <c r="C222" s="153" t="s">
        <v>395</v>
      </c>
      <c r="D222" s="158"/>
      <c r="E222" s="101">
        <f>+'Pay App 22'!E222</f>
        <v>0</v>
      </c>
      <c r="F222" s="73"/>
      <c r="G222" s="102">
        <f>+'Pay App 22'!G222+'Pay App 23'!F222</f>
        <v>0</v>
      </c>
      <c r="H222" s="194">
        <f>+'Pay App 22'!K222</f>
        <v>0</v>
      </c>
      <c r="I222" s="195"/>
      <c r="J222" s="104"/>
      <c r="K222" s="55">
        <f t="shared" si="10"/>
        <v>0</v>
      </c>
      <c r="L222" s="56">
        <f t="shared" si="8"/>
        <v>0</v>
      </c>
      <c r="M222" s="54">
        <f t="shared" si="9"/>
        <v>0</v>
      </c>
      <c r="N222" s="54">
        <f t="shared" si="11"/>
        <v>0</v>
      </c>
      <c r="O222" s="101">
        <f>+'Pay App 22'!O222+'Pay App 22'!P222</f>
        <v>0</v>
      </c>
      <c r="P222" s="73"/>
      <c r="Q222" s="69">
        <f>+'Pay App 22'!Q222+N222+P222</f>
        <v>0</v>
      </c>
    </row>
    <row r="223" spans="1:17" ht="21" customHeight="1" x14ac:dyDescent="0.25">
      <c r="A223" s="153" t="s">
        <v>396</v>
      </c>
      <c r="B223" s="153"/>
      <c r="C223" s="153" t="s">
        <v>397</v>
      </c>
      <c r="D223" s="158"/>
      <c r="E223" s="101">
        <f>+'Pay App 22'!E223</f>
        <v>0</v>
      </c>
      <c r="F223" s="73"/>
      <c r="G223" s="102">
        <f>+'Pay App 22'!G223+'Pay App 23'!F223</f>
        <v>0</v>
      </c>
      <c r="H223" s="194">
        <f>+'Pay App 22'!K223</f>
        <v>0</v>
      </c>
      <c r="I223" s="195"/>
      <c r="J223" s="104"/>
      <c r="K223" s="55">
        <f t="shared" si="10"/>
        <v>0</v>
      </c>
      <c r="L223" s="56">
        <f t="shared" si="8"/>
        <v>0</v>
      </c>
      <c r="M223" s="54">
        <f t="shared" si="9"/>
        <v>0</v>
      </c>
      <c r="N223" s="54">
        <f t="shared" si="11"/>
        <v>0</v>
      </c>
      <c r="O223" s="101">
        <f>+'Pay App 22'!O223+'Pay App 22'!P223</f>
        <v>0</v>
      </c>
      <c r="P223" s="73"/>
      <c r="Q223" s="69">
        <f>+'Pay App 22'!Q223+N223+P223</f>
        <v>0</v>
      </c>
    </row>
    <row r="224" spans="1:17" ht="21" customHeight="1" x14ac:dyDescent="0.25">
      <c r="A224" s="156" t="s">
        <v>398</v>
      </c>
      <c r="B224" s="156"/>
      <c r="C224" s="156" t="s">
        <v>399</v>
      </c>
      <c r="D224" s="157"/>
      <c r="E224" s="101">
        <f>+'Pay App 22'!E224</f>
        <v>0</v>
      </c>
      <c r="F224" s="73"/>
      <c r="G224" s="102">
        <f>+'Pay App 22'!G224+'Pay App 23'!F224</f>
        <v>0</v>
      </c>
      <c r="H224" s="194">
        <f>+'Pay App 22'!K224</f>
        <v>0</v>
      </c>
      <c r="I224" s="195"/>
      <c r="J224" s="104"/>
      <c r="K224" s="55">
        <f t="shared" si="10"/>
        <v>0</v>
      </c>
      <c r="L224" s="56">
        <f t="shared" si="8"/>
        <v>0</v>
      </c>
      <c r="M224" s="54">
        <f t="shared" si="9"/>
        <v>0</v>
      </c>
      <c r="N224" s="54">
        <f t="shared" si="11"/>
        <v>0</v>
      </c>
      <c r="O224" s="101">
        <f>+'Pay App 22'!O224+'Pay App 22'!P224</f>
        <v>0</v>
      </c>
      <c r="P224" s="73"/>
      <c r="Q224" s="69">
        <f>+'Pay App 22'!Q224+N224+P224</f>
        <v>0</v>
      </c>
    </row>
    <row r="225" spans="1:17" ht="21" customHeight="1" x14ac:dyDescent="0.25">
      <c r="A225" s="153" t="s">
        <v>164</v>
      </c>
      <c r="B225" s="153"/>
      <c r="C225" s="153" t="s">
        <v>165</v>
      </c>
      <c r="D225" s="158"/>
      <c r="E225" s="101">
        <f>+'Pay App 22'!E225</f>
        <v>0</v>
      </c>
      <c r="F225" s="73"/>
      <c r="G225" s="102">
        <f>+'Pay App 22'!G225+'Pay App 23'!F225</f>
        <v>0</v>
      </c>
      <c r="H225" s="194">
        <f>+'Pay App 22'!K225</f>
        <v>0</v>
      </c>
      <c r="I225" s="195"/>
      <c r="J225" s="104"/>
      <c r="K225" s="55">
        <f t="shared" si="10"/>
        <v>0</v>
      </c>
      <c r="L225" s="56">
        <f t="shared" si="8"/>
        <v>0</v>
      </c>
      <c r="M225" s="54">
        <f t="shared" si="9"/>
        <v>0</v>
      </c>
      <c r="N225" s="54">
        <f t="shared" si="11"/>
        <v>0</v>
      </c>
      <c r="O225" s="101">
        <f>+'Pay App 22'!O225+'Pay App 22'!P225</f>
        <v>0</v>
      </c>
      <c r="P225" s="73"/>
      <c r="Q225" s="69">
        <f>+'Pay App 22'!Q225+N225+P225</f>
        <v>0</v>
      </c>
    </row>
    <row r="226" spans="1:17" ht="21" customHeight="1" x14ac:dyDescent="0.25">
      <c r="A226" s="153" t="s">
        <v>166</v>
      </c>
      <c r="B226" s="153"/>
      <c r="C226" s="153" t="s">
        <v>167</v>
      </c>
      <c r="D226" s="158"/>
      <c r="E226" s="101">
        <f>+'Pay App 22'!E226</f>
        <v>0</v>
      </c>
      <c r="F226" s="73"/>
      <c r="G226" s="102">
        <f>+'Pay App 22'!G226+'Pay App 23'!F226</f>
        <v>0</v>
      </c>
      <c r="H226" s="194">
        <f>+'Pay App 22'!K226</f>
        <v>0</v>
      </c>
      <c r="I226" s="195"/>
      <c r="J226" s="104"/>
      <c r="K226" s="55">
        <f t="shared" si="10"/>
        <v>0</v>
      </c>
      <c r="L226" s="56">
        <f t="shared" si="8"/>
        <v>0</v>
      </c>
      <c r="M226" s="54">
        <f t="shared" si="9"/>
        <v>0</v>
      </c>
      <c r="N226" s="54">
        <f t="shared" si="11"/>
        <v>0</v>
      </c>
      <c r="O226" s="101">
        <f>+'Pay App 22'!O226+'Pay App 22'!P226</f>
        <v>0</v>
      </c>
      <c r="P226" s="73"/>
      <c r="Q226" s="69">
        <f>+'Pay App 22'!Q226+N226+P226</f>
        <v>0</v>
      </c>
    </row>
    <row r="227" spans="1:17" ht="21" customHeight="1" x14ac:dyDescent="0.25">
      <c r="A227" s="153" t="s">
        <v>400</v>
      </c>
      <c r="B227" s="153"/>
      <c r="C227" s="153" t="s">
        <v>401</v>
      </c>
      <c r="D227" s="158"/>
      <c r="E227" s="101">
        <f>+'Pay App 22'!E227</f>
        <v>0</v>
      </c>
      <c r="F227" s="73"/>
      <c r="G227" s="102">
        <f>+'Pay App 22'!G227+'Pay App 23'!F227</f>
        <v>0</v>
      </c>
      <c r="H227" s="194">
        <f>+'Pay App 22'!K227</f>
        <v>0</v>
      </c>
      <c r="I227" s="195"/>
      <c r="J227" s="104"/>
      <c r="K227" s="55">
        <f t="shared" si="10"/>
        <v>0</v>
      </c>
      <c r="L227" s="56">
        <f t="shared" si="8"/>
        <v>0</v>
      </c>
      <c r="M227" s="54">
        <f t="shared" si="9"/>
        <v>0</v>
      </c>
      <c r="N227" s="54">
        <f t="shared" si="11"/>
        <v>0</v>
      </c>
      <c r="O227" s="101">
        <f>+'Pay App 22'!O227+'Pay App 22'!P227</f>
        <v>0</v>
      </c>
      <c r="P227" s="73"/>
      <c r="Q227" s="69">
        <f>+'Pay App 22'!Q227+N227+P227</f>
        <v>0</v>
      </c>
    </row>
    <row r="228" spans="1:17" ht="21" customHeight="1" x14ac:dyDescent="0.25">
      <c r="A228" s="153" t="s">
        <v>168</v>
      </c>
      <c r="B228" s="153"/>
      <c r="C228" s="153" t="s">
        <v>169</v>
      </c>
      <c r="D228" s="158"/>
      <c r="E228" s="101">
        <f>+'Pay App 22'!E228</f>
        <v>0</v>
      </c>
      <c r="F228" s="73"/>
      <c r="G228" s="102">
        <f>+'Pay App 22'!G228+'Pay App 23'!F228</f>
        <v>0</v>
      </c>
      <c r="H228" s="194">
        <f>+'Pay App 22'!K228</f>
        <v>0</v>
      </c>
      <c r="I228" s="195"/>
      <c r="J228" s="104"/>
      <c r="K228" s="55">
        <f t="shared" si="10"/>
        <v>0</v>
      </c>
      <c r="L228" s="56">
        <f t="shared" si="8"/>
        <v>0</v>
      </c>
      <c r="M228" s="54">
        <f t="shared" si="9"/>
        <v>0</v>
      </c>
      <c r="N228" s="54">
        <f t="shared" si="11"/>
        <v>0</v>
      </c>
      <c r="O228" s="101">
        <f>+'Pay App 22'!O228+'Pay App 22'!P228</f>
        <v>0</v>
      </c>
      <c r="P228" s="73"/>
      <c r="Q228" s="69">
        <f>+'Pay App 22'!Q228+N228+P228</f>
        <v>0</v>
      </c>
    </row>
    <row r="229" spans="1:17" ht="21" customHeight="1" x14ac:dyDescent="0.25">
      <c r="A229" s="153" t="s">
        <v>170</v>
      </c>
      <c r="B229" s="153"/>
      <c r="C229" s="153" t="s">
        <v>171</v>
      </c>
      <c r="D229" s="158"/>
      <c r="E229" s="101">
        <f>+'Pay App 22'!E229</f>
        <v>0</v>
      </c>
      <c r="F229" s="73"/>
      <c r="G229" s="102">
        <f>+'Pay App 22'!G229+'Pay App 23'!F229</f>
        <v>0</v>
      </c>
      <c r="H229" s="194">
        <f>+'Pay App 22'!K229</f>
        <v>0</v>
      </c>
      <c r="I229" s="195"/>
      <c r="J229" s="104"/>
      <c r="K229" s="55">
        <f t="shared" si="10"/>
        <v>0</v>
      </c>
      <c r="L229" s="56">
        <f t="shared" si="8"/>
        <v>0</v>
      </c>
      <c r="M229" s="54">
        <f t="shared" si="9"/>
        <v>0</v>
      </c>
      <c r="N229" s="54">
        <f t="shared" si="11"/>
        <v>0</v>
      </c>
      <c r="O229" s="101">
        <f>+'Pay App 22'!O229+'Pay App 22'!P229</f>
        <v>0</v>
      </c>
      <c r="P229" s="73"/>
      <c r="Q229" s="69">
        <f>+'Pay App 22'!Q229+N229+P229</f>
        <v>0</v>
      </c>
    </row>
    <row r="230" spans="1:17" ht="21" customHeight="1" x14ac:dyDescent="0.25">
      <c r="A230" s="156" t="s">
        <v>208</v>
      </c>
      <c r="B230" s="156"/>
      <c r="C230" s="156" t="s">
        <v>172</v>
      </c>
      <c r="D230" s="157"/>
      <c r="E230" s="101">
        <f>+'Pay App 22'!E230</f>
        <v>0</v>
      </c>
      <c r="F230" s="73"/>
      <c r="G230" s="102">
        <f>+'Pay App 22'!G230+'Pay App 23'!F230</f>
        <v>0</v>
      </c>
      <c r="H230" s="194">
        <f>+'Pay App 22'!K230</f>
        <v>0</v>
      </c>
      <c r="I230" s="195"/>
      <c r="J230" s="104"/>
      <c r="K230" s="55">
        <f t="shared" si="10"/>
        <v>0</v>
      </c>
      <c r="L230" s="56">
        <f t="shared" si="8"/>
        <v>0</v>
      </c>
      <c r="M230" s="54">
        <f t="shared" si="9"/>
        <v>0</v>
      </c>
      <c r="N230" s="54">
        <f t="shared" si="11"/>
        <v>0</v>
      </c>
      <c r="O230" s="101">
        <f>+'Pay App 22'!O230+'Pay App 22'!P230</f>
        <v>0</v>
      </c>
      <c r="P230" s="73"/>
      <c r="Q230" s="69">
        <f>+'Pay App 22'!Q230+N230+P230</f>
        <v>0</v>
      </c>
    </row>
    <row r="231" spans="1:17" ht="21" customHeight="1" x14ac:dyDescent="0.25">
      <c r="A231" s="153" t="s">
        <v>173</v>
      </c>
      <c r="B231" s="153"/>
      <c r="C231" s="153" t="s">
        <v>174</v>
      </c>
      <c r="D231" s="158"/>
      <c r="E231" s="101">
        <f>+'Pay App 22'!E231</f>
        <v>0</v>
      </c>
      <c r="F231" s="73"/>
      <c r="G231" s="102">
        <f>+'Pay App 22'!G231+'Pay App 23'!F231</f>
        <v>0</v>
      </c>
      <c r="H231" s="194">
        <f>+'Pay App 22'!K231</f>
        <v>0</v>
      </c>
      <c r="I231" s="195"/>
      <c r="J231" s="104"/>
      <c r="K231" s="55">
        <f t="shared" si="10"/>
        <v>0</v>
      </c>
      <c r="L231" s="56">
        <f t="shared" si="8"/>
        <v>0</v>
      </c>
      <c r="M231" s="54">
        <f t="shared" si="9"/>
        <v>0</v>
      </c>
      <c r="N231" s="54">
        <f t="shared" si="11"/>
        <v>0</v>
      </c>
      <c r="O231" s="101">
        <f>+'Pay App 22'!O231+'Pay App 22'!P231</f>
        <v>0</v>
      </c>
      <c r="P231" s="73"/>
      <c r="Q231" s="69">
        <f>+'Pay App 22'!Q231+N231+P231</f>
        <v>0</v>
      </c>
    </row>
    <row r="232" spans="1:17" ht="21" customHeight="1" x14ac:dyDescent="0.25">
      <c r="A232" s="153" t="s">
        <v>175</v>
      </c>
      <c r="B232" s="153"/>
      <c r="C232" s="153" t="s">
        <v>176</v>
      </c>
      <c r="D232" s="158"/>
      <c r="E232" s="101">
        <f>+'Pay App 22'!E232</f>
        <v>0</v>
      </c>
      <c r="F232" s="73"/>
      <c r="G232" s="102">
        <f>+'Pay App 22'!G232+'Pay App 23'!F232</f>
        <v>0</v>
      </c>
      <c r="H232" s="194">
        <f>+'Pay App 22'!K232</f>
        <v>0</v>
      </c>
      <c r="I232" s="195"/>
      <c r="J232" s="104"/>
      <c r="K232" s="55">
        <f t="shared" si="10"/>
        <v>0</v>
      </c>
      <c r="L232" s="56">
        <f t="shared" si="8"/>
        <v>0</v>
      </c>
      <c r="M232" s="54">
        <f t="shared" si="9"/>
        <v>0</v>
      </c>
      <c r="N232" s="54">
        <f t="shared" si="11"/>
        <v>0</v>
      </c>
      <c r="O232" s="101">
        <f>+'Pay App 22'!O232+'Pay App 22'!P232</f>
        <v>0</v>
      </c>
      <c r="P232" s="73"/>
      <c r="Q232" s="69">
        <f>+'Pay App 22'!Q232+N232+P232</f>
        <v>0</v>
      </c>
    </row>
    <row r="233" spans="1:17" ht="21" customHeight="1" x14ac:dyDescent="0.25">
      <c r="A233" s="153" t="s">
        <v>177</v>
      </c>
      <c r="B233" s="153"/>
      <c r="C233" s="153" t="s">
        <v>178</v>
      </c>
      <c r="D233" s="158"/>
      <c r="E233" s="101">
        <f>+'Pay App 22'!E233</f>
        <v>0</v>
      </c>
      <c r="F233" s="73"/>
      <c r="G233" s="102">
        <f>+'Pay App 22'!G233+'Pay App 23'!F233</f>
        <v>0</v>
      </c>
      <c r="H233" s="194">
        <f>+'Pay App 22'!K233</f>
        <v>0</v>
      </c>
      <c r="I233" s="195"/>
      <c r="J233" s="104"/>
      <c r="K233" s="55">
        <f t="shared" si="10"/>
        <v>0</v>
      </c>
      <c r="L233" s="56">
        <f t="shared" si="8"/>
        <v>0</v>
      </c>
      <c r="M233" s="54">
        <f t="shared" si="9"/>
        <v>0</v>
      </c>
      <c r="N233" s="54">
        <f t="shared" si="11"/>
        <v>0</v>
      </c>
      <c r="O233" s="101">
        <f>+'Pay App 22'!O233+'Pay App 22'!P233</f>
        <v>0</v>
      </c>
      <c r="P233" s="73"/>
      <c r="Q233" s="69">
        <f>+'Pay App 22'!Q233+N233+P233</f>
        <v>0</v>
      </c>
    </row>
    <row r="234" spans="1:17" ht="21" customHeight="1" x14ac:dyDescent="0.25">
      <c r="A234" s="153" t="s">
        <v>402</v>
      </c>
      <c r="B234" s="153"/>
      <c r="C234" s="153" t="s">
        <v>403</v>
      </c>
      <c r="D234" s="158"/>
      <c r="E234" s="101">
        <f>+'Pay App 22'!E234</f>
        <v>0</v>
      </c>
      <c r="F234" s="73"/>
      <c r="G234" s="102">
        <f>+'Pay App 22'!G234+'Pay App 23'!F234</f>
        <v>0</v>
      </c>
      <c r="H234" s="194">
        <f>+'Pay App 22'!K234</f>
        <v>0</v>
      </c>
      <c r="I234" s="195"/>
      <c r="J234" s="104"/>
      <c r="K234" s="55">
        <f t="shared" si="10"/>
        <v>0</v>
      </c>
      <c r="L234" s="56">
        <f t="shared" si="8"/>
        <v>0</v>
      </c>
      <c r="M234" s="54">
        <f t="shared" si="9"/>
        <v>0</v>
      </c>
      <c r="N234" s="54">
        <f t="shared" si="11"/>
        <v>0</v>
      </c>
      <c r="O234" s="101">
        <f>+'Pay App 22'!O234+'Pay App 22'!P234</f>
        <v>0</v>
      </c>
      <c r="P234" s="73"/>
      <c r="Q234" s="69">
        <f>+'Pay App 22'!Q234+N234+P234</f>
        <v>0</v>
      </c>
    </row>
    <row r="235" spans="1:17" ht="21" customHeight="1" x14ac:dyDescent="0.25">
      <c r="A235" s="153" t="s">
        <v>179</v>
      </c>
      <c r="B235" s="153"/>
      <c r="C235" s="153" t="s">
        <v>180</v>
      </c>
      <c r="D235" s="158"/>
      <c r="E235" s="101">
        <f>+'Pay App 22'!E235</f>
        <v>0</v>
      </c>
      <c r="F235" s="73"/>
      <c r="G235" s="102">
        <f>+'Pay App 22'!G235+'Pay App 23'!F235</f>
        <v>0</v>
      </c>
      <c r="H235" s="194">
        <f>+'Pay App 22'!K235</f>
        <v>0</v>
      </c>
      <c r="I235" s="195"/>
      <c r="J235" s="104"/>
      <c r="K235" s="55">
        <f t="shared" si="10"/>
        <v>0</v>
      </c>
      <c r="L235" s="56">
        <f t="shared" si="8"/>
        <v>0</v>
      </c>
      <c r="M235" s="54">
        <f t="shared" si="9"/>
        <v>0</v>
      </c>
      <c r="N235" s="54">
        <f t="shared" si="11"/>
        <v>0</v>
      </c>
      <c r="O235" s="101">
        <f>+'Pay App 22'!O235+'Pay App 22'!P235</f>
        <v>0</v>
      </c>
      <c r="P235" s="73"/>
      <c r="Q235" s="69">
        <f>+'Pay App 22'!Q235+N235+P235</f>
        <v>0</v>
      </c>
    </row>
    <row r="236" spans="1:17" ht="21" customHeight="1" x14ac:dyDescent="0.25">
      <c r="A236" s="153" t="s">
        <v>181</v>
      </c>
      <c r="B236" s="153"/>
      <c r="C236" s="153" t="s">
        <v>182</v>
      </c>
      <c r="D236" s="158"/>
      <c r="E236" s="101">
        <f>+'Pay App 22'!E236</f>
        <v>0</v>
      </c>
      <c r="F236" s="73"/>
      <c r="G236" s="102">
        <f>+'Pay App 22'!G236+'Pay App 23'!F236</f>
        <v>0</v>
      </c>
      <c r="H236" s="194">
        <f>+'Pay App 22'!K236</f>
        <v>0</v>
      </c>
      <c r="I236" s="195"/>
      <c r="J236" s="104"/>
      <c r="K236" s="55">
        <f t="shared" si="10"/>
        <v>0</v>
      </c>
      <c r="L236" s="56">
        <f t="shared" si="8"/>
        <v>0</v>
      </c>
      <c r="M236" s="54">
        <f t="shared" si="9"/>
        <v>0</v>
      </c>
      <c r="N236" s="54">
        <f t="shared" si="11"/>
        <v>0</v>
      </c>
      <c r="O236" s="101">
        <f>+'Pay App 22'!O236+'Pay App 22'!P236</f>
        <v>0</v>
      </c>
      <c r="P236" s="73"/>
      <c r="Q236" s="69">
        <f>+'Pay App 22'!Q236+N236+P236</f>
        <v>0</v>
      </c>
    </row>
    <row r="237" spans="1:17" ht="21" customHeight="1" x14ac:dyDescent="0.25">
      <c r="A237" s="153" t="s">
        <v>183</v>
      </c>
      <c r="B237" s="153"/>
      <c r="C237" s="153" t="s">
        <v>184</v>
      </c>
      <c r="D237" s="158"/>
      <c r="E237" s="101">
        <f>+'Pay App 22'!E237</f>
        <v>0</v>
      </c>
      <c r="F237" s="73"/>
      <c r="G237" s="102">
        <f>+'Pay App 22'!G237+'Pay App 23'!F237</f>
        <v>0</v>
      </c>
      <c r="H237" s="194">
        <f>+'Pay App 22'!K237</f>
        <v>0</v>
      </c>
      <c r="I237" s="195"/>
      <c r="J237" s="104"/>
      <c r="K237" s="55">
        <f t="shared" si="10"/>
        <v>0</v>
      </c>
      <c r="L237" s="56">
        <f t="shared" si="8"/>
        <v>0</v>
      </c>
      <c r="M237" s="54">
        <f t="shared" si="9"/>
        <v>0</v>
      </c>
      <c r="N237" s="54">
        <f t="shared" si="11"/>
        <v>0</v>
      </c>
      <c r="O237" s="101">
        <f>+'Pay App 22'!O237+'Pay App 22'!P237</f>
        <v>0</v>
      </c>
      <c r="P237" s="73"/>
      <c r="Q237" s="69">
        <f>+'Pay App 22'!Q237+N237+P237</f>
        <v>0</v>
      </c>
    </row>
    <row r="238" spans="1:17" ht="21" customHeight="1" x14ac:dyDescent="0.25">
      <c r="A238" s="156" t="s">
        <v>404</v>
      </c>
      <c r="B238" s="156"/>
      <c r="C238" s="156" t="s">
        <v>405</v>
      </c>
      <c r="D238" s="157"/>
      <c r="E238" s="101">
        <f>+'Pay App 22'!E238</f>
        <v>0</v>
      </c>
      <c r="F238" s="73"/>
      <c r="G238" s="54">
        <f>+'Pay App 22'!G238+'Pay App 23'!F238</f>
        <v>0</v>
      </c>
      <c r="H238" s="194">
        <f>+'Pay App 22'!K238</f>
        <v>0</v>
      </c>
      <c r="I238" s="195"/>
      <c r="J238" s="104"/>
      <c r="K238" s="55">
        <f t="shared" si="10"/>
        <v>0</v>
      </c>
      <c r="L238" s="120">
        <f t="shared" si="8"/>
        <v>0</v>
      </c>
      <c r="M238" s="54">
        <f t="shared" si="9"/>
        <v>0</v>
      </c>
      <c r="N238" s="54">
        <f t="shared" si="11"/>
        <v>0</v>
      </c>
      <c r="O238" s="101">
        <f>+'Pay App 22'!O238+'Pay App 22'!P238</f>
        <v>0</v>
      </c>
      <c r="P238" s="73"/>
      <c r="Q238" s="69">
        <f>+'Pay App 22'!Q238+N238+P238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obP0DX6jrSBZeRh3YliIyDGZc+SnF/C0O0OqtLFWqC6NAJMY1Q/TkEzc9k0SLO6k1RT3mgoOJmC33mv3A5kLOw==" saltValue="EXG7im4A3hnp3ibIpnJP0w==" spinCount="100000" sheet="1" selectLockedCells="1"/>
  <protectedRanges>
    <protectedRange sqref="A116 C116" name="Range2"/>
    <protectedRange sqref="A188 A218 C188 C218" name="Range2_1"/>
  </protectedRanges>
  <mergeCells count="516">
    <mergeCell ref="A7:B7"/>
    <mergeCell ref="I7:J7"/>
    <mergeCell ref="H8:Q11"/>
    <mergeCell ref="A12:B12"/>
    <mergeCell ref="H12:Q15"/>
    <mergeCell ref="A14:B14"/>
    <mergeCell ref="A24:B24"/>
    <mergeCell ref="H24:Q25"/>
    <mergeCell ref="A25:B25"/>
    <mergeCell ref="A27:B27"/>
    <mergeCell ref="A28:B28"/>
    <mergeCell ref="A29:B29"/>
    <mergeCell ref="H29:J29"/>
    <mergeCell ref="L29:N29"/>
    <mergeCell ref="H16:Q16"/>
    <mergeCell ref="H18:Q19"/>
    <mergeCell ref="A19:B19"/>
    <mergeCell ref="A21:B21"/>
    <mergeCell ref="H21:Q22"/>
    <mergeCell ref="A22:B22"/>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A86:B86"/>
    <mergeCell ref="C86:D86"/>
    <mergeCell ref="H86:I86"/>
    <mergeCell ref="A87:B87"/>
    <mergeCell ref="C87:D87"/>
    <mergeCell ref="H87:I87"/>
    <mergeCell ref="A84:B84"/>
    <mergeCell ref="C84:D84"/>
    <mergeCell ref="H84:I84"/>
    <mergeCell ref="A85:B85"/>
    <mergeCell ref="C85:D85"/>
    <mergeCell ref="H85:I85"/>
    <mergeCell ref="A90:B90"/>
    <mergeCell ref="C90:D90"/>
    <mergeCell ref="H90:I90"/>
    <mergeCell ref="A91:B91"/>
    <mergeCell ref="C91:D91"/>
    <mergeCell ref="H91:I91"/>
    <mergeCell ref="A88:B88"/>
    <mergeCell ref="C88:D88"/>
    <mergeCell ref="H88:I88"/>
    <mergeCell ref="A89:B89"/>
    <mergeCell ref="C89:D89"/>
    <mergeCell ref="H89:I89"/>
    <mergeCell ref="A94:B94"/>
    <mergeCell ref="C94:D94"/>
    <mergeCell ref="H94:I94"/>
    <mergeCell ref="A95:B95"/>
    <mergeCell ref="C95:D95"/>
    <mergeCell ref="H95:I95"/>
    <mergeCell ref="A92:B92"/>
    <mergeCell ref="C92:D92"/>
    <mergeCell ref="H92:I92"/>
    <mergeCell ref="A93:B93"/>
    <mergeCell ref="C93:D93"/>
    <mergeCell ref="H93:I93"/>
    <mergeCell ref="A98:B98"/>
    <mergeCell ref="C98:D98"/>
    <mergeCell ref="H98:I98"/>
    <mergeCell ref="A99:B99"/>
    <mergeCell ref="C99:D99"/>
    <mergeCell ref="H99:I99"/>
    <mergeCell ref="A96:B96"/>
    <mergeCell ref="C96:D96"/>
    <mergeCell ref="H96:I96"/>
    <mergeCell ref="A97:B97"/>
    <mergeCell ref="C97:D97"/>
    <mergeCell ref="H97:I97"/>
    <mergeCell ref="A102:B102"/>
    <mergeCell ref="C102:D102"/>
    <mergeCell ref="H102:I102"/>
    <mergeCell ref="A103:B103"/>
    <mergeCell ref="C103:D103"/>
    <mergeCell ref="H103:I103"/>
    <mergeCell ref="A100:B100"/>
    <mergeCell ref="C100:D100"/>
    <mergeCell ref="H100:I100"/>
    <mergeCell ref="A101:B101"/>
    <mergeCell ref="C101:D101"/>
    <mergeCell ref="H101:I101"/>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9:B199"/>
    <mergeCell ref="C199:D199"/>
    <mergeCell ref="H199:I199"/>
    <mergeCell ref="A200:B200"/>
    <mergeCell ref="C200:D200"/>
    <mergeCell ref="H200:I200"/>
    <mergeCell ref="A197:B197"/>
    <mergeCell ref="C197:D197"/>
    <mergeCell ref="H197:I197"/>
    <mergeCell ref="A198:B198"/>
    <mergeCell ref="C198:D198"/>
    <mergeCell ref="H198:I198"/>
    <mergeCell ref="A203:B203"/>
    <mergeCell ref="C203:D203"/>
    <mergeCell ref="H203:I203"/>
    <mergeCell ref="A204:B204"/>
    <mergeCell ref="C204:D204"/>
    <mergeCell ref="H204:I204"/>
    <mergeCell ref="A201:B201"/>
    <mergeCell ref="C201:D201"/>
    <mergeCell ref="H201:I201"/>
    <mergeCell ref="A202:B202"/>
    <mergeCell ref="C202:D202"/>
    <mergeCell ref="H202:I202"/>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9:B239"/>
    <mergeCell ref="C239:D239"/>
    <mergeCell ref="H239:I239"/>
    <mergeCell ref="A237:B237"/>
    <mergeCell ref="C237:D237"/>
    <mergeCell ref="H237:I237"/>
    <mergeCell ref="A238:B238"/>
    <mergeCell ref="C238:D238"/>
    <mergeCell ref="H238:I238"/>
  </mergeCells>
  <dataValidations disablePrompts="1" count="2">
    <dataValidation type="decimal" operator="lessThanOrEqual" allowBlank="1" showInputMessage="1" showErrorMessage="1" errorTitle="Release retention" error="In order to release retention, the number entered into this cell must be negative." sqref="O80:O238">
      <formula1>0</formula1>
    </dataValidation>
    <dataValidation allowBlank="1" showInputMessage="1" sqref="P80:P238"/>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24</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35"/>
      <c r="I17" s="135"/>
      <c r="J17" s="135"/>
      <c r="K17" s="135"/>
      <c r="L17" s="135"/>
      <c r="M17" s="135"/>
      <c r="N17" s="135"/>
      <c r="O17" s="135"/>
      <c r="P17" s="135"/>
      <c r="Q17" s="135"/>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34"/>
      <c r="I20" s="134"/>
      <c r="J20" s="134"/>
      <c r="K20" s="134"/>
      <c r="L20" s="134"/>
      <c r="M20" s="134"/>
      <c r="N20" s="134"/>
      <c r="O20" s="134"/>
      <c r="P20" s="134"/>
      <c r="Q20" s="134"/>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34"/>
      <c r="I23" s="134"/>
      <c r="J23" s="134"/>
      <c r="K23" s="134"/>
      <c r="L23" s="134"/>
      <c r="M23" s="134"/>
      <c r="N23" s="134"/>
      <c r="O23" s="134"/>
      <c r="P23" s="134"/>
      <c r="Q23" s="134"/>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23'!F36+'Pay App 24'!F239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34"/>
      <c r="I42" s="134"/>
      <c r="J42" s="134"/>
      <c r="K42" s="134"/>
      <c r="L42" s="134"/>
      <c r="M42" s="134"/>
      <c r="N42" s="134"/>
      <c r="O42" s="134"/>
      <c r="P42" s="134"/>
      <c r="Q42" s="134"/>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23'!F51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23'!F55+'Pay App 23'!F57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23'!B62+'Pay App 24'!N239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24.1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31">
        <f>+'Project Summary Sheet'!C17</f>
        <v>0</v>
      </c>
      <c r="O74" s="131"/>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32" t="s">
        <v>63</v>
      </c>
      <c r="F78" s="132" t="s">
        <v>64</v>
      </c>
      <c r="G78" s="132" t="s">
        <v>65</v>
      </c>
      <c r="H78" s="169" t="s">
        <v>66</v>
      </c>
      <c r="I78" s="169"/>
      <c r="J78" s="132" t="s">
        <v>67</v>
      </c>
      <c r="K78" s="132" t="s">
        <v>248</v>
      </c>
      <c r="L78" s="132" t="s">
        <v>68</v>
      </c>
      <c r="M78" s="42" t="s">
        <v>69</v>
      </c>
      <c r="N78" s="132" t="s">
        <v>70</v>
      </c>
      <c r="O78" s="112" t="s">
        <v>71</v>
      </c>
      <c r="P78" s="132" t="s">
        <v>72</v>
      </c>
      <c r="Q78" s="132" t="s">
        <v>425</v>
      </c>
    </row>
    <row r="79" spans="1:20" ht="65.25" customHeight="1" x14ac:dyDescent="0.25">
      <c r="A79" s="170" t="s">
        <v>73</v>
      </c>
      <c r="B79" s="170"/>
      <c r="C79" s="170" t="s">
        <v>74</v>
      </c>
      <c r="D79" s="170"/>
      <c r="E79" s="133" t="s">
        <v>14</v>
      </c>
      <c r="F79" s="133" t="s">
        <v>235</v>
      </c>
      <c r="G79" s="133" t="s">
        <v>234</v>
      </c>
      <c r="H79" s="170" t="s">
        <v>236</v>
      </c>
      <c r="I79" s="170"/>
      <c r="J79" s="133" t="s">
        <v>245</v>
      </c>
      <c r="K79" s="45" t="s">
        <v>246</v>
      </c>
      <c r="L79" s="133" t="s">
        <v>247</v>
      </c>
      <c r="M79" s="45" t="s">
        <v>237</v>
      </c>
      <c r="N79" s="133" t="s">
        <v>238</v>
      </c>
      <c r="O79" s="113" t="s">
        <v>424</v>
      </c>
      <c r="P79" s="133" t="s">
        <v>423</v>
      </c>
      <c r="Q79" s="133" t="s">
        <v>239</v>
      </c>
    </row>
    <row r="80" spans="1:20" ht="21" customHeight="1" x14ac:dyDescent="0.25">
      <c r="A80" s="171" t="s">
        <v>77</v>
      </c>
      <c r="B80" s="171"/>
      <c r="C80" s="186" t="s">
        <v>75</v>
      </c>
      <c r="D80" s="187"/>
      <c r="E80" s="100">
        <f>+'Pay App 23'!E80</f>
        <v>0</v>
      </c>
      <c r="F80" s="72"/>
      <c r="G80" s="52">
        <f>+'Pay App 23'!G80+F80</f>
        <v>0</v>
      </c>
      <c r="H80" s="196">
        <f>+'Pay App 23'!K80</f>
        <v>0</v>
      </c>
      <c r="I80" s="197"/>
      <c r="J80" s="103"/>
      <c r="K80" s="53">
        <f>+H80+J80</f>
        <v>0</v>
      </c>
      <c r="L80" s="70">
        <f>IF(ISERROR(K80/G80),0,K80/G80)</f>
        <v>0</v>
      </c>
      <c r="M80" s="52">
        <f>+G80-K80</f>
        <v>0</v>
      </c>
      <c r="N80" s="52">
        <f>SUM(+J80*0.05)</f>
        <v>0</v>
      </c>
      <c r="O80" s="100">
        <f>+'Pay App 23'!O80+'Pay App 23'!P80</f>
        <v>0</v>
      </c>
      <c r="P80" s="72"/>
      <c r="Q80" s="71">
        <f>+'Pay App 23'!Q80+N80+P80</f>
        <v>0</v>
      </c>
    </row>
    <row r="81" spans="1:17" ht="21" customHeight="1" x14ac:dyDescent="0.25">
      <c r="A81" s="154" t="s">
        <v>78</v>
      </c>
      <c r="B81" s="154"/>
      <c r="C81" s="154" t="s">
        <v>79</v>
      </c>
      <c r="D81" s="155"/>
      <c r="E81" s="101">
        <f>+'Pay App 23'!E81</f>
        <v>0</v>
      </c>
      <c r="F81" s="73"/>
      <c r="G81" s="102">
        <f>+'Pay App 23'!G81+'Pay App 24'!F81</f>
        <v>0</v>
      </c>
      <c r="H81" s="194">
        <f>+'Pay App 23'!K81</f>
        <v>0</v>
      </c>
      <c r="I81" s="195"/>
      <c r="J81" s="104"/>
      <c r="K81" s="55">
        <f>+H81+J81</f>
        <v>0</v>
      </c>
      <c r="L81" s="56">
        <f t="shared" ref="L81:L145" si="0">IF(ISERROR(K81/G81),0,K81/G81)</f>
        <v>0</v>
      </c>
      <c r="M81" s="54">
        <f t="shared" ref="M81:M145" si="1">+G81-K81</f>
        <v>0</v>
      </c>
      <c r="N81" s="54">
        <f>SUM(+J81*0.05)</f>
        <v>0</v>
      </c>
      <c r="O81" s="101">
        <f>+'Pay App 23'!O81+'Pay App 23'!P81</f>
        <v>0</v>
      </c>
      <c r="P81" s="73"/>
      <c r="Q81" s="69">
        <f>+'Pay App 23'!Q81+N81+P81</f>
        <v>0</v>
      </c>
    </row>
    <row r="82" spans="1:17" ht="21" customHeight="1" x14ac:dyDescent="0.25">
      <c r="A82" s="154" t="s">
        <v>80</v>
      </c>
      <c r="B82" s="154"/>
      <c r="C82" s="130" t="s">
        <v>76</v>
      </c>
      <c r="D82" s="58"/>
      <c r="E82" s="101">
        <f>+'Pay App 23'!E82</f>
        <v>0</v>
      </c>
      <c r="F82" s="73"/>
      <c r="G82" s="102">
        <f>+'Pay App 23'!G82+'Pay App 24'!F82</f>
        <v>0</v>
      </c>
      <c r="H82" s="194">
        <f>+'Pay App 23'!K82</f>
        <v>0</v>
      </c>
      <c r="I82" s="195"/>
      <c r="J82" s="104"/>
      <c r="K82" s="55">
        <f t="shared" ref="K82:K146" si="2">+H82+J82</f>
        <v>0</v>
      </c>
      <c r="L82" s="56">
        <f t="shared" si="0"/>
        <v>0</v>
      </c>
      <c r="M82" s="54">
        <f t="shared" si="1"/>
        <v>0</v>
      </c>
      <c r="N82" s="54">
        <f t="shared" ref="N82:N146" si="3">SUM(+J82*0.05)</f>
        <v>0</v>
      </c>
      <c r="O82" s="101">
        <f>+'Pay App 23'!O82+'Pay App 23'!P82</f>
        <v>0</v>
      </c>
      <c r="P82" s="73"/>
      <c r="Q82" s="69">
        <f>+'Pay App 23'!Q82+N82+P82</f>
        <v>0</v>
      </c>
    </row>
    <row r="83" spans="1:17" ht="21" customHeight="1" x14ac:dyDescent="0.25">
      <c r="A83" s="154" t="s">
        <v>408</v>
      </c>
      <c r="B83" s="154"/>
      <c r="C83" s="154" t="s">
        <v>409</v>
      </c>
      <c r="D83" s="155"/>
      <c r="E83" s="101">
        <f>+'Pay App 23'!E83</f>
        <v>0</v>
      </c>
      <c r="F83" s="73"/>
      <c r="G83" s="102">
        <f>+'Pay App 23'!G83+'Pay App 24'!F83</f>
        <v>0</v>
      </c>
      <c r="H83" s="194">
        <f>+'Pay App 23'!K83</f>
        <v>0</v>
      </c>
      <c r="I83" s="195"/>
      <c r="J83" s="104"/>
      <c r="K83" s="55">
        <f t="shared" si="2"/>
        <v>0</v>
      </c>
      <c r="L83" s="56">
        <f t="shared" si="0"/>
        <v>0</v>
      </c>
      <c r="M83" s="54">
        <f t="shared" si="1"/>
        <v>0</v>
      </c>
      <c r="N83" s="54">
        <f t="shared" si="3"/>
        <v>0</v>
      </c>
      <c r="O83" s="101">
        <f>+'Pay App 23'!O83+'Pay App 23'!P83</f>
        <v>0</v>
      </c>
      <c r="P83" s="73"/>
      <c r="Q83" s="69">
        <f>+'Pay App 23'!Q83+N83+P83</f>
        <v>0</v>
      </c>
    </row>
    <row r="84" spans="1:17" ht="21" customHeight="1" x14ac:dyDescent="0.25">
      <c r="A84" s="154" t="s">
        <v>410</v>
      </c>
      <c r="B84" s="154"/>
      <c r="C84" s="154" t="s">
        <v>81</v>
      </c>
      <c r="D84" s="155"/>
      <c r="E84" s="101">
        <f>+'Pay App 23'!E84</f>
        <v>0</v>
      </c>
      <c r="F84" s="73"/>
      <c r="G84" s="102">
        <f>+'Pay App 23'!G84+'Pay App 24'!F84</f>
        <v>0</v>
      </c>
      <c r="H84" s="194">
        <f>+'Pay App 23'!K84</f>
        <v>0</v>
      </c>
      <c r="I84" s="195"/>
      <c r="J84" s="104"/>
      <c r="K84" s="55">
        <f t="shared" si="2"/>
        <v>0</v>
      </c>
      <c r="L84" s="56">
        <f t="shared" si="0"/>
        <v>0</v>
      </c>
      <c r="M84" s="54">
        <f t="shared" si="1"/>
        <v>0</v>
      </c>
      <c r="N84" s="54">
        <f t="shared" si="3"/>
        <v>0</v>
      </c>
      <c r="O84" s="101">
        <f>+'Pay App 23'!O84+'Pay App 23'!P84</f>
        <v>0</v>
      </c>
      <c r="P84" s="73"/>
      <c r="Q84" s="69">
        <f>+'Pay App 23'!Q84+N84+P84</f>
        <v>0</v>
      </c>
    </row>
    <row r="85" spans="1:17" ht="21" customHeight="1" x14ac:dyDescent="0.25">
      <c r="A85" s="154" t="s">
        <v>411</v>
      </c>
      <c r="B85" s="154"/>
      <c r="C85" s="154" t="s">
        <v>412</v>
      </c>
      <c r="D85" s="155"/>
      <c r="E85" s="101">
        <f>+'Pay App 23'!E85</f>
        <v>0</v>
      </c>
      <c r="F85" s="73"/>
      <c r="G85" s="102">
        <f>+'Pay App 23'!G85+'Pay App 24'!F85</f>
        <v>0</v>
      </c>
      <c r="H85" s="194">
        <f>+'Pay App 23'!K85</f>
        <v>0</v>
      </c>
      <c r="I85" s="195"/>
      <c r="J85" s="104"/>
      <c r="K85" s="55">
        <f t="shared" si="2"/>
        <v>0</v>
      </c>
      <c r="L85" s="56">
        <f t="shared" si="0"/>
        <v>0</v>
      </c>
      <c r="M85" s="54">
        <f t="shared" si="1"/>
        <v>0</v>
      </c>
      <c r="N85" s="54">
        <f t="shared" si="3"/>
        <v>0</v>
      </c>
      <c r="O85" s="101">
        <f>+'Pay App 23'!O85+'Pay App 23'!P85</f>
        <v>0</v>
      </c>
      <c r="P85" s="73"/>
      <c r="Q85" s="69">
        <f>+'Pay App 23'!Q85+N85+P85</f>
        <v>0</v>
      </c>
    </row>
    <row r="86" spans="1:17" ht="21" customHeight="1" x14ac:dyDescent="0.25">
      <c r="A86" s="154" t="s">
        <v>406</v>
      </c>
      <c r="B86" s="154"/>
      <c r="C86" s="154" t="s">
        <v>407</v>
      </c>
      <c r="D86" s="155"/>
      <c r="E86" s="101">
        <f>+'Pay App 23'!E86</f>
        <v>0</v>
      </c>
      <c r="F86" s="73"/>
      <c r="G86" s="102">
        <f>+'Pay App 23'!G86+'Pay App 24'!F86</f>
        <v>0</v>
      </c>
      <c r="H86" s="194">
        <f>+'Pay App 23'!K86</f>
        <v>0</v>
      </c>
      <c r="I86" s="195"/>
      <c r="J86" s="104"/>
      <c r="K86" s="55">
        <f t="shared" si="2"/>
        <v>0</v>
      </c>
      <c r="L86" s="56">
        <f t="shared" si="0"/>
        <v>0</v>
      </c>
      <c r="M86" s="54">
        <f t="shared" si="1"/>
        <v>0</v>
      </c>
      <c r="N86" s="54">
        <f t="shared" si="3"/>
        <v>0</v>
      </c>
      <c r="O86" s="101">
        <f>+'Pay App 23'!O86+'Pay App 23'!P86</f>
        <v>0</v>
      </c>
      <c r="P86" s="73"/>
      <c r="Q86" s="69">
        <f>+'Pay App 23'!Q86+N86+P86</f>
        <v>0</v>
      </c>
    </row>
    <row r="87" spans="1:17" ht="21" customHeight="1" x14ac:dyDescent="0.25">
      <c r="A87" s="154" t="s">
        <v>562</v>
      </c>
      <c r="B87" s="154"/>
      <c r="C87" s="154" t="s">
        <v>563</v>
      </c>
      <c r="D87" s="155"/>
      <c r="E87" s="101">
        <f>+'Pay App 23'!E87</f>
        <v>0</v>
      </c>
      <c r="F87" s="73"/>
      <c r="G87" s="102">
        <f>+'Pay App 23'!G87+'Pay App 24'!F87</f>
        <v>0</v>
      </c>
      <c r="H87" s="194">
        <f>+'Pay App 23'!K87</f>
        <v>0</v>
      </c>
      <c r="I87" s="195"/>
      <c r="J87" s="104"/>
      <c r="K87" s="55">
        <f t="shared" si="2"/>
        <v>0</v>
      </c>
      <c r="L87" s="56">
        <f t="shared" si="0"/>
        <v>0</v>
      </c>
      <c r="M87" s="54">
        <f t="shared" si="1"/>
        <v>0</v>
      </c>
      <c r="N87" s="54">
        <f t="shared" si="3"/>
        <v>0</v>
      </c>
      <c r="O87" s="101">
        <f>+'Pay App 23'!O87+'Pay App 23'!P87</f>
        <v>0</v>
      </c>
      <c r="P87" s="73"/>
      <c r="Q87" s="69">
        <f>+'Pay App 23'!Q87+N87+P87</f>
        <v>0</v>
      </c>
    </row>
    <row r="88" spans="1:17" ht="21" customHeight="1" x14ac:dyDescent="0.25">
      <c r="A88" s="159" t="s">
        <v>228</v>
      </c>
      <c r="B88" s="159"/>
      <c r="C88" s="186" t="s">
        <v>269</v>
      </c>
      <c r="D88" s="187"/>
      <c r="E88" s="101">
        <f>+'Pay App 23'!E88</f>
        <v>0</v>
      </c>
      <c r="F88" s="73"/>
      <c r="G88" s="102">
        <f>+'Pay App 23'!G88+'Pay App 24'!F88</f>
        <v>0</v>
      </c>
      <c r="H88" s="194">
        <f>+'Pay App 23'!K88</f>
        <v>0</v>
      </c>
      <c r="I88" s="195"/>
      <c r="J88" s="104"/>
      <c r="K88" s="55">
        <f t="shared" si="2"/>
        <v>0</v>
      </c>
      <c r="L88" s="56">
        <f t="shared" si="0"/>
        <v>0</v>
      </c>
      <c r="M88" s="54">
        <f t="shared" si="1"/>
        <v>0</v>
      </c>
      <c r="N88" s="54">
        <f t="shared" si="3"/>
        <v>0</v>
      </c>
      <c r="O88" s="101">
        <f>+'Pay App 23'!O88+'Pay App 23'!P88</f>
        <v>0</v>
      </c>
      <c r="P88" s="73"/>
      <c r="Q88" s="69">
        <f>+'Pay App 23'!Q88+N88+P88</f>
        <v>0</v>
      </c>
    </row>
    <row r="89" spans="1:17" ht="21" customHeight="1" x14ac:dyDescent="0.25">
      <c r="A89" s="154" t="s">
        <v>82</v>
      </c>
      <c r="B89" s="154"/>
      <c r="C89" s="154" t="s">
        <v>256</v>
      </c>
      <c r="D89" s="155"/>
      <c r="E89" s="101">
        <f>+'Pay App 23'!E89</f>
        <v>0</v>
      </c>
      <c r="F89" s="73"/>
      <c r="G89" s="102">
        <f>+'Pay App 23'!G89+'Pay App 24'!F89</f>
        <v>0</v>
      </c>
      <c r="H89" s="194">
        <f>+'Pay App 23'!K89</f>
        <v>0</v>
      </c>
      <c r="I89" s="195"/>
      <c r="J89" s="104"/>
      <c r="K89" s="55">
        <f t="shared" si="2"/>
        <v>0</v>
      </c>
      <c r="L89" s="56">
        <f t="shared" si="0"/>
        <v>0</v>
      </c>
      <c r="M89" s="54">
        <f t="shared" si="1"/>
        <v>0</v>
      </c>
      <c r="N89" s="54">
        <f t="shared" si="3"/>
        <v>0</v>
      </c>
      <c r="O89" s="101">
        <f>+'Pay App 23'!O89+'Pay App 23'!P89</f>
        <v>0</v>
      </c>
      <c r="P89" s="73"/>
      <c r="Q89" s="69">
        <f>+'Pay App 23'!Q89+N89+P89</f>
        <v>0</v>
      </c>
    </row>
    <row r="90" spans="1:17" ht="21" customHeight="1" x14ac:dyDescent="0.25">
      <c r="A90" s="154" t="s">
        <v>257</v>
      </c>
      <c r="B90" s="154"/>
      <c r="C90" s="154" t="s">
        <v>258</v>
      </c>
      <c r="D90" s="155"/>
      <c r="E90" s="101">
        <f>+'Pay App 23'!E90</f>
        <v>0</v>
      </c>
      <c r="F90" s="73"/>
      <c r="G90" s="102">
        <f>+'Pay App 23'!G90+'Pay App 24'!F90</f>
        <v>0</v>
      </c>
      <c r="H90" s="194">
        <f>+'Pay App 23'!K90</f>
        <v>0</v>
      </c>
      <c r="I90" s="195"/>
      <c r="J90" s="104"/>
      <c r="K90" s="55">
        <f t="shared" si="2"/>
        <v>0</v>
      </c>
      <c r="L90" s="56">
        <f t="shared" si="0"/>
        <v>0</v>
      </c>
      <c r="M90" s="54">
        <f t="shared" si="1"/>
        <v>0</v>
      </c>
      <c r="N90" s="54">
        <f t="shared" si="3"/>
        <v>0</v>
      </c>
      <c r="O90" s="101">
        <f>+'Pay App 23'!O90+'Pay App 23'!P90</f>
        <v>0</v>
      </c>
      <c r="P90" s="73"/>
      <c r="Q90" s="69">
        <f>+'Pay App 23'!Q90+N90+P90</f>
        <v>0</v>
      </c>
    </row>
    <row r="91" spans="1:17" ht="21" customHeight="1" x14ac:dyDescent="0.25">
      <c r="A91" s="154" t="s">
        <v>259</v>
      </c>
      <c r="B91" s="154"/>
      <c r="C91" s="154" t="s">
        <v>260</v>
      </c>
      <c r="D91" s="155"/>
      <c r="E91" s="101">
        <f>+'Pay App 23'!E91</f>
        <v>0</v>
      </c>
      <c r="F91" s="73"/>
      <c r="G91" s="102">
        <f>+'Pay App 23'!G91+'Pay App 24'!F91</f>
        <v>0</v>
      </c>
      <c r="H91" s="194">
        <f>+'Pay App 23'!K91</f>
        <v>0</v>
      </c>
      <c r="I91" s="195"/>
      <c r="J91" s="104"/>
      <c r="K91" s="55">
        <f t="shared" si="2"/>
        <v>0</v>
      </c>
      <c r="L91" s="56">
        <f t="shared" si="0"/>
        <v>0</v>
      </c>
      <c r="M91" s="54">
        <f t="shared" si="1"/>
        <v>0</v>
      </c>
      <c r="N91" s="54">
        <f t="shared" si="3"/>
        <v>0</v>
      </c>
      <c r="O91" s="101">
        <f>+'Pay App 23'!O91+'Pay App 23'!P91</f>
        <v>0</v>
      </c>
      <c r="P91" s="73"/>
      <c r="Q91" s="69">
        <f>+'Pay App 23'!Q91+N91+P91</f>
        <v>0</v>
      </c>
    </row>
    <row r="92" spans="1:17" ht="21" customHeight="1" x14ac:dyDescent="0.25">
      <c r="A92" s="154" t="s">
        <v>261</v>
      </c>
      <c r="B92" s="154"/>
      <c r="C92" s="154" t="s">
        <v>262</v>
      </c>
      <c r="D92" s="155"/>
      <c r="E92" s="101">
        <f>+'Pay App 23'!E92</f>
        <v>0</v>
      </c>
      <c r="F92" s="73"/>
      <c r="G92" s="102">
        <f>+'Pay App 23'!G92+'Pay App 24'!F92</f>
        <v>0</v>
      </c>
      <c r="H92" s="194">
        <f>+'Pay App 23'!K92</f>
        <v>0</v>
      </c>
      <c r="I92" s="195"/>
      <c r="J92" s="104"/>
      <c r="K92" s="55">
        <f t="shared" si="2"/>
        <v>0</v>
      </c>
      <c r="L92" s="56">
        <f t="shared" si="0"/>
        <v>0</v>
      </c>
      <c r="M92" s="54">
        <f t="shared" si="1"/>
        <v>0</v>
      </c>
      <c r="N92" s="54">
        <f t="shared" si="3"/>
        <v>0</v>
      </c>
      <c r="O92" s="101">
        <f>+'Pay App 23'!O92+'Pay App 23'!P92</f>
        <v>0</v>
      </c>
      <c r="P92" s="73"/>
      <c r="Q92" s="69">
        <f>+'Pay App 23'!Q92+N92+P92</f>
        <v>0</v>
      </c>
    </row>
    <row r="93" spans="1:17" ht="21" customHeight="1" x14ac:dyDescent="0.25">
      <c r="A93" s="154" t="s">
        <v>263</v>
      </c>
      <c r="B93" s="154"/>
      <c r="C93" s="154" t="s">
        <v>264</v>
      </c>
      <c r="D93" s="155"/>
      <c r="E93" s="101">
        <f>+'Pay App 23'!E93</f>
        <v>0</v>
      </c>
      <c r="F93" s="73"/>
      <c r="G93" s="102">
        <f>+'Pay App 23'!G93+'Pay App 24'!F93</f>
        <v>0</v>
      </c>
      <c r="H93" s="194">
        <f>+'Pay App 23'!K93</f>
        <v>0</v>
      </c>
      <c r="I93" s="195"/>
      <c r="J93" s="104"/>
      <c r="K93" s="55">
        <f t="shared" si="2"/>
        <v>0</v>
      </c>
      <c r="L93" s="56">
        <f t="shared" si="0"/>
        <v>0</v>
      </c>
      <c r="M93" s="54">
        <f t="shared" si="1"/>
        <v>0</v>
      </c>
      <c r="N93" s="54">
        <f t="shared" si="3"/>
        <v>0</v>
      </c>
      <c r="O93" s="101">
        <f>+'Pay App 23'!O93+'Pay App 23'!P93</f>
        <v>0</v>
      </c>
      <c r="P93" s="73"/>
      <c r="Q93" s="69">
        <f>+'Pay App 23'!Q93+N93+P93</f>
        <v>0</v>
      </c>
    </row>
    <row r="94" spans="1:17" ht="21" customHeight="1" x14ac:dyDescent="0.25">
      <c r="A94" s="154" t="s">
        <v>265</v>
      </c>
      <c r="B94" s="154"/>
      <c r="C94" s="154" t="s">
        <v>266</v>
      </c>
      <c r="D94" s="155"/>
      <c r="E94" s="101">
        <f>+'Pay App 23'!E94</f>
        <v>0</v>
      </c>
      <c r="F94" s="73"/>
      <c r="G94" s="102">
        <f>+'Pay App 23'!G94+'Pay App 24'!F94</f>
        <v>0</v>
      </c>
      <c r="H94" s="194">
        <f>+'Pay App 23'!K94</f>
        <v>0</v>
      </c>
      <c r="I94" s="195"/>
      <c r="J94" s="104"/>
      <c r="K94" s="55">
        <f t="shared" si="2"/>
        <v>0</v>
      </c>
      <c r="L94" s="56">
        <f t="shared" si="0"/>
        <v>0</v>
      </c>
      <c r="M94" s="54">
        <f t="shared" si="1"/>
        <v>0</v>
      </c>
      <c r="N94" s="54">
        <f t="shared" si="3"/>
        <v>0</v>
      </c>
      <c r="O94" s="101">
        <f>+'Pay App 23'!O94+'Pay App 23'!P94</f>
        <v>0</v>
      </c>
      <c r="P94" s="73"/>
      <c r="Q94" s="69">
        <f>+'Pay App 23'!Q94+N94+P94</f>
        <v>0</v>
      </c>
    </row>
    <row r="95" spans="1:17" ht="21" customHeight="1" x14ac:dyDescent="0.25">
      <c r="A95" s="154" t="s">
        <v>83</v>
      </c>
      <c r="B95" s="154"/>
      <c r="C95" s="154" t="s">
        <v>267</v>
      </c>
      <c r="D95" s="155"/>
      <c r="E95" s="101">
        <f>+'Pay App 23'!E95</f>
        <v>0</v>
      </c>
      <c r="F95" s="73"/>
      <c r="G95" s="102">
        <f>+'Pay App 23'!G95+'Pay App 24'!F95</f>
        <v>0</v>
      </c>
      <c r="H95" s="194">
        <f>+'Pay App 23'!K95</f>
        <v>0</v>
      </c>
      <c r="I95" s="195"/>
      <c r="J95" s="104"/>
      <c r="K95" s="55">
        <f t="shared" si="2"/>
        <v>0</v>
      </c>
      <c r="L95" s="56">
        <f t="shared" si="0"/>
        <v>0</v>
      </c>
      <c r="M95" s="54">
        <f t="shared" si="1"/>
        <v>0</v>
      </c>
      <c r="N95" s="54">
        <f t="shared" si="3"/>
        <v>0</v>
      </c>
      <c r="O95" s="101">
        <f>+'Pay App 23'!O95+'Pay App 23'!P95</f>
        <v>0</v>
      </c>
      <c r="P95" s="73"/>
      <c r="Q95" s="69">
        <f>+'Pay App 23'!Q95+N95+P95</f>
        <v>0</v>
      </c>
    </row>
    <row r="96" spans="1:17" ht="21" customHeight="1" x14ac:dyDescent="0.25">
      <c r="A96" s="154" t="s">
        <v>84</v>
      </c>
      <c r="B96" s="154"/>
      <c r="C96" s="154" t="s">
        <v>268</v>
      </c>
      <c r="D96" s="155"/>
      <c r="E96" s="101">
        <f>+'Pay App 23'!E96</f>
        <v>0</v>
      </c>
      <c r="F96" s="73"/>
      <c r="G96" s="102">
        <f>+'Pay App 23'!G96+'Pay App 24'!F96</f>
        <v>0</v>
      </c>
      <c r="H96" s="194">
        <f>+'Pay App 23'!K96</f>
        <v>0</v>
      </c>
      <c r="I96" s="195"/>
      <c r="J96" s="104"/>
      <c r="K96" s="55">
        <f t="shared" si="2"/>
        <v>0</v>
      </c>
      <c r="L96" s="56">
        <f t="shared" si="0"/>
        <v>0</v>
      </c>
      <c r="M96" s="54">
        <f t="shared" si="1"/>
        <v>0</v>
      </c>
      <c r="N96" s="54">
        <f t="shared" si="3"/>
        <v>0</v>
      </c>
      <c r="O96" s="101">
        <f>+'Pay App 23'!O96+'Pay App 23'!P96</f>
        <v>0</v>
      </c>
      <c r="P96" s="73"/>
      <c r="Q96" s="69">
        <f>+'Pay App 23'!Q96+N96+P96</f>
        <v>0</v>
      </c>
    </row>
    <row r="97" spans="1:17" ht="21" customHeight="1" x14ac:dyDescent="0.25">
      <c r="A97" s="154" t="s">
        <v>270</v>
      </c>
      <c r="B97" s="154"/>
      <c r="C97" s="154" t="s">
        <v>271</v>
      </c>
      <c r="D97" s="155"/>
      <c r="E97" s="101">
        <f>+'Pay App 23'!E97</f>
        <v>0</v>
      </c>
      <c r="F97" s="73"/>
      <c r="G97" s="102">
        <f>+'Pay App 23'!G97+'Pay App 24'!F97</f>
        <v>0</v>
      </c>
      <c r="H97" s="194">
        <f>+'Pay App 23'!K97</f>
        <v>0</v>
      </c>
      <c r="I97" s="195"/>
      <c r="J97" s="104"/>
      <c r="K97" s="55">
        <f t="shared" si="2"/>
        <v>0</v>
      </c>
      <c r="L97" s="56">
        <f t="shared" si="0"/>
        <v>0</v>
      </c>
      <c r="M97" s="54">
        <f t="shared" si="1"/>
        <v>0</v>
      </c>
      <c r="N97" s="54">
        <f t="shared" si="3"/>
        <v>0</v>
      </c>
      <c r="O97" s="101">
        <f>+'Pay App 23'!O97+'Pay App 23'!P97</f>
        <v>0</v>
      </c>
      <c r="P97" s="73"/>
      <c r="Q97" s="69">
        <f>+'Pay App 23'!Q97+N97+P97</f>
        <v>0</v>
      </c>
    </row>
    <row r="98" spans="1:17" ht="21" customHeight="1" x14ac:dyDescent="0.25">
      <c r="A98" s="154" t="s">
        <v>272</v>
      </c>
      <c r="B98" s="154"/>
      <c r="C98" s="154" t="s">
        <v>273</v>
      </c>
      <c r="D98" s="155"/>
      <c r="E98" s="101">
        <f>+'Pay App 23'!E98</f>
        <v>0</v>
      </c>
      <c r="F98" s="73"/>
      <c r="G98" s="102">
        <f>+'Pay App 23'!G98+'Pay App 24'!F98</f>
        <v>0</v>
      </c>
      <c r="H98" s="194">
        <f>+'Pay App 23'!K98</f>
        <v>0</v>
      </c>
      <c r="I98" s="195"/>
      <c r="J98" s="104"/>
      <c r="K98" s="55">
        <f t="shared" si="2"/>
        <v>0</v>
      </c>
      <c r="L98" s="56">
        <f t="shared" si="0"/>
        <v>0</v>
      </c>
      <c r="M98" s="54">
        <f t="shared" si="1"/>
        <v>0</v>
      </c>
      <c r="N98" s="54">
        <f t="shared" si="3"/>
        <v>0</v>
      </c>
      <c r="O98" s="101">
        <f>+'Pay App 23'!O98+'Pay App 23'!P98</f>
        <v>0</v>
      </c>
      <c r="P98" s="73"/>
      <c r="Q98" s="69">
        <f>+'Pay App 23'!Q98+N98+P98</f>
        <v>0</v>
      </c>
    </row>
    <row r="99" spans="1:17" ht="21" customHeight="1" x14ac:dyDescent="0.25">
      <c r="A99" s="154" t="s">
        <v>274</v>
      </c>
      <c r="B99" s="154"/>
      <c r="C99" s="154" t="s">
        <v>275</v>
      </c>
      <c r="D99" s="155"/>
      <c r="E99" s="101">
        <f>+'Pay App 23'!E99</f>
        <v>0</v>
      </c>
      <c r="F99" s="73"/>
      <c r="G99" s="102">
        <f>+'Pay App 23'!G99+'Pay App 24'!F99</f>
        <v>0</v>
      </c>
      <c r="H99" s="194">
        <f>+'Pay App 23'!K99</f>
        <v>0</v>
      </c>
      <c r="I99" s="195"/>
      <c r="J99" s="104"/>
      <c r="K99" s="55">
        <f t="shared" si="2"/>
        <v>0</v>
      </c>
      <c r="L99" s="56">
        <f t="shared" si="0"/>
        <v>0</v>
      </c>
      <c r="M99" s="54">
        <f t="shared" si="1"/>
        <v>0</v>
      </c>
      <c r="N99" s="54">
        <f t="shared" si="3"/>
        <v>0</v>
      </c>
      <c r="O99" s="101">
        <f>+'Pay App 23'!O99+'Pay App 23'!P99</f>
        <v>0</v>
      </c>
      <c r="P99" s="73"/>
      <c r="Q99" s="69">
        <f>+'Pay App 23'!Q99+N99+P99</f>
        <v>0</v>
      </c>
    </row>
    <row r="100" spans="1:17" ht="21" customHeight="1" x14ac:dyDescent="0.25">
      <c r="A100" s="154" t="s">
        <v>276</v>
      </c>
      <c r="B100" s="154"/>
      <c r="C100" s="154" t="s">
        <v>277</v>
      </c>
      <c r="D100" s="155"/>
      <c r="E100" s="101">
        <f>+'Pay App 23'!E100</f>
        <v>0</v>
      </c>
      <c r="F100" s="73"/>
      <c r="G100" s="102">
        <f>+'Pay App 23'!G100+'Pay App 24'!F100</f>
        <v>0</v>
      </c>
      <c r="H100" s="194">
        <f>+'Pay App 23'!K100</f>
        <v>0</v>
      </c>
      <c r="I100" s="195"/>
      <c r="J100" s="104"/>
      <c r="K100" s="55">
        <f t="shared" si="2"/>
        <v>0</v>
      </c>
      <c r="L100" s="56">
        <f t="shared" si="0"/>
        <v>0</v>
      </c>
      <c r="M100" s="54">
        <f t="shared" si="1"/>
        <v>0</v>
      </c>
      <c r="N100" s="54">
        <f t="shared" si="3"/>
        <v>0</v>
      </c>
      <c r="O100" s="101">
        <f>+'Pay App 23'!O100+'Pay App 23'!P100</f>
        <v>0</v>
      </c>
      <c r="P100" s="73"/>
      <c r="Q100" s="69">
        <f>+'Pay App 23'!Q100+N100+P100</f>
        <v>0</v>
      </c>
    </row>
    <row r="101" spans="1:17" ht="21" customHeight="1" x14ac:dyDescent="0.25">
      <c r="A101" s="154" t="s">
        <v>278</v>
      </c>
      <c r="B101" s="154"/>
      <c r="C101" s="154" t="s">
        <v>279</v>
      </c>
      <c r="D101" s="155"/>
      <c r="E101" s="101">
        <f>+'Pay App 23'!E101</f>
        <v>0</v>
      </c>
      <c r="F101" s="73"/>
      <c r="G101" s="102">
        <f>+'Pay App 23'!G101+'Pay App 24'!F101</f>
        <v>0</v>
      </c>
      <c r="H101" s="194">
        <f>+'Pay App 23'!K101</f>
        <v>0</v>
      </c>
      <c r="I101" s="195"/>
      <c r="J101" s="104"/>
      <c r="K101" s="55">
        <f t="shared" si="2"/>
        <v>0</v>
      </c>
      <c r="L101" s="56">
        <f t="shared" si="0"/>
        <v>0</v>
      </c>
      <c r="M101" s="54">
        <f t="shared" si="1"/>
        <v>0</v>
      </c>
      <c r="N101" s="54">
        <f t="shared" si="3"/>
        <v>0</v>
      </c>
      <c r="O101" s="101">
        <f>+'Pay App 23'!O101+'Pay App 23'!P101</f>
        <v>0</v>
      </c>
      <c r="P101" s="73"/>
      <c r="Q101" s="69">
        <f>+'Pay App 23'!Q101+N101+P101</f>
        <v>0</v>
      </c>
    </row>
    <row r="102" spans="1:17" ht="21" customHeight="1" x14ac:dyDescent="0.25">
      <c r="A102" s="154" t="s">
        <v>281</v>
      </c>
      <c r="B102" s="154"/>
      <c r="C102" s="154" t="s">
        <v>280</v>
      </c>
      <c r="D102" s="155"/>
      <c r="E102" s="101">
        <f>+'Pay App 23'!E102</f>
        <v>0</v>
      </c>
      <c r="F102" s="73"/>
      <c r="G102" s="102">
        <f>+'Pay App 23'!G102+'Pay App 24'!F102</f>
        <v>0</v>
      </c>
      <c r="H102" s="194">
        <f>+'Pay App 23'!K102</f>
        <v>0</v>
      </c>
      <c r="I102" s="195"/>
      <c r="J102" s="104"/>
      <c r="K102" s="55">
        <f t="shared" si="2"/>
        <v>0</v>
      </c>
      <c r="L102" s="56">
        <f t="shared" si="0"/>
        <v>0</v>
      </c>
      <c r="M102" s="54">
        <f t="shared" si="1"/>
        <v>0</v>
      </c>
      <c r="N102" s="54">
        <f t="shared" si="3"/>
        <v>0</v>
      </c>
      <c r="O102" s="101">
        <f>+'Pay App 23'!O102+'Pay App 23'!P102</f>
        <v>0</v>
      </c>
      <c r="P102" s="73"/>
      <c r="Q102" s="69">
        <f>+'Pay App 23'!Q102+N102+P102</f>
        <v>0</v>
      </c>
    </row>
    <row r="103" spans="1:17" ht="21" customHeight="1" x14ac:dyDescent="0.25">
      <c r="A103" s="154" t="s">
        <v>282</v>
      </c>
      <c r="B103" s="154"/>
      <c r="C103" s="154" t="s">
        <v>283</v>
      </c>
      <c r="D103" s="155"/>
      <c r="E103" s="101">
        <f>+'Pay App 23'!E103</f>
        <v>0</v>
      </c>
      <c r="F103" s="73"/>
      <c r="G103" s="102">
        <f>+'Pay App 23'!G103+'Pay App 24'!F103</f>
        <v>0</v>
      </c>
      <c r="H103" s="194">
        <f>+'Pay App 23'!K103</f>
        <v>0</v>
      </c>
      <c r="I103" s="195"/>
      <c r="J103" s="104"/>
      <c r="K103" s="55">
        <f t="shared" si="2"/>
        <v>0</v>
      </c>
      <c r="L103" s="56">
        <f t="shared" si="0"/>
        <v>0</v>
      </c>
      <c r="M103" s="54">
        <f t="shared" si="1"/>
        <v>0</v>
      </c>
      <c r="N103" s="54">
        <f t="shared" si="3"/>
        <v>0</v>
      </c>
      <c r="O103" s="101">
        <f>+'Pay App 23'!O103+'Pay App 23'!P103</f>
        <v>0</v>
      </c>
      <c r="P103" s="73"/>
      <c r="Q103" s="69">
        <f>+'Pay App 23'!Q103+N103+P103</f>
        <v>0</v>
      </c>
    </row>
    <row r="104" spans="1:17" ht="21" customHeight="1" x14ac:dyDescent="0.25">
      <c r="A104" s="154" t="s">
        <v>284</v>
      </c>
      <c r="B104" s="154"/>
      <c r="C104" s="154" t="s">
        <v>285</v>
      </c>
      <c r="D104" s="155"/>
      <c r="E104" s="101">
        <f>+'Pay App 23'!E104</f>
        <v>0</v>
      </c>
      <c r="F104" s="73"/>
      <c r="G104" s="102">
        <f>+'Pay App 23'!G104+'Pay App 24'!F104</f>
        <v>0</v>
      </c>
      <c r="H104" s="194">
        <f>+'Pay App 23'!K104</f>
        <v>0</v>
      </c>
      <c r="I104" s="195"/>
      <c r="J104" s="104"/>
      <c r="K104" s="55">
        <f t="shared" si="2"/>
        <v>0</v>
      </c>
      <c r="L104" s="56">
        <f t="shared" si="0"/>
        <v>0</v>
      </c>
      <c r="M104" s="54">
        <f t="shared" si="1"/>
        <v>0</v>
      </c>
      <c r="N104" s="54">
        <f t="shared" si="3"/>
        <v>0</v>
      </c>
      <c r="O104" s="101">
        <f>+'Pay App 23'!O104+'Pay App 23'!P104</f>
        <v>0</v>
      </c>
      <c r="P104" s="73"/>
      <c r="Q104" s="69">
        <f>+'Pay App 23'!Q104+N104+P104</f>
        <v>0</v>
      </c>
    </row>
    <row r="105" spans="1:17" ht="21" customHeight="1" x14ac:dyDescent="0.25">
      <c r="A105" s="154" t="s">
        <v>292</v>
      </c>
      <c r="B105" s="154"/>
      <c r="C105" s="154" t="s">
        <v>286</v>
      </c>
      <c r="D105" s="155"/>
      <c r="E105" s="101">
        <f>+'Pay App 23'!E105</f>
        <v>0</v>
      </c>
      <c r="F105" s="73"/>
      <c r="G105" s="102">
        <f>+'Pay App 23'!G105+'Pay App 24'!F105</f>
        <v>0</v>
      </c>
      <c r="H105" s="194">
        <f>+'Pay App 23'!K105</f>
        <v>0</v>
      </c>
      <c r="I105" s="195"/>
      <c r="J105" s="104"/>
      <c r="K105" s="55">
        <f t="shared" si="2"/>
        <v>0</v>
      </c>
      <c r="L105" s="56">
        <f t="shared" si="0"/>
        <v>0</v>
      </c>
      <c r="M105" s="54">
        <f t="shared" si="1"/>
        <v>0</v>
      </c>
      <c r="N105" s="54">
        <f t="shared" si="3"/>
        <v>0</v>
      </c>
      <c r="O105" s="101">
        <f>+'Pay App 23'!O105+'Pay App 23'!P105</f>
        <v>0</v>
      </c>
      <c r="P105" s="73"/>
      <c r="Q105" s="69">
        <f>+'Pay App 23'!Q105+N105+P105</f>
        <v>0</v>
      </c>
    </row>
    <row r="106" spans="1:17" ht="21" customHeight="1" x14ac:dyDescent="0.25">
      <c r="A106" s="154" t="s">
        <v>413</v>
      </c>
      <c r="B106" s="154"/>
      <c r="C106" s="154" t="s">
        <v>414</v>
      </c>
      <c r="D106" s="155"/>
      <c r="E106" s="101">
        <f>+'Pay App 23'!E106</f>
        <v>0</v>
      </c>
      <c r="F106" s="73"/>
      <c r="G106" s="102">
        <f>+'Pay App 23'!G106+'Pay App 24'!F106</f>
        <v>0</v>
      </c>
      <c r="H106" s="194">
        <f>+'Pay App 23'!K106</f>
        <v>0</v>
      </c>
      <c r="I106" s="195"/>
      <c r="J106" s="104"/>
      <c r="K106" s="55">
        <f t="shared" si="2"/>
        <v>0</v>
      </c>
      <c r="L106" s="56">
        <f t="shared" si="0"/>
        <v>0</v>
      </c>
      <c r="M106" s="54">
        <f t="shared" si="1"/>
        <v>0</v>
      </c>
      <c r="N106" s="54">
        <f t="shared" si="3"/>
        <v>0</v>
      </c>
      <c r="O106" s="101">
        <f>+'Pay App 23'!O106+'Pay App 23'!P106</f>
        <v>0</v>
      </c>
      <c r="P106" s="73"/>
      <c r="Q106" s="69">
        <f>+'Pay App 23'!Q106+N106+P106</f>
        <v>0</v>
      </c>
    </row>
    <row r="107" spans="1:17" ht="21" customHeight="1" x14ac:dyDescent="0.25">
      <c r="A107" s="154" t="s">
        <v>293</v>
      </c>
      <c r="B107" s="154"/>
      <c r="C107" s="154" t="s">
        <v>287</v>
      </c>
      <c r="D107" s="155"/>
      <c r="E107" s="101">
        <f>+'Pay App 23'!E107</f>
        <v>0</v>
      </c>
      <c r="F107" s="73"/>
      <c r="G107" s="102">
        <f>+'Pay App 23'!G107+'Pay App 24'!F107</f>
        <v>0</v>
      </c>
      <c r="H107" s="194">
        <f>+'Pay App 23'!K107</f>
        <v>0</v>
      </c>
      <c r="I107" s="195"/>
      <c r="J107" s="104"/>
      <c r="K107" s="55">
        <f t="shared" si="2"/>
        <v>0</v>
      </c>
      <c r="L107" s="56">
        <f t="shared" si="0"/>
        <v>0</v>
      </c>
      <c r="M107" s="54">
        <f t="shared" si="1"/>
        <v>0</v>
      </c>
      <c r="N107" s="54">
        <f t="shared" si="3"/>
        <v>0</v>
      </c>
      <c r="O107" s="101">
        <f>+'Pay App 23'!O107+'Pay App 23'!P107</f>
        <v>0</v>
      </c>
      <c r="P107" s="73"/>
      <c r="Q107" s="69">
        <f>+'Pay App 23'!Q107+N107+P107</f>
        <v>0</v>
      </c>
    </row>
    <row r="108" spans="1:17" ht="21" customHeight="1" x14ac:dyDescent="0.25">
      <c r="A108" s="154" t="s">
        <v>294</v>
      </c>
      <c r="B108" s="154"/>
      <c r="C108" s="154" t="s">
        <v>288</v>
      </c>
      <c r="D108" s="155"/>
      <c r="E108" s="101">
        <f>+'Pay App 23'!E108</f>
        <v>0</v>
      </c>
      <c r="F108" s="73"/>
      <c r="G108" s="102">
        <f>+'Pay App 23'!G108+'Pay App 24'!F108</f>
        <v>0</v>
      </c>
      <c r="H108" s="194">
        <f>+'Pay App 23'!K108</f>
        <v>0</v>
      </c>
      <c r="I108" s="195"/>
      <c r="J108" s="104"/>
      <c r="K108" s="55">
        <f t="shared" si="2"/>
        <v>0</v>
      </c>
      <c r="L108" s="56">
        <f t="shared" si="0"/>
        <v>0</v>
      </c>
      <c r="M108" s="54">
        <f t="shared" si="1"/>
        <v>0</v>
      </c>
      <c r="N108" s="54">
        <f t="shared" si="3"/>
        <v>0</v>
      </c>
      <c r="O108" s="101">
        <f>+'Pay App 23'!O108+'Pay App 23'!P108</f>
        <v>0</v>
      </c>
      <c r="P108" s="73"/>
      <c r="Q108" s="69">
        <f>+'Pay App 23'!Q108+N108+P108</f>
        <v>0</v>
      </c>
    </row>
    <row r="109" spans="1:17" ht="21" customHeight="1" x14ac:dyDescent="0.25">
      <c r="A109" s="154" t="s">
        <v>295</v>
      </c>
      <c r="B109" s="154"/>
      <c r="C109" s="154" t="s">
        <v>289</v>
      </c>
      <c r="D109" s="155"/>
      <c r="E109" s="101">
        <f>+'Pay App 23'!E109</f>
        <v>0</v>
      </c>
      <c r="F109" s="73"/>
      <c r="G109" s="102">
        <f>+'Pay App 23'!G109+'Pay App 24'!F109</f>
        <v>0</v>
      </c>
      <c r="H109" s="194">
        <f>+'Pay App 23'!K109</f>
        <v>0</v>
      </c>
      <c r="I109" s="195"/>
      <c r="J109" s="104"/>
      <c r="K109" s="55">
        <f t="shared" si="2"/>
        <v>0</v>
      </c>
      <c r="L109" s="56">
        <f t="shared" si="0"/>
        <v>0</v>
      </c>
      <c r="M109" s="54">
        <f t="shared" si="1"/>
        <v>0</v>
      </c>
      <c r="N109" s="54">
        <f t="shared" si="3"/>
        <v>0</v>
      </c>
      <c r="O109" s="101">
        <f>+'Pay App 23'!O109+'Pay App 23'!P109</f>
        <v>0</v>
      </c>
      <c r="P109" s="73"/>
      <c r="Q109" s="69">
        <f>+'Pay App 23'!Q109+N109+P109</f>
        <v>0</v>
      </c>
    </row>
    <row r="110" spans="1:17" ht="21" customHeight="1" x14ac:dyDescent="0.25">
      <c r="A110" s="154" t="s">
        <v>296</v>
      </c>
      <c r="B110" s="154"/>
      <c r="C110" s="154" t="s">
        <v>290</v>
      </c>
      <c r="D110" s="155"/>
      <c r="E110" s="101">
        <f>+'Pay App 23'!E110</f>
        <v>0</v>
      </c>
      <c r="F110" s="73"/>
      <c r="G110" s="102">
        <f>+'Pay App 23'!G110+'Pay App 24'!F110</f>
        <v>0</v>
      </c>
      <c r="H110" s="194">
        <f>+'Pay App 23'!K110</f>
        <v>0</v>
      </c>
      <c r="I110" s="195"/>
      <c r="J110" s="104"/>
      <c r="K110" s="55">
        <f t="shared" si="2"/>
        <v>0</v>
      </c>
      <c r="L110" s="56">
        <f t="shared" si="0"/>
        <v>0</v>
      </c>
      <c r="M110" s="54">
        <f t="shared" si="1"/>
        <v>0</v>
      </c>
      <c r="N110" s="54">
        <f t="shared" si="3"/>
        <v>0</v>
      </c>
      <c r="O110" s="101">
        <f>+'Pay App 23'!O110+'Pay App 23'!P110</f>
        <v>0</v>
      </c>
      <c r="P110" s="73"/>
      <c r="Q110" s="69">
        <f>+'Pay App 23'!Q110+N110+P110</f>
        <v>0</v>
      </c>
    </row>
    <row r="111" spans="1:17" ht="21" customHeight="1" x14ac:dyDescent="0.25">
      <c r="A111" s="154" t="s">
        <v>297</v>
      </c>
      <c r="B111" s="154"/>
      <c r="C111" s="154" t="s">
        <v>291</v>
      </c>
      <c r="D111" s="155"/>
      <c r="E111" s="101">
        <f>+'Pay App 23'!E111</f>
        <v>0</v>
      </c>
      <c r="F111" s="73"/>
      <c r="G111" s="102">
        <f>+'Pay App 23'!G111+'Pay App 24'!F111</f>
        <v>0</v>
      </c>
      <c r="H111" s="194">
        <f>+'Pay App 23'!K111</f>
        <v>0</v>
      </c>
      <c r="I111" s="195"/>
      <c r="J111" s="104"/>
      <c r="K111" s="55">
        <f t="shared" si="2"/>
        <v>0</v>
      </c>
      <c r="L111" s="56">
        <f t="shared" si="0"/>
        <v>0</v>
      </c>
      <c r="M111" s="54">
        <f t="shared" si="1"/>
        <v>0</v>
      </c>
      <c r="N111" s="54">
        <f t="shared" si="3"/>
        <v>0</v>
      </c>
      <c r="O111" s="101">
        <f>+'Pay App 23'!O111+'Pay App 23'!P111</f>
        <v>0</v>
      </c>
      <c r="P111" s="73"/>
      <c r="Q111" s="69">
        <f>+'Pay App 23'!Q111+N111+P111</f>
        <v>0</v>
      </c>
    </row>
    <row r="112" spans="1:17" ht="21" customHeight="1" x14ac:dyDescent="0.25">
      <c r="A112" s="159" t="s">
        <v>226</v>
      </c>
      <c r="B112" s="159"/>
      <c r="C112" s="159" t="s">
        <v>227</v>
      </c>
      <c r="D112" s="160"/>
      <c r="E112" s="101">
        <f>+'Pay App 23'!E112</f>
        <v>0</v>
      </c>
      <c r="F112" s="73"/>
      <c r="G112" s="102">
        <f>+'Pay App 23'!G112+'Pay App 24'!F112</f>
        <v>0</v>
      </c>
      <c r="H112" s="194">
        <f>+'Pay App 23'!K112</f>
        <v>0</v>
      </c>
      <c r="I112" s="195"/>
      <c r="J112" s="104"/>
      <c r="K112" s="55">
        <f t="shared" si="2"/>
        <v>0</v>
      </c>
      <c r="L112" s="56">
        <f t="shared" si="0"/>
        <v>0</v>
      </c>
      <c r="M112" s="54">
        <f t="shared" si="1"/>
        <v>0</v>
      </c>
      <c r="N112" s="54">
        <f t="shared" si="3"/>
        <v>0</v>
      </c>
      <c r="O112" s="101">
        <f>+'Pay App 23'!O112+'Pay App 23'!P112</f>
        <v>0</v>
      </c>
      <c r="P112" s="73"/>
      <c r="Q112" s="69">
        <f>+'Pay App 23'!Q112+N112+P112</f>
        <v>0</v>
      </c>
    </row>
    <row r="113" spans="1:17" ht="21" customHeight="1" x14ac:dyDescent="0.25">
      <c r="A113" s="154" t="s">
        <v>85</v>
      </c>
      <c r="B113" s="154"/>
      <c r="C113" s="154" t="s">
        <v>86</v>
      </c>
      <c r="D113" s="155"/>
      <c r="E113" s="101">
        <f>+'Pay App 23'!E113</f>
        <v>0</v>
      </c>
      <c r="F113" s="73"/>
      <c r="G113" s="102">
        <f>+'Pay App 23'!G113+'Pay App 24'!F113</f>
        <v>0</v>
      </c>
      <c r="H113" s="194">
        <f>+'Pay App 23'!K113</f>
        <v>0</v>
      </c>
      <c r="I113" s="195"/>
      <c r="J113" s="104"/>
      <c r="K113" s="55">
        <f t="shared" si="2"/>
        <v>0</v>
      </c>
      <c r="L113" s="56">
        <f t="shared" si="0"/>
        <v>0</v>
      </c>
      <c r="M113" s="54">
        <f t="shared" si="1"/>
        <v>0</v>
      </c>
      <c r="N113" s="54">
        <f t="shared" si="3"/>
        <v>0</v>
      </c>
      <c r="O113" s="101">
        <f>+'Pay App 23'!O113+'Pay App 23'!P113</f>
        <v>0</v>
      </c>
      <c r="P113" s="73"/>
      <c r="Q113" s="69">
        <f>+'Pay App 23'!Q113+N113+P113</f>
        <v>0</v>
      </c>
    </row>
    <row r="114" spans="1:17" ht="21" customHeight="1" x14ac:dyDescent="0.25">
      <c r="A114" s="154" t="s">
        <v>87</v>
      </c>
      <c r="B114" s="154"/>
      <c r="C114" s="154" t="s">
        <v>88</v>
      </c>
      <c r="D114" s="155"/>
      <c r="E114" s="101">
        <f>+'Pay App 23'!E114</f>
        <v>0</v>
      </c>
      <c r="F114" s="73"/>
      <c r="G114" s="102">
        <f>+'Pay App 23'!G114+'Pay App 24'!F114</f>
        <v>0</v>
      </c>
      <c r="H114" s="194">
        <f>+'Pay App 23'!K114</f>
        <v>0</v>
      </c>
      <c r="I114" s="195"/>
      <c r="J114" s="104"/>
      <c r="K114" s="55">
        <f t="shared" si="2"/>
        <v>0</v>
      </c>
      <c r="L114" s="56">
        <f t="shared" si="0"/>
        <v>0</v>
      </c>
      <c r="M114" s="54">
        <f t="shared" si="1"/>
        <v>0</v>
      </c>
      <c r="N114" s="54">
        <f t="shared" si="3"/>
        <v>0</v>
      </c>
      <c r="O114" s="101">
        <f>+'Pay App 23'!O114+'Pay App 23'!P114</f>
        <v>0</v>
      </c>
      <c r="P114" s="73"/>
      <c r="Q114" s="69">
        <f>+'Pay App 23'!Q114+N114+P114</f>
        <v>0</v>
      </c>
    </row>
    <row r="115" spans="1:17" ht="21" customHeight="1" x14ac:dyDescent="0.25">
      <c r="A115" s="154" t="s">
        <v>298</v>
      </c>
      <c r="B115" s="154"/>
      <c r="C115" s="154" t="s">
        <v>299</v>
      </c>
      <c r="D115" s="155"/>
      <c r="E115" s="101">
        <f>+'Pay App 23'!E115</f>
        <v>0</v>
      </c>
      <c r="F115" s="73"/>
      <c r="G115" s="102">
        <f>+'Pay App 23'!G115+'Pay App 24'!F115</f>
        <v>0</v>
      </c>
      <c r="H115" s="194">
        <f>+'Pay App 23'!K115</f>
        <v>0</v>
      </c>
      <c r="I115" s="195"/>
      <c r="J115" s="104"/>
      <c r="K115" s="55">
        <f t="shared" si="2"/>
        <v>0</v>
      </c>
      <c r="L115" s="56">
        <f t="shared" si="0"/>
        <v>0</v>
      </c>
      <c r="M115" s="54">
        <f t="shared" si="1"/>
        <v>0</v>
      </c>
      <c r="N115" s="54">
        <f t="shared" si="3"/>
        <v>0</v>
      </c>
      <c r="O115" s="101">
        <f>+'Pay App 23'!O115+'Pay App 23'!P115</f>
        <v>0</v>
      </c>
      <c r="P115" s="73"/>
      <c r="Q115" s="69">
        <f>+'Pay App 23'!Q115+N115+P115</f>
        <v>0</v>
      </c>
    </row>
    <row r="116" spans="1:17" ht="21" customHeight="1" x14ac:dyDescent="0.25">
      <c r="A116" s="159" t="s">
        <v>224</v>
      </c>
      <c r="B116" s="159"/>
      <c r="C116" s="157" t="s">
        <v>225</v>
      </c>
      <c r="D116" s="185"/>
      <c r="E116" s="101">
        <f>+'Pay App 23'!E116</f>
        <v>0</v>
      </c>
      <c r="F116" s="73"/>
      <c r="G116" s="102">
        <f>+'Pay App 23'!G116+'Pay App 24'!F116</f>
        <v>0</v>
      </c>
      <c r="H116" s="194">
        <f>+'Pay App 23'!K116</f>
        <v>0</v>
      </c>
      <c r="I116" s="195"/>
      <c r="J116" s="104"/>
      <c r="K116" s="55">
        <f t="shared" si="2"/>
        <v>0</v>
      </c>
      <c r="L116" s="56">
        <f t="shared" si="0"/>
        <v>0</v>
      </c>
      <c r="M116" s="54">
        <f t="shared" si="1"/>
        <v>0</v>
      </c>
      <c r="N116" s="54">
        <f t="shared" si="3"/>
        <v>0</v>
      </c>
      <c r="O116" s="101">
        <f>+'Pay App 23'!O116+'Pay App 23'!P116</f>
        <v>0</v>
      </c>
      <c r="P116" s="73"/>
      <c r="Q116" s="69">
        <f>+'Pay App 23'!Q116+N116+P116</f>
        <v>0</v>
      </c>
    </row>
    <row r="117" spans="1:17" ht="21" customHeight="1" x14ac:dyDescent="0.25">
      <c r="A117" s="154" t="s">
        <v>300</v>
      </c>
      <c r="B117" s="154"/>
      <c r="C117" s="154" t="s">
        <v>301</v>
      </c>
      <c r="D117" s="155"/>
      <c r="E117" s="101">
        <f>+'Pay App 23'!E117</f>
        <v>0</v>
      </c>
      <c r="F117" s="73"/>
      <c r="G117" s="102">
        <f>+'Pay App 23'!G117+'Pay App 24'!F117</f>
        <v>0</v>
      </c>
      <c r="H117" s="194">
        <f>+'Pay App 23'!K117</f>
        <v>0</v>
      </c>
      <c r="I117" s="195"/>
      <c r="J117" s="104"/>
      <c r="K117" s="55">
        <f t="shared" si="2"/>
        <v>0</v>
      </c>
      <c r="L117" s="56">
        <f t="shared" si="0"/>
        <v>0</v>
      </c>
      <c r="M117" s="54">
        <f t="shared" si="1"/>
        <v>0</v>
      </c>
      <c r="N117" s="54">
        <f t="shared" si="3"/>
        <v>0</v>
      </c>
      <c r="O117" s="101">
        <f>+'Pay App 23'!O117+'Pay App 23'!P117</f>
        <v>0</v>
      </c>
      <c r="P117" s="73"/>
      <c r="Q117" s="69">
        <f>+'Pay App 23'!Q117+N117+P117</f>
        <v>0</v>
      </c>
    </row>
    <row r="118" spans="1:17" ht="21" customHeight="1" x14ac:dyDescent="0.25">
      <c r="A118" s="154" t="s">
        <v>89</v>
      </c>
      <c r="B118" s="154"/>
      <c r="C118" s="130" t="s">
        <v>90</v>
      </c>
      <c r="D118" s="58"/>
      <c r="E118" s="101">
        <f>+'Pay App 23'!E118</f>
        <v>0</v>
      </c>
      <c r="F118" s="73"/>
      <c r="G118" s="102">
        <f>+'Pay App 23'!G118+'Pay App 24'!F118</f>
        <v>0</v>
      </c>
      <c r="H118" s="194">
        <f>+'Pay App 23'!K118</f>
        <v>0</v>
      </c>
      <c r="I118" s="195"/>
      <c r="J118" s="104"/>
      <c r="K118" s="55">
        <f t="shared" si="2"/>
        <v>0</v>
      </c>
      <c r="L118" s="56">
        <f t="shared" si="0"/>
        <v>0</v>
      </c>
      <c r="M118" s="54">
        <f t="shared" si="1"/>
        <v>0</v>
      </c>
      <c r="N118" s="54">
        <f t="shared" si="3"/>
        <v>0</v>
      </c>
      <c r="O118" s="101">
        <f>+'Pay App 23'!O118+'Pay App 23'!P118</f>
        <v>0</v>
      </c>
      <c r="P118" s="73"/>
      <c r="Q118" s="69">
        <f>+'Pay App 23'!Q118+N118+P118</f>
        <v>0</v>
      </c>
    </row>
    <row r="119" spans="1:17" ht="21" customHeight="1" x14ac:dyDescent="0.25">
      <c r="A119" s="154" t="s">
        <v>91</v>
      </c>
      <c r="B119" s="154"/>
      <c r="C119" s="155" t="s">
        <v>92</v>
      </c>
      <c r="D119" s="172"/>
      <c r="E119" s="101">
        <f>+'Pay App 23'!E119</f>
        <v>0</v>
      </c>
      <c r="F119" s="73"/>
      <c r="G119" s="102">
        <f>+'Pay App 23'!G119+'Pay App 24'!F119</f>
        <v>0</v>
      </c>
      <c r="H119" s="194">
        <f>+'Pay App 23'!K119</f>
        <v>0</v>
      </c>
      <c r="I119" s="195"/>
      <c r="J119" s="104"/>
      <c r="K119" s="55">
        <f t="shared" si="2"/>
        <v>0</v>
      </c>
      <c r="L119" s="56">
        <f t="shared" si="0"/>
        <v>0</v>
      </c>
      <c r="M119" s="54">
        <f t="shared" si="1"/>
        <v>0</v>
      </c>
      <c r="N119" s="54">
        <f t="shared" si="3"/>
        <v>0</v>
      </c>
      <c r="O119" s="101">
        <f>+'Pay App 23'!O119+'Pay App 23'!P119</f>
        <v>0</v>
      </c>
      <c r="P119" s="73"/>
      <c r="Q119" s="69">
        <f>+'Pay App 23'!Q119+N119+P119</f>
        <v>0</v>
      </c>
    </row>
    <row r="120" spans="1:17" ht="21" customHeight="1" x14ac:dyDescent="0.25">
      <c r="A120" s="154" t="s">
        <v>302</v>
      </c>
      <c r="B120" s="154"/>
      <c r="C120" s="154" t="s">
        <v>303</v>
      </c>
      <c r="D120" s="155"/>
      <c r="E120" s="101">
        <f>+'Pay App 23'!E120</f>
        <v>0</v>
      </c>
      <c r="F120" s="73"/>
      <c r="G120" s="102">
        <f>+'Pay App 23'!G120+'Pay App 24'!F120</f>
        <v>0</v>
      </c>
      <c r="H120" s="194">
        <f>+'Pay App 23'!K120</f>
        <v>0</v>
      </c>
      <c r="I120" s="195"/>
      <c r="J120" s="104"/>
      <c r="K120" s="55">
        <f t="shared" si="2"/>
        <v>0</v>
      </c>
      <c r="L120" s="56">
        <f t="shared" si="0"/>
        <v>0</v>
      </c>
      <c r="M120" s="54">
        <f t="shared" si="1"/>
        <v>0</v>
      </c>
      <c r="N120" s="54">
        <f t="shared" si="3"/>
        <v>0</v>
      </c>
      <c r="O120" s="101">
        <f>+'Pay App 23'!O120+'Pay App 23'!P120</f>
        <v>0</v>
      </c>
      <c r="P120" s="73"/>
      <c r="Q120" s="69">
        <f>+'Pay App 23'!Q120+N120+P120</f>
        <v>0</v>
      </c>
    </row>
    <row r="121" spans="1:17" ht="21" customHeight="1" x14ac:dyDescent="0.25">
      <c r="A121" s="154" t="s">
        <v>304</v>
      </c>
      <c r="B121" s="154"/>
      <c r="C121" s="154" t="s">
        <v>305</v>
      </c>
      <c r="D121" s="155"/>
      <c r="E121" s="101">
        <f>+'Pay App 23'!E121</f>
        <v>0</v>
      </c>
      <c r="F121" s="73"/>
      <c r="G121" s="102">
        <f>+'Pay App 23'!G121+'Pay App 24'!F121</f>
        <v>0</v>
      </c>
      <c r="H121" s="194">
        <f>+'Pay App 23'!K121</f>
        <v>0</v>
      </c>
      <c r="I121" s="195"/>
      <c r="J121" s="104"/>
      <c r="K121" s="55">
        <f t="shared" si="2"/>
        <v>0</v>
      </c>
      <c r="L121" s="56">
        <f t="shared" si="0"/>
        <v>0</v>
      </c>
      <c r="M121" s="54">
        <f t="shared" si="1"/>
        <v>0</v>
      </c>
      <c r="N121" s="54">
        <f t="shared" si="3"/>
        <v>0</v>
      </c>
      <c r="O121" s="101">
        <f>+'Pay App 23'!O121+'Pay App 23'!P121</f>
        <v>0</v>
      </c>
      <c r="P121" s="73"/>
      <c r="Q121" s="69">
        <f>+'Pay App 23'!Q121+N121+P121</f>
        <v>0</v>
      </c>
    </row>
    <row r="122" spans="1:17" ht="21" customHeight="1" x14ac:dyDescent="0.25">
      <c r="A122" s="159" t="s">
        <v>93</v>
      </c>
      <c r="B122" s="159"/>
      <c r="C122" s="160" t="s">
        <v>221</v>
      </c>
      <c r="D122" s="163"/>
      <c r="E122" s="101">
        <f>+'Pay App 23'!E122</f>
        <v>0</v>
      </c>
      <c r="F122" s="73"/>
      <c r="G122" s="102">
        <f>+'Pay App 23'!G122+'Pay App 24'!F122</f>
        <v>0</v>
      </c>
      <c r="H122" s="194">
        <f>+'Pay App 23'!K122</f>
        <v>0</v>
      </c>
      <c r="I122" s="195"/>
      <c r="J122" s="104"/>
      <c r="K122" s="55">
        <f t="shared" si="2"/>
        <v>0</v>
      </c>
      <c r="L122" s="56">
        <f t="shared" si="0"/>
        <v>0</v>
      </c>
      <c r="M122" s="54">
        <f t="shared" si="1"/>
        <v>0</v>
      </c>
      <c r="N122" s="54">
        <f t="shared" si="3"/>
        <v>0</v>
      </c>
      <c r="O122" s="101">
        <f>+'Pay App 23'!O122+'Pay App 23'!P122</f>
        <v>0</v>
      </c>
      <c r="P122" s="73"/>
      <c r="Q122" s="69">
        <f>+'Pay App 23'!Q122+N122+P122</f>
        <v>0</v>
      </c>
    </row>
    <row r="123" spans="1:17" ht="21" customHeight="1" x14ac:dyDescent="0.25">
      <c r="A123" s="154" t="s">
        <v>306</v>
      </c>
      <c r="B123" s="154"/>
      <c r="C123" s="154" t="s">
        <v>307</v>
      </c>
      <c r="D123" s="155"/>
      <c r="E123" s="101">
        <f>+'Pay App 23'!E123</f>
        <v>0</v>
      </c>
      <c r="F123" s="73"/>
      <c r="G123" s="102">
        <f>+'Pay App 23'!G123+'Pay App 24'!F123</f>
        <v>0</v>
      </c>
      <c r="H123" s="194">
        <f>+'Pay App 23'!K123</f>
        <v>0</v>
      </c>
      <c r="I123" s="195"/>
      <c r="J123" s="104"/>
      <c r="K123" s="55">
        <f t="shared" si="2"/>
        <v>0</v>
      </c>
      <c r="L123" s="56">
        <f t="shared" si="0"/>
        <v>0</v>
      </c>
      <c r="M123" s="54">
        <f t="shared" si="1"/>
        <v>0</v>
      </c>
      <c r="N123" s="54">
        <f t="shared" si="3"/>
        <v>0</v>
      </c>
      <c r="O123" s="101">
        <f>+'Pay App 23'!O123+'Pay App 23'!P123</f>
        <v>0</v>
      </c>
      <c r="P123" s="73"/>
      <c r="Q123" s="69">
        <f>+'Pay App 23'!Q123+N123+P123</f>
        <v>0</v>
      </c>
    </row>
    <row r="124" spans="1:17" ht="21" customHeight="1" x14ac:dyDescent="0.25">
      <c r="A124" s="154" t="s">
        <v>306</v>
      </c>
      <c r="B124" s="154"/>
      <c r="C124" s="154" t="s">
        <v>308</v>
      </c>
      <c r="D124" s="155"/>
      <c r="E124" s="101">
        <f>+'Pay App 23'!E124</f>
        <v>0</v>
      </c>
      <c r="F124" s="73"/>
      <c r="G124" s="102">
        <f>+'Pay App 23'!G124+'Pay App 24'!F124</f>
        <v>0</v>
      </c>
      <c r="H124" s="194">
        <f>+'Pay App 23'!K124</f>
        <v>0</v>
      </c>
      <c r="I124" s="195"/>
      <c r="J124" s="104"/>
      <c r="K124" s="55">
        <f t="shared" si="2"/>
        <v>0</v>
      </c>
      <c r="L124" s="56">
        <f t="shared" si="0"/>
        <v>0</v>
      </c>
      <c r="M124" s="54">
        <f t="shared" si="1"/>
        <v>0</v>
      </c>
      <c r="N124" s="54">
        <f t="shared" si="3"/>
        <v>0</v>
      </c>
      <c r="O124" s="101">
        <f>+'Pay App 23'!O124+'Pay App 23'!P124</f>
        <v>0</v>
      </c>
      <c r="P124" s="73"/>
      <c r="Q124" s="69">
        <f>+'Pay App 23'!Q124+N124+P124</f>
        <v>0</v>
      </c>
    </row>
    <row r="125" spans="1:17" ht="21" customHeight="1" x14ac:dyDescent="0.25">
      <c r="A125" s="154" t="s">
        <v>306</v>
      </c>
      <c r="B125" s="154"/>
      <c r="C125" s="154" t="s">
        <v>309</v>
      </c>
      <c r="D125" s="155"/>
      <c r="E125" s="101">
        <f>+'Pay App 23'!E125</f>
        <v>0</v>
      </c>
      <c r="F125" s="73"/>
      <c r="G125" s="102">
        <f>+'Pay App 23'!G125+'Pay App 24'!F125</f>
        <v>0</v>
      </c>
      <c r="H125" s="194">
        <f>+'Pay App 23'!K125</f>
        <v>0</v>
      </c>
      <c r="I125" s="195"/>
      <c r="J125" s="104"/>
      <c r="K125" s="55">
        <f t="shared" si="2"/>
        <v>0</v>
      </c>
      <c r="L125" s="56">
        <f t="shared" si="0"/>
        <v>0</v>
      </c>
      <c r="M125" s="54">
        <f t="shared" si="1"/>
        <v>0</v>
      </c>
      <c r="N125" s="54">
        <f t="shared" si="3"/>
        <v>0</v>
      </c>
      <c r="O125" s="101">
        <f>+'Pay App 23'!O125+'Pay App 23'!P125</f>
        <v>0</v>
      </c>
      <c r="P125" s="73"/>
      <c r="Q125" s="69">
        <f>+'Pay App 23'!Q125+N125+P125</f>
        <v>0</v>
      </c>
    </row>
    <row r="126" spans="1:17" ht="21" customHeight="1" x14ac:dyDescent="0.25">
      <c r="A126" s="159" t="s">
        <v>222</v>
      </c>
      <c r="B126" s="159"/>
      <c r="C126" s="159" t="s">
        <v>223</v>
      </c>
      <c r="D126" s="160"/>
      <c r="E126" s="101">
        <f>+'Pay App 23'!E126</f>
        <v>0</v>
      </c>
      <c r="F126" s="73"/>
      <c r="G126" s="102">
        <f>+'Pay App 23'!G126+'Pay App 24'!F126</f>
        <v>0</v>
      </c>
      <c r="H126" s="194">
        <f>+'Pay App 23'!K126</f>
        <v>0</v>
      </c>
      <c r="I126" s="195"/>
      <c r="J126" s="104"/>
      <c r="K126" s="55">
        <f t="shared" si="2"/>
        <v>0</v>
      </c>
      <c r="L126" s="56">
        <f t="shared" si="0"/>
        <v>0</v>
      </c>
      <c r="M126" s="54">
        <f t="shared" si="1"/>
        <v>0</v>
      </c>
      <c r="N126" s="54">
        <f t="shared" si="3"/>
        <v>0</v>
      </c>
      <c r="O126" s="101">
        <f>+'Pay App 23'!O126+'Pay App 23'!P126</f>
        <v>0</v>
      </c>
      <c r="P126" s="73"/>
      <c r="Q126" s="69">
        <f>+'Pay App 23'!Q126+N126+P126</f>
        <v>0</v>
      </c>
    </row>
    <row r="127" spans="1:17" ht="21" customHeight="1" x14ac:dyDescent="0.25">
      <c r="A127" s="154" t="s">
        <v>94</v>
      </c>
      <c r="B127" s="154"/>
      <c r="C127" s="154" t="s">
        <v>95</v>
      </c>
      <c r="D127" s="155"/>
      <c r="E127" s="101">
        <f>+'Pay App 23'!E127</f>
        <v>0</v>
      </c>
      <c r="F127" s="73"/>
      <c r="G127" s="102">
        <f>+'Pay App 23'!G127+'Pay App 24'!F127</f>
        <v>0</v>
      </c>
      <c r="H127" s="194">
        <f>+'Pay App 23'!K127</f>
        <v>0</v>
      </c>
      <c r="I127" s="195"/>
      <c r="J127" s="104"/>
      <c r="K127" s="55">
        <f t="shared" si="2"/>
        <v>0</v>
      </c>
      <c r="L127" s="56">
        <f t="shared" si="0"/>
        <v>0</v>
      </c>
      <c r="M127" s="54">
        <f t="shared" si="1"/>
        <v>0</v>
      </c>
      <c r="N127" s="54">
        <f t="shared" si="3"/>
        <v>0</v>
      </c>
      <c r="O127" s="101">
        <f>+'Pay App 23'!O127+'Pay App 23'!P127</f>
        <v>0</v>
      </c>
      <c r="P127" s="73"/>
      <c r="Q127" s="69">
        <f>+'Pay App 23'!Q127+N127+P127</f>
        <v>0</v>
      </c>
    </row>
    <row r="128" spans="1:17" ht="21" customHeight="1" x14ac:dyDescent="0.25">
      <c r="A128" s="154" t="s">
        <v>310</v>
      </c>
      <c r="B128" s="154"/>
      <c r="C128" s="154" t="s">
        <v>311</v>
      </c>
      <c r="D128" s="155"/>
      <c r="E128" s="101">
        <f>+'Pay App 23'!E128</f>
        <v>0</v>
      </c>
      <c r="F128" s="73"/>
      <c r="G128" s="102">
        <f>+'Pay App 23'!G128+'Pay App 24'!F128</f>
        <v>0</v>
      </c>
      <c r="H128" s="194">
        <f>+'Pay App 23'!K128</f>
        <v>0</v>
      </c>
      <c r="I128" s="195"/>
      <c r="J128" s="104"/>
      <c r="K128" s="55">
        <f t="shared" si="2"/>
        <v>0</v>
      </c>
      <c r="L128" s="56">
        <f t="shared" si="0"/>
        <v>0</v>
      </c>
      <c r="M128" s="54">
        <f t="shared" si="1"/>
        <v>0</v>
      </c>
      <c r="N128" s="54">
        <f t="shared" si="3"/>
        <v>0</v>
      </c>
      <c r="O128" s="101">
        <f>+'Pay App 23'!O128+'Pay App 23'!P128</f>
        <v>0</v>
      </c>
      <c r="P128" s="73"/>
      <c r="Q128" s="69">
        <f>+'Pay App 23'!Q128+N128+P128</f>
        <v>0</v>
      </c>
    </row>
    <row r="129" spans="1:17" ht="21" customHeight="1" x14ac:dyDescent="0.25">
      <c r="A129" s="154" t="s">
        <v>312</v>
      </c>
      <c r="B129" s="154"/>
      <c r="C129" s="154" t="s">
        <v>313</v>
      </c>
      <c r="D129" s="155"/>
      <c r="E129" s="101">
        <f>+'Pay App 23'!E129</f>
        <v>0</v>
      </c>
      <c r="F129" s="73"/>
      <c r="G129" s="102">
        <f>+'Pay App 23'!G129+'Pay App 24'!F129</f>
        <v>0</v>
      </c>
      <c r="H129" s="194">
        <f>+'Pay App 23'!K129</f>
        <v>0</v>
      </c>
      <c r="I129" s="195"/>
      <c r="J129" s="104"/>
      <c r="K129" s="55">
        <f t="shared" si="2"/>
        <v>0</v>
      </c>
      <c r="L129" s="56">
        <f t="shared" si="0"/>
        <v>0</v>
      </c>
      <c r="M129" s="54">
        <f t="shared" si="1"/>
        <v>0</v>
      </c>
      <c r="N129" s="54">
        <f t="shared" si="3"/>
        <v>0</v>
      </c>
      <c r="O129" s="101">
        <f>+'Pay App 23'!O129+'Pay App 23'!P129</f>
        <v>0</v>
      </c>
      <c r="P129" s="73"/>
      <c r="Q129" s="69">
        <f>+'Pay App 23'!Q129+N129+P129</f>
        <v>0</v>
      </c>
    </row>
    <row r="130" spans="1:17" ht="21" customHeight="1" x14ac:dyDescent="0.25">
      <c r="A130" s="154" t="s">
        <v>96</v>
      </c>
      <c r="B130" s="154"/>
      <c r="C130" s="154" t="s">
        <v>97</v>
      </c>
      <c r="D130" s="155"/>
      <c r="E130" s="101">
        <f>+'Pay App 23'!E130</f>
        <v>0</v>
      </c>
      <c r="F130" s="73"/>
      <c r="G130" s="102">
        <f>+'Pay App 23'!G130+'Pay App 24'!F130</f>
        <v>0</v>
      </c>
      <c r="H130" s="194">
        <f>+'Pay App 23'!K130</f>
        <v>0</v>
      </c>
      <c r="I130" s="195"/>
      <c r="J130" s="104"/>
      <c r="K130" s="55">
        <f t="shared" si="2"/>
        <v>0</v>
      </c>
      <c r="L130" s="56">
        <f t="shared" si="0"/>
        <v>0</v>
      </c>
      <c r="M130" s="54">
        <f t="shared" si="1"/>
        <v>0</v>
      </c>
      <c r="N130" s="54">
        <f t="shared" si="3"/>
        <v>0</v>
      </c>
      <c r="O130" s="101">
        <f>+'Pay App 23'!O130+'Pay App 23'!P130</f>
        <v>0</v>
      </c>
      <c r="P130" s="73"/>
      <c r="Q130" s="69">
        <f>+'Pay App 23'!Q130+N130+P130</f>
        <v>0</v>
      </c>
    </row>
    <row r="131" spans="1:17" ht="21" customHeight="1" x14ac:dyDescent="0.25">
      <c r="A131" s="154" t="s">
        <v>314</v>
      </c>
      <c r="B131" s="154"/>
      <c r="C131" s="154" t="s">
        <v>315</v>
      </c>
      <c r="D131" s="155"/>
      <c r="E131" s="101">
        <f>+'Pay App 23'!E131</f>
        <v>0</v>
      </c>
      <c r="F131" s="73"/>
      <c r="G131" s="102">
        <f>+'Pay App 23'!G131+'Pay App 24'!F131</f>
        <v>0</v>
      </c>
      <c r="H131" s="194">
        <f>+'Pay App 23'!K131</f>
        <v>0</v>
      </c>
      <c r="I131" s="195"/>
      <c r="J131" s="104"/>
      <c r="K131" s="55">
        <f t="shared" si="2"/>
        <v>0</v>
      </c>
      <c r="L131" s="56">
        <f t="shared" si="0"/>
        <v>0</v>
      </c>
      <c r="M131" s="54">
        <f t="shared" si="1"/>
        <v>0</v>
      </c>
      <c r="N131" s="54">
        <f t="shared" si="3"/>
        <v>0</v>
      </c>
      <c r="O131" s="101">
        <f>+'Pay App 23'!O131+'Pay App 23'!P131</f>
        <v>0</v>
      </c>
      <c r="P131" s="73"/>
      <c r="Q131" s="69">
        <f>+'Pay App 23'!Q131+N131+P131</f>
        <v>0</v>
      </c>
    </row>
    <row r="132" spans="1:17" ht="21" customHeight="1" x14ac:dyDescent="0.25">
      <c r="A132" s="154" t="s">
        <v>316</v>
      </c>
      <c r="B132" s="154"/>
      <c r="C132" s="154" t="s">
        <v>317</v>
      </c>
      <c r="D132" s="155"/>
      <c r="E132" s="101">
        <f>+'Pay App 23'!E132</f>
        <v>0</v>
      </c>
      <c r="F132" s="73"/>
      <c r="G132" s="102">
        <f>+'Pay App 23'!G132+'Pay App 24'!F132</f>
        <v>0</v>
      </c>
      <c r="H132" s="194">
        <f>+'Pay App 23'!K132</f>
        <v>0</v>
      </c>
      <c r="I132" s="195"/>
      <c r="J132" s="104"/>
      <c r="K132" s="55">
        <f t="shared" si="2"/>
        <v>0</v>
      </c>
      <c r="L132" s="56">
        <f t="shared" si="0"/>
        <v>0</v>
      </c>
      <c r="M132" s="54">
        <f t="shared" si="1"/>
        <v>0</v>
      </c>
      <c r="N132" s="54">
        <f t="shared" si="3"/>
        <v>0</v>
      </c>
      <c r="O132" s="101">
        <f>+'Pay App 23'!O132+'Pay App 23'!P132</f>
        <v>0</v>
      </c>
      <c r="P132" s="73"/>
      <c r="Q132" s="69">
        <f>+'Pay App 23'!Q132+N132+P132</f>
        <v>0</v>
      </c>
    </row>
    <row r="133" spans="1:17" ht="21" customHeight="1" x14ac:dyDescent="0.25">
      <c r="A133" s="159" t="s">
        <v>219</v>
      </c>
      <c r="B133" s="159"/>
      <c r="C133" s="159" t="s">
        <v>220</v>
      </c>
      <c r="D133" s="160"/>
      <c r="E133" s="101">
        <f>+'Pay App 23'!E133</f>
        <v>0</v>
      </c>
      <c r="F133" s="73"/>
      <c r="G133" s="102">
        <f>+'Pay App 23'!G133+'Pay App 24'!F133</f>
        <v>0</v>
      </c>
      <c r="H133" s="194">
        <f>+'Pay App 23'!K133</f>
        <v>0</v>
      </c>
      <c r="I133" s="195"/>
      <c r="J133" s="104"/>
      <c r="K133" s="55">
        <f t="shared" si="2"/>
        <v>0</v>
      </c>
      <c r="L133" s="56">
        <f t="shared" si="0"/>
        <v>0</v>
      </c>
      <c r="M133" s="54">
        <f t="shared" si="1"/>
        <v>0</v>
      </c>
      <c r="N133" s="54">
        <f t="shared" si="3"/>
        <v>0</v>
      </c>
      <c r="O133" s="101">
        <f>+'Pay App 23'!O133+'Pay App 23'!P133</f>
        <v>0</v>
      </c>
      <c r="P133" s="73"/>
      <c r="Q133" s="69">
        <f>+'Pay App 23'!Q133+N133+P133</f>
        <v>0</v>
      </c>
    </row>
    <row r="134" spans="1:17" ht="21" customHeight="1" x14ac:dyDescent="0.25">
      <c r="A134" s="154" t="s">
        <v>98</v>
      </c>
      <c r="B134" s="154"/>
      <c r="C134" s="154" t="s">
        <v>99</v>
      </c>
      <c r="D134" s="155"/>
      <c r="E134" s="101">
        <f>+'Pay App 23'!E134</f>
        <v>0</v>
      </c>
      <c r="F134" s="73"/>
      <c r="G134" s="102">
        <f>+'Pay App 23'!G134+'Pay App 24'!F134</f>
        <v>0</v>
      </c>
      <c r="H134" s="194">
        <f>+'Pay App 23'!K134</f>
        <v>0</v>
      </c>
      <c r="I134" s="195"/>
      <c r="J134" s="104"/>
      <c r="K134" s="55">
        <f t="shared" si="2"/>
        <v>0</v>
      </c>
      <c r="L134" s="56">
        <f t="shared" si="0"/>
        <v>0</v>
      </c>
      <c r="M134" s="54">
        <f t="shared" si="1"/>
        <v>0</v>
      </c>
      <c r="N134" s="54">
        <f t="shared" si="3"/>
        <v>0</v>
      </c>
      <c r="O134" s="101">
        <f>+'Pay App 23'!O134+'Pay App 23'!P134</f>
        <v>0</v>
      </c>
      <c r="P134" s="73"/>
      <c r="Q134" s="69">
        <f>+'Pay App 23'!Q134+N134+P134</f>
        <v>0</v>
      </c>
    </row>
    <row r="135" spans="1:17" ht="21" customHeight="1" x14ac:dyDescent="0.25">
      <c r="A135" s="154" t="s">
        <v>100</v>
      </c>
      <c r="B135" s="154"/>
      <c r="C135" s="154" t="s">
        <v>101</v>
      </c>
      <c r="D135" s="155"/>
      <c r="E135" s="101">
        <f>+'Pay App 23'!E135</f>
        <v>0</v>
      </c>
      <c r="F135" s="73"/>
      <c r="G135" s="102">
        <f>+'Pay App 23'!G135+'Pay App 24'!F135</f>
        <v>0</v>
      </c>
      <c r="H135" s="194">
        <f>+'Pay App 23'!K135</f>
        <v>0</v>
      </c>
      <c r="I135" s="195"/>
      <c r="J135" s="104"/>
      <c r="K135" s="55">
        <f t="shared" si="2"/>
        <v>0</v>
      </c>
      <c r="L135" s="56">
        <f t="shared" si="0"/>
        <v>0</v>
      </c>
      <c r="M135" s="54">
        <f t="shared" si="1"/>
        <v>0</v>
      </c>
      <c r="N135" s="54">
        <f t="shared" si="3"/>
        <v>0</v>
      </c>
      <c r="O135" s="101">
        <f>+'Pay App 23'!O135+'Pay App 23'!P135</f>
        <v>0</v>
      </c>
      <c r="P135" s="73"/>
      <c r="Q135" s="69">
        <f>+'Pay App 23'!Q135+N135+P135</f>
        <v>0</v>
      </c>
    </row>
    <row r="136" spans="1:17" ht="21" customHeight="1" x14ac:dyDescent="0.25">
      <c r="A136" s="154" t="s">
        <v>102</v>
      </c>
      <c r="B136" s="154"/>
      <c r="C136" s="154" t="s">
        <v>103</v>
      </c>
      <c r="D136" s="155"/>
      <c r="E136" s="101">
        <f>+'Pay App 23'!E136</f>
        <v>0</v>
      </c>
      <c r="F136" s="73"/>
      <c r="G136" s="102">
        <f>+'Pay App 23'!G136+'Pay App 24'!F136</f>
        <v>0</v>
      </c>
      <c r="H136" s="194">
        <f>+'Pay App 23'!K136</f>
        <v>0</v>
      </c>
      <c r="I136" s="195"/>
      <c r="J136" s="104"/>
      <c r="K136" s="55">
        <f t="shared" si="2"/>
        <v>0</v>
      </c>
      <c r="L136" s="56">
        <f t="shared" si="0"/>
        <v>0</v>
      </c>
      <c r="M136" s="54">
        <f t="shared" si="1"/>
        <v>0</v>
      </c>
      <c r="N136" s="54">
        <f t="shared" si="3"/>
        <v>0</v>
      </c>
      <c r="O136" s="101">
        <f>+'Pay App 23'!O136+'Pay App 23'!P136</f>
        <v>0</v>
      </c>
      <c r="P136" s="73"/>
      <c r="Q136" s="69">
        <f>+'Pay App 23'!Q136+N136+P136</f>
        <v>0</v>
      </c>
    </row>
    <row r="137" spans="1:17" ht="21" customHeight="1" x14ac:dyDescent="0.25">
      <c r="A137" s="159" t="s">
        <v>217</v>
      </c>
      <c r="B137" s="159"/>
      <c r="C137" s="159" t="s">
        <v>218</v>
      </c>
      <c r="D137" s="160"/>
      <c r="E137" s="101">
        <f>+'Pay App 23'!E137</f>
        <v>0</v>
      </c>
      <c r="F137" s="73"/>
      <c r="G137" s="102">
        <f>+'Pay App 23'!G137+'Pay App 24'!F137</f>
        <v>0</v>
      </c>
      <c r="H137" s="194">
        <f>+'Pay App 23'!K137</f>
        <v>0</v>
      </c>
      <c r="I137" s="195"/>
      <c r="J137" s="104"/>
      <c r="K137" s="55">
        <f t="shared" si="2"/>
        <v>0</v>
      </c>
      <c r="L137" s="56">
        <f t="shared" si="0"/>
        <v>0</v>
      </c>
      <c r="M137" s="54">
        <f t="shared" si="1"/>
        <v>0</v>
      </c>
      <c r="N137" s="54">
        <f t="shared" si="3"/>
        <v>0</v>
      </c>
      <c r="O137" s="101">
        <f>+'Pay App 23'!O137+'Pay App 23'!P137</f>
        <v>0</v>
      </c>
      <c r="P137" s="73"/>
      <c r="Q137" s="69">
        <f>+'Pay App 23'!Q137+N137+P137</f>
        <v>0</v>
      </c>
    </row>
    <row r="138" spans="1:17" ht="21" customHeight="1" x14ac:dyDescent="0.25">
      <c r="A138" s="154" t="s">
        <v>104</v>
      </c>
      <c r="B138" s="154"/>
      <c r="C138" s="154" t="s">
        <v>105</v>
      </c>
      <c r="D138" s="155"/>
      <c r="E138" s="101">
        <f>+'Pay App 23'!E138</f>
        <v>0</v>
      </c>
      <c r="F138" s="73"/>
      <c r="G138" s="102">
        <f>+'Pay App 23'!G138+'Pay App 24'!F138</f>
        <v>0</v>
      </c>
      <c r="H138" s="194">
        <f>+'Pay App 23'!K138</f>
        <v>0</v>
      </c>
      <c r="I138" s="195"/>
      <c r="J138" s="104"/>
      <c r="K138" s="55">
        <f t="shared" si="2"/>
        <v>0</v>
      </c>
      <c r="L138" s="56">
        <f t="shared" si="0"/>
        <v>0</v>
      </c>
      <c r="M138" s="54">
        <f t="shared" si="1"/>
        <v>0</v>
      </c>
      <c r="N138" s="54">
        <f t="shared" si="3"/>
        <v>0</v>
      </c>
      <c r="O138" s="101">
        <f>+'Pay App 23'!O138+'Pay App 23'!P138</f>
        <v>0</v>
      </c>
      <c r="P138" s="73"/>
      <c r="Q138" s="69">
        <f>+'Pay App 23'!Q138+N138+P138</f>
        <v>0</v>
      </c>
    </row>
    <row r="139" spans="1:17" ht="21" customHeight="1" x14ac:dyDescent="0.25">
      <c r="A139" s="154" t="s">
        <v>318</v>
      </c>
      <c r="B139" s="154"/>
      <c r="C139" s="154" t="s">
        <v>319</v>
      </c>
      <c r="D139" s="155"/>
      <c r="E139" s="101">
        <f>+'Pay App 23'!E139</f>
        <v>0</v>
      </c>
      <c r="F139" s="73"/>
      <c r="G139" s="102">
        <f>+'Pay App 23'!G139+'Pay App 24'!F139</f>
        <v>0</v>
      </c>
      <c r="H139" s="194">
        <f>+'Pay App 23'!K139</f>
        <v>0</v>
      </c>
      <c r="I139" s="195"/>
      <c r="J139" s="104"/>
      <c r="K139" s="55">
        <f t="shared" si="2"/>
        <v>0</v>
      </c>
      <c r="L139" s="56">
        <f t="shared" si="0"/>
        <v>0</v>
      </c>
      <c r="M139" s="54">
        <f t="shared" si="1"/>
        <v>0</v>
      </c>
      <c r="N139" s="54">
        <f t="shared" si="3"/>
        <v>0</v>
      </c>
      <c r="O139" s="101">
        <f>+'Pay App 23'!O139+'Pay App 23'!P139</f>
        <v>0</v>
      </c>
      <c r="P139" s="73"/>
      <c r="Q139" s="69">
        <f>+'Pay App 23'!Q139+N139+P139</f>
        <v>0</v>
      </c>
    </row>
    <row r="140" spans="1:17" ht="21" customHeight="1" x14ac:dyDescent="0.25">
      <c r="A140" s="154" t="s">
        <v>106</v>
      </c>
      <c r="B140" s="154"/>
      <c r="C140" s="154" t="s">
        <v>107</v>
      </c>
      <c r="D140" s="155"/>
      <c r="E140" s="101">
        <f>+'Pay App 23'!E140</f>
        <v>0</v>
      </c>
      <c r="F140" s="73"/>
      <c r="G140" s="102">
        <f>+'Pay App 23'!G140+'Pay App 24'!F140</f>
        <v>0</v>
      </c>
      <c r="H140" s="194">
        <f>+'Pay App 23'!K140</f>
        <v>0</v>
      </c>
      <c r="I140" s="195"/>
      <c r="J140" s="104"/>
      <c r="K140" s="55">
        <f t="shared" si="2"/>
        <v>0</v>
      </c>
      <c r="L140" s="56">
        <f t="shared" si="0"/>
        <v>0</v>
      </c>
      <c r="M140" s="54">
        <f t="shared" si="1"/>
        <v>0</v>
      </c>
      <c r="N140" s="54">
        <f t="shared" si="3"/>
        <v>0</v>
      </c>
      <c r="O140" s="101">
        <f>+'Pay App 23'!O140+'Pay App 23'!P140</f>
        <v>0</v>
      </c>
      <c r="P140" s="73"/>
      <c r="Q140" s="69">
        <f>+'Pay App 23'!Q140+N140+P140</f>
        <v>0</v>
      </c>
    </row>
    <row r="141" spans="1:17" ht="21" customHeight="1" x14ac:dyDescent="0.25">
      <c r="A141" s="154" t="s">
        <v>320</v>
      </c>
      <c r="B141" s="154"/>
      <c r="C141" s="154" t="s">
        <v>321</v>
      </c>
      <c r="D141" s="155"/>
      <c r="E141" s="101">
        <f>+'Pay App 23'!E141</f>
        <v>0</v>
      </c>
      <c r="F141" s="73"/>
      <c r="G141" s="102">
        <f>+'Pay App 23'!G141+'Pay App 24'!F141</f>
        <v>0</v>
      </c>
      <c r="H141" s="194">
        <f>+'Pay App 23'!K141</f>
        <v>0</v>
      </c>
      <c r="I141" s="195"/>
      <c r="J141" s="104"/>
      <c r="K141" s="55">
        <f t="shared" si="2"/>
        <v>0</v>
      </c>
      <c r="L141" s="56">
        <f t="shared" si="0"/>
        <v>0</v>
      </c>
      <c r="M141" s="54">
        <f t="shared" si="1"/>
        <v>0</v>
      </c>
      <c r="N141" s="54">
        <f t="shared" si="3"/>
        <v>0</v>
      </c>
      <c r="O141" s="101">
        <f>+'Pay App 23'!O141+'Pay App 23'!P141</f>
        <v>0</v>
      </c>
      <c r="P141" s="73"/>
      <c r="Q141" s="69">
        <f>+'Pay App 23'!Q141+N141+P141</f>
        <v>0</v>
      </c>
    </row>
    <row r="142" spans="1:17" ht="21" customHeight="1" x14ac:dyDescent="0.25">
      <c r="A142" s="154" t="s">
        <v>108</v>
      </c>
      <c r="B142" s="154"/>
      <c r="C142" s="154" t="s">
        <v>109</v>
      </c>
      <c r="D142" s="155"/>
      <c r="E142" s="101">
        <f>+'Pay App 23'!E142</f>
        <v>0</v>
      </c>
      <c r="F142" s="73"/>
      <c r="G142" s="102">
        <f>+'Pay App 23'!G142+'Pay App 24'!F142</f>
        <v>0</v>
      </c>
      <c r="H142" s="194">
        <f>+'Pay App 23'!K142</f>
        <v>0</v>
      </c>
      <c r="I142" s="195"/>
      <c r="J142" s="104"/>
      <c r="K142" s="55">
        <f t="shared" si="2"/>
        <v>0</v>
      </c>
      <c r="L142" s="56">
        <f t="shared" si="0"/>
        <v>0</v>
      </c>
      <c r="M142" s="54">
        <f t="shared" si="1"/>
        <v>0</v>
      </c>
      <c r="N142" s="54">
        <f t="shared" si="3"/>
        <v>0</v>
      </c>
      <c r="O142" s="101">
        <f>+'Pay App 23'!O142+'Pay App 23'!P142</f>
        <v>0</v>
      </c>
      <c r="P142" s="73"/>
      <c r="Q142" s="69">
        <f>+'Pay App 23'!Q142+N142+P142</f>
        <v>0</v>
      </c>
    </row>
    <row r="143" spans="1:17" ht="21" customHeight="1" x14ac:dyDescent="0.25">
      <c r="A143" s="154" t="s">
        <v>110</v>
      </c>
      <c r="B143" s="154"/>
      <c r="C143" s="154" t="s">
        <v>111</v>
      </c>
      <c r="D143" s="155"/>
      <c r="E143" s="101">
        <f>+'Pay App 23'!E143</f>
        <v>0</v>
      </c>
      <c r="F143" s="73"/>
      <c r="G143" s="102">
        <f>+'Pay App 23'!G143+'Pay App 24'!F143</f>
        <v>0</v>
      </c>
      <c r="H143" s="194">
        <f>+'Pay App 23'!K143</f>
        <v>0</v>
      </c>
      <c r="I143" s="195"/>
      <c r="J143" s="104"/>
      <c r="K143" s="55">
        <f t="shared" si="2"/>
        <v>0</v>
      </c>
      <c r="L143" s="56">
        <f t="shared" si="0"/>
        <v>0</v>
      </c>
      <c r="M143" s="54">
        <f t="shared" si="1"/>
        <v>0</v>
      </c>
      <c r="N143" s="54">
        <f t="shared" si="3"/>
        <v>0</v>
      </c>
      <c r="O143" s="101">
        <f>+'Pay App 23'!O143+'Pay App 23'!P143</f>
        <v>0</v>
      </c>
      <c r="P143" s="73"/>
      <c r="Q143" s="69">
        <f>+'Pay App 23'!Q143+N143+P143</f>
        <v>0</v>
      </c>
    </row>
    <row r="144" spans="1:17" ht="21" customHeight="1" x14ac:dyDescent="0.25">
      <c r="A144" s="154" t="s">
        <v>322</v>
      </c>
      <c r="B144" s="154"/>
      <c r="C144" s="154" t="s">
        <v>323</v>
      </c>
      <c r="D144" s="155"/>
      <c r="E144" s="101">
        <f>+'Pay App 23'!E144</f>
        <v>0</v>
      </c>
      <c r="F144" s="73"/>
      <c r="G144" s="102">
        <f>+'Pay App 23'!G144+'Pay App 24'!F144</f>
        <v>0</v>
      </c>
      <c r="H144" s="194">
        <f>+'Pay App 23'!K144</f>
        <v>0</v>
      </c>
      <c r="I144" s="195"/>
      <c r="J144" s="104"/>
      <c r="K144" s="55">
        <f t="shared" si="2"/>
        <v>0</v>
      </c>
      <c r="L144" s="56">
        <f t="shared" si="0"/>
        <v>0</v>
      </c>
      <c r="M144" s="54">
        <f t="shared" si="1"/>
        <v>0</v>
      </c>
      <c r="N144" s="54">
        <f t="shared" si="3"/>
        <v>0</v>
      </c>
      <c r="O144" s="101">
        <f>+'Pay App 23'!O144+'Pay App 23'!P144</f>
        <v>0</v>
      </c>
      <c r="P144" s="73"/>
      <c r="Q144" s="69">
        <f>+'Pay App 23'!Q144+N144+P144</f>
        <v>0</v>
      </c>
    </row>
    <row r="145" spans="1:17" ht="21" customHeight="1" x14ac:dyDescent="0.25">
      <c r="A145" s="154" t="s">
        <v>327</v>
      </c>
      <c r="B145" s="154"/>
      <c r="C145" s="154" t="s">
        <v>324</v>
      </c>
      <c r="D145" s="155"/>
      <c r="E145" s="101">
        <f>+'Pay App 23'!E145</f>
        <v>0</v>
      </c>
      <c r="F145" s="73"/>
      <c r="G145" s="102">
        <f>+'Pay App 23'!G145+'Pay App 24'!F145</f>
        <v>0</v>
      </c>
      <c r="H145" s="194">
        <f>+'Pay App 23'!K145</f>
        <v>0</v>
      </c>
      <c r="I145" s="195"/>
      <c r="J145" s="104"/>
      <c r="K145" s="55">
        <f t="shared" si="2"/>
        <v>0</v>
      </c>
      <c r="L145" s="56">
        <f t="shared" si="0"/>
        <v>0</v>
      </c>
      <c r="M145" s="54">
        <f t="shared" si="1"/>
        <v>0</v>
      </c>
      <c r="N145" s="54">
        <f t="shared" si="3"/>
        <v>0</v>
      </c>
      <c r="O145" s="101">
        <f>+'Pay App 23'!O145+'Pay App 23'!P145</f>
        <v>0</v>
      </c>
      <c r="P145" s="73"/>
      <c r="Q145" s="69">
        <f>+'Pay App 23'!Q145+N145+P145</f>
        <v>0</v>
      </c>
    </row>
    <row r="146" spans="1:17" ht="21" customHeight="1" x14ac:dyDescent="0.25">
      <c r="A146" s="154" t="s">
        <v>325</v>
      </c>
      <c r="B146" s="154"/>
      <c r="C146" s="154" t="s">
        <v>326</v>
      </c>
      <c r="D146" s="155"/>
      <c r="E146" s="101">
        <f>+'Pay App 23'!E146</f>
        <v>0</v>
      </c>
      <c r="F146" s="73"/>
      <c r="G146" s="102">
        <f>+'Pay App 23'!G146+'Pay App 24'!F146</f>
        <v>0</v>
      </c>
      <c r="H146" s="194">
        <f>+'Pay App 23'!K146</f>
        <v>0</v>
      </c>
      <c r="I146" s="195"/>
      <c r="J146" s="104"/>
      <c r="K146" s="55">
        <f t="shared" si="2"/>
        <v>0</v>
      </c>
      <c r="L146" s="56">
        <f t="shared" ref="L146:L209" si="4">IF(ISERROR(K146/G146),0,K146/G146)</f>
        <v>0</v>
      </c>
      <c r="M146" s="54">
        <f t="shared" ref="M146:M209" si="5">+G146-K146</f>
        <v>0</v>
      </c>
      <c r="N146" s="54">
        <f t="shared" si="3"/>
        <v>0</v>
      </c>
      <c r="O146" s="101">
        <f>+'Pay App 23'!O146+'Pay App 23'!P146</f>
        <v>0</v>
      </c>
      <c r="P146" s="73"/>
      <c r="Q146" s="69">
        <f>+'Pay App 23'!Q146+N146+P146</f>
        <v>0</v>
      </c>
    </row>
    <row r="147" spans="1:17" ht="21" customHeight="1" x14ac:dyDescent="0.25">
      <c r="A147" s="159" t="s">
        <v>215</v>
      </c>
      <c r="B147" s="159"/>
      <c r="C147" s="159" t="s">
        <v>216</v>
      </c>
      <c r="D147" s="160"/>
      <c r="E147" s="101">
        <f>+'Pay App 23'!E147</f>
        <v>0</v>
      </c>
      <c r="F147" s="73"/>
      <c r="G147" s="102">
        <f>+'Pay App 23'!G147+'Pay App 24'!F147</f>
        <v>0</v>
      </c>
      <c r="H147" s="194">
        <f>+'Pay App 23'!K147</f>
        <v>0</v>
      </c>
      <c r="I147" s="195"/>
      <c r="J147" s="104"/>
      <c r="K147" s="55">
        <f t="shared" ref="K147:K210" si="6">+H147+J147</f>
        <v>0</v>
      </c>
      <c r="L147" s="56">
        <f t="shared" si="4"/>
        <v>0</v>
      </c>
      <c r="M147" s="54">
        <f t="shared" si="5"/>
        <v>0</v>
      </c>
      <c r="N147" s="54">
        <f t="shared" ref="N147:N210" si="7">SUM(+J147*0.05)</f>
        <v>0</v>
      </c>
      <c r="O147" s="101">
        <f>+'Pay App 23'!O147+'Pay App 23'!P147</f>
        <v>0</v>
      </c>
      <c r="P147" s="73"/>
      <c r="Q147" s="69">
        <f>+'Pay App 23'!Q147+N147+P147</f>
        <v>0</v>
      </c>
    </row>
    <row r="148" spans="1:17" ht="21" customHeight="1" x14ac:dyDescent="0.25">
      <c r="A148" s="154" t="s">
        <v>112</v>
      </c>
      <c r="B148" s="154"/>
      <c r="C148" s="154" t="s">
        <v>113</v>
      </c>
      <c r="D148" s="155"/>
      <c r="E148" s="101">
        <f>+'Pay App 23'!E148</f>
        <v>0</v>
      </c>
      <c r="F148" s="73"/>
      <c r="G148" s="102">
        <f>+'Pay App 23'!G148+'Pay App 24'!F148</f>
        <v>0</v>
      </c>
      <c r="H148" s="194">
        <f>+'Pay App 23'!K148</f>
        <v>0</v>
      </c>
      <c r="I148" s="195"/>
      <c r="J148" s="104"/>
      <c r="K148" s="55">
        <f t="shared" si="6"/>
        <v>0</v>
      </c>
      <c r="L148" s="56">
        <f t="shared" si="4"/>
        <v>0</v>
      </c>
      <c r="M148" s="54">
        <f t="shared" si="5"/>
        <v>0</v>
      </c>
      <c r="N148" s="54">
        <f t="shared" si="7"/>
        <v>0</v>
      </c>
      <c r="O148" s="101">
        <f>+'Pay App 23'!O148+'Pay App 23'!P148</f>
        <v>0</v>
      </c>
      <c r="P148" s="73"/>
      <c r="Q148" s="69">
        <f>+'Pay App 23'!Q148+N148+P148</f>
        <v>0</v>
      </c>
    </row>
    <row r="149" spans="1:17" ht="21" customHeight="1" x14ac:dyDescent="0.25">
      <c r="A149" s="154" t="s">
        <v>328</v>
      </c>
      <c r="B149" s="154"/>
      <c r="C149" s="154" t="s">
        <v>329</v>
      </c>
      <c r="D149" s="155"/>
      <c r="E149" s="101">
        <f>+'Pay App 23'!E149</f>
        <v>0</v>
      </c>
      <c r="F149" s="73"/>
      <c r="G149" s="102">
        <f>+'Pay App 23'!G149+'Pay App 24'!F149</f>
        <v>0</v>
      </c>
      <c r="H149" s="194">
        <f>+'Pay App 23'!K149</f>
        <v>0</v>
      </c>
      <c r="I149" s="195"/>
      <c r="J149" s="104"/>
      <c r="K149" s="55">
        <f t="shared" si="6"/>
        <v>0</v>
      </c>
      <c r="L149" s="56">
        <f t="shared" si="4"/>
        <v>0</v>
      </c>
      <c r="M149" s="54">
        <f t="shared" si="5"/>
        <v>0</v>
      </c>
      <c r="N149" s="54">
        <f t="shared" si="7"/>
        <v>0</v>
      </c>
      <c r="O149" s="101">
        <f>+'Pay App 23'!O149+'Pay App 23'!P149</f>
        <v>0</v>
      </c>
      <c r="P149" s="73"/>
      <c r="Q149" s="69">
        <f>+'Pay App 23'!Q149+N149+P149</f>
        <v>0</v>
      </c>
    </row>
    <row r="150" spans="1:17" ht="21" customHeight="1" x14ac:dyDescent="0.25">
      <c r="A150" s="154" t="s">
        <v>114</v>
      </c>
      <c r="B150" s="154"/>
      <c r="C150" s="154" t="s">
        <v>115</v>
      </c>
      <c r="D150" s="155"/>
      <c r="E150" s="101">
        <f>+'Pay App 23'!E150</f>
        <v>0</v>
      </c>
      <c r="F150" s="73"/>
      <c r="G150" s="102">
        <f>+'Pay App 23'!G150+'Pay App 24'!F150</f>
        <v>0</v>
      </c>
      <c r="H150" s="194">
        <f>+'Pay App 23'!K150</f>
        <v>0</v>
      </c>
      <c r="I150" s="195"/>
      <c r="J150" s="104"/>
      <c r="K150" s="55">
        <f t="shared" si="6"/>
        <v>0</v>
      </c>
      <c r="L150" s="56">
        <f t="shared" si="4"/>
        <v>0</v>
      </c>
      <c r="M150" s="54">
        <f t="shared" si="5"/>
        <v>0</v>
      </c>
      <c r="N150" s="54">
        <f t="shared" si="7"/>
        <v>0</v>
      </c>
      <c r="O150" s="101">
        <f>+'Pay App 23'!O150+'Pay App 23'!P150</f>
        <v>0</v>
      </c>
      <c r="P150" s="73"/>
      <c r="Q150" s="69">
        <f>+'Pay App 23'!Q150+N150+P150</f>
        <v>0</v>
      </c>
    </row>
    <row r="151" spans="1:17" ht="21" customHeight="1" x14ac:dyDescent="0.25">
      <c r="A151" s="154" t="s">
        <v>116</v>
      </c>
      <c r="B151" s="154"/>
      <c r="C151" s="154" t="s">
        <v>117</v>
      </c>
      <c r="D151" s="155"/>
      <c r="E151" s="101">
        <f>+'Pay App 23'!E151</f>
        <v>0</v>
      </c>
      <c r="F151" s="73"/>
      <c r="G151" s="102">
        <f>+'Pay App 23'!G151+'Pay App 24'!F151</f>
        <v>0</v>
      </c>
      <c r="H151" s="194">
        <f>+'Pay App 23'!K151</f>
        <v>0</v>
      </c>
      <c r="I151" s="195"/>
      <c r="J151" s="104"/>
      <c r="K151" s="55">
        <f t="shared" si="6"/>
        <v>0</v>
      </c>
      <c r="L151" s="56">
        <f t="shared" si="4"/>
        <v>0</v>
      </c>
      <c r="M151" s="54">
        <f t="shared" si="5"/>
        <v>0</v>
      </c>
      <c r="N151" s="54">
        <f t="shared" si="7"/>
        <v>0</v>
      </c>
      <c r="O151" s="101">
        <f>+'Pay App 23'!O151+'Pay App 23'!P151</f>
        <v>0</v>
      </c>
      <c r="P151" s="73"/>
      <c r="Q151" s="69">
        <f>+'Pay App 23'!Q151+N151+P151</f>
        <v>0</v>
      </c>
    </row>
    <row r="152" spans="1:17" ht="21" customHeight="1" x14ac:dyDescent="0.25">
      <c r="A152" s="154" t="s">
        <v>330</v>
      </c>
      <c r="B152" s="154"/>
      <c r="C152" s="154" t="s">
        <v>331</v>
      </c>
      <c r="D152" s="155"/>
      <c r="E152" s="101">
        <f>+'Pay App 23'!E152</f>
        <v>0</v>
      </c>
      <c r="F152" s="73"/>
      <c r="G152" s="102">
        <f>+'Pay App 23'!G152+'Pay App 24'!F152</f>
        <v>0</v>
      </c>
      <c r="H152" s="194">
        <f>+'Pay App 23'!K152</f>
        <v>0</v>
      </c>
      <c r="I152" s="195"/>
      <c r="J152" s="104"/>
      <c r="K152" s="55">
        <f t="shared" si="6"/>
        <v>0</v>
      </c>
      <c r="L152" s="56">
        <f t="shared" si="4"/>
        <v>0</v>
      </c>
      <c r="M152" s="54">
        <f t="shared" si="5"/>
        <v>0</v>
      </c>
      <c r="N152" s="54">
        <f t="shared" si="7"/>
        <v>0</v>
      </c>
      <c r="O152" s="101">
        <f>+'Pay App 23'!O152+'Pay App 23'!P152</f>
        <v>0</v>
      </c>
      <c r="P152" s="73"/>
      <c r="Q152" s="69">
        <f>+'Pay App 23'!Q152+N152+P152</f>
        <v>0</v>
      </c>
    </row>
    <row r="153" spans="1:17" ht="21" customHeight="1" x14ac:dyDescent="0.25">
      <c r="A153" s="154" t="s">
        <v>118</v>
      </c>
      <c r="B153" s="154"/>
      <c r="C153" s="154" t="s">
        <v>119</v>
      </c>
      <c r="D153" s="155"/>
      <c r="E153" s="101">
        <f>+'Pay App 23'!E153</f>
        <v>0</v>
      </c>
      <c r="F153" s="73"/>
      <c r="G153" s="102">
        <f>+'Pay App 23'!G153+'Pay App 24'!F153</f>
        <v>0</v>
      </c>
      <c r="H153" s="194">
        <f>+'Pay App 23'!K153</f>
        <v>0</v>
      </c>
      <c r="I153" s="195"/>
      <c r="J153" s="104"/>
      <c r="K153" s="55">
        <f t="shared" si="6"/>
        <v>0</v>
      </c>
      <c r="L153" s="56">
        <f t="shared" si="4"/>
        <v>0</v>
      </c>
      <c r="M153" s="54">
        <f t="shared" si="5"/>
        <v>0</v>
      </c>
      <c r="N153" s="54">
        <f t="shared" si="7"/>
        <v>0</v>
      </c>
      <c r="O153" s="101">
        <f>+'Pay App 23'!O153+'Pay App 23'!P153</f>
        <v>0</v>
      </c>
      <c r="P153" s="73"/>
      <c r="Q153" s="69">
        <f>+'Pay App 23'!Q153+N153+P153</f>
        <v>0</v>
      </c>
    </row>
    <row r="154" spans="1:17" ht="21" customHeight="1" x14ac:dyDescent="0.25">
      <c r="A154" s="154" t="s">
        <v>332</v>
      </c>
      <c r="B154" s="154"/>
      <c r="C154" s="154" t="s">
        <v>333</v>
      </c>
      <c r="D154" s="155"/>
      <c r="E154" s="101">
        <f>+'Pay App 23'!E154</f>
        <v>0</v>
      </c>
      <c r="F154" s="73"/>
      <c r="G154" s="102">
        <f>+'Pay App 23'!G154+'Pay App 24'!F154</f>
        <v>0</v>
      </c>
      <c r="H154" s="194">
        <f>+'Pay App 23'!K154</f>
        <v>0</v>
      </c>
      <c r="I154" s="195"/>
      <c r="J154" s="104"/>
      <c r="K154" s="55">
        <f t="shared" si="6"/>
        <v>0</v>
      </c>
      <c r="L154" s="56">
        <f t="shared" si="4"/>
        <v>0</v>
      </c>
      <c r="M154" s="54">
        <f t="shared" si="5"/>
        <v>0</v>
      </c>
      <c r="N154" s="54">
        <f t="shared" si="7"/>
        <v>0</v>
      </c>
      <c r="O154" s="101">
        <f>+'Pay App 23'!O154+'Pay App 23'!P154</f>
        <v>0</v>
      </c>
      <c r="P154" s="73"/>
      <c r="Q154" s="69">
        <f>+'Pay App 23'!Q154+N154+P154</f>
        <v>0</v>
      </c>
    </row>
    <row r="155" spans="1:17" ht="21" customHeight="1" x14ac:dyDescent="0.25">
      <c r="A155" s="154" t="s">
        <v>335</v>
      </c>
      <c r="B155" s="154"/>
      <c r="C155" s="154" t="s">
        <v>334</v>
      </c>
      <c r="D155" s="155"/>
      <c r="E155" s="101">
        <f>+'Pay App 23'!E155</f>
        <v>0</v>
      </c>
      <c r="F155" s="73"/>
      <c r="G155" s="102">
        <f>+'Pay App 23'!G155+'Pay App 24'!F155</f>
        <v>0</v>
      </c>
      <c r="H155" s="194">
        <f>+'Pay App 23'!K155</f>
        <v>0</v>
      </c>
      <c r="I155" s="195"/>
      <c r="J155" s="104"/>
      <c r="K155" s="55">
        <f t="shared" si="6"/>
        <v>0</v>
      </c>
      <c r="L155" s="56">
        <f t="shared" si="4"/>
        <v>0</v>
      </c>
      <c r="M155" s="54">
        <f t="shared" si="5"/>
        <v>0</v>
      </c>
      <c r="N155" s="54">
        <f t="shared" si="7"/>
        <v>0</v>
      </c>
      <c r="O155" s="101">
        <f>+'Pay App 23'!O155+'Pay App 23'!P155</f>
        <v>0</v>
      </c>
      <c r="P155" s="73"/>
      <c r="Q155" s="69">
        <f>+'Pay App 23'!Q155+N155+P155</f>
        <v>0</v>
      </c>
    </row>
    <row r="156" spans="1:17" ht="21" customHeight="1" x14ac:dyDescent="0.25">
      <c r="A156" s="159" t="s">
        <v>213</v>
      </c>
      <c r="B156" s="159"/>
      <c r="C156" s="159" t="s">
        <v>214</v>
      </c>
      <c r="D156" s="160"/>
      <c r="E156" s="101">
        <f>+'Pay App 23'!E156</f>
        <v>0</v>
      </c>
      <c r="F156" s="73"/>
      <c r="G156" s="102">
        <f>+'Pay App 23'!G156+'Pay App 24'!F156</f>
        <v>0</v>
      </c>
      <c r="H156" s="194">
        <f>+'Pay App 23'!K156</f>
        <v>0</v>
      </c>
      <c r="I156" s="195"/>
      <c r="J156" s="104"/>
      <c r="K156" s="55">
        <f t="shared" si="6"/>
        <v>0</v>
      </c>
      <c r="L156" s="56">
        <f t="shared" si="4"/>
        <v>0</v>
      </c>
      <c r="M156" s="54">
        <f t="shared" si="5"/>
        <v>0</v>
      </c>
      <c r="N156" s="54">
        <f t="shared" si="7"/>
        <v>0</v>
      </c>
      <c r="O156" s="101">
        <f>+'Pay App 23'!O156+'Pay App 23'!P156</f>
        <v>0</v>
      </c>
      <c r="P156" s="73"/>
      <c r="Q156" s="69">
        <f>+'Pay App 23'!Q156+N156+P156</f>
        <v>0</v>
      </c>
    </row>
    <row r="157" spans="1:17" ht="21" customHeight="1" x14ac:dyDescent="0.25">
      <c r="A157" s="154" t="s">
        <v>120</v>
      </c>
      <c r="B157" s="154"/>
      <c r="C157" s="154" t="s">
        <v>121</v>
      </c>
      <c r="D157" s="155"/>
      <c r="E157" s="101">
        <f>+'Pay App 23'!E157</f>
        <v>0</v>
      </c>
      <c r="F157" s="73"/>
      <c r="G157" s="102">
        <f>+'Pay App 23'!G157+'Pay App 24'!F157</f>
        <v>0</v>
      </c>
      <c r="H157" s="194">
        <f>+'Pay App 23'!K157</f>
        <v>0</v>
      </c>
      <c r="I157" s="195"/>
      <c r="J157" s="104"/>
      <c r="K157" s="55">
        <f t="shared" si="6"/>
        <v>0</v>
      </c>
      <c r="L157" s="56">
        <f t="shared" si="4"/>
        <v>0</v>
      </c>
      <c r="M157" s="54">
        <f t="shared" si="5"/>
        <v>0</v>
      </c>
      <c r="N157" s="54">
        <f t="shared" si="7"/>
        <v>0</v>
      </c>
      <c r="O157" s="101">
        <f>+'Pay App 23'!O157+'Pay App 23'!P157</f>
        <v>0</v>
      </c>
      <c r="P157" s="73"/>
      <c r="Q157" s="69">
        <f>+'Pay App 23'!Q157+N157+P157</f>
        <v>0</v>
      </c>
    </row>
    <row r="158" spans="1:17" ht="21" customHeight="1" x14ac:dyDescent="0.25">
      <c r="A158" s="154" t="s">
        <v>336</v>
      </c>
      <c r="B158" s="154"/>
      <c r="C158" s="154" t="s">
        <v>337</v>
      </c>
      <c r="D158" s="155"/>
      <c r="E158" s="101">
        <f>+'Pay App 23'!E158</f>
        <v>0</v>
      </c>
      <c r="F158" s="73"/>
      <c r="G158" s="102">
        <f>+'Pay App 23'!G158+'Pay App 24'!F158</f>
        <v>0</v>
      </c>
      <c r="H158" s="194">
        <f>+'Pay App 23'!K158</f>
        <v>0</v>
      </c>
      <c r="I158" s="195"/>
      <c r="J158" s="104"/>
      <c r="K158" s="55">
        <f t="shared" si="6"/>
        <v>0</v>
      </c>
      <c r="L158" s="56">
        <f t="shared" si="4"/>
        <v>0</v>
      </c>
      <c r="M158" s="54">
        <f t="shared" si="5"/>
        <v>0</v>
      </c>
      <c r="N158" s="54">
        <f t="shared" si="7"/>
        <v>0</v>
      </c>
      <c r="O158" s="101">
        <f>+'Pay App 23'!O158+'Pay App 23'!P158</f>
        <v>0</v>
      </c>
      <c r="P158" s="73"/>
      <c r="Q158" s="69">
        <f>+'Pay App 23'!Q158+N158+P158</f>
        <v>0</v>
      </c>
    </row>
    <row r="159" spans="1:17" ht="21" customHeight="1" x14ac:dyDescent="0.25">
      <c r="A159" s="154" t="s">
        <v>122</v>
      </c>
      <c r="B159" s="154"/>
      <c r="C159" s="154" t="s">
        <v>123</v>
      </c>
      <c r="D159" s="155"/>
      <c r="E159" s="101">
        <f>+'Pay App 23'!E159</f>
        <v>0</v>
      </c>
      <c r="F159" s="73"/>
      <c r="G159" s="102">
        <f>+'Pay App 23'!G159+'Pay App 24'!F159</f>
        <v>0</v>
      </c>
      <c r="H159" s="194">
        <f>+'Pay App 23'!K159</f>
        <v>0</v>
      </c>
      <c r="I159" s="195"/>
      <c r="J159" s="104"/>
      <c r="K159" s="55">
        <f t="shared" si="6"/>
        <v>0</v>
      </c>
      <c r="L159" s="56">
        <f t="shared" si="4"/>
        <v>0</v>
      </c>
      <c r="M159" s="54">
        <f t="shared" si="5"/>
        <v>0</v>
      </c>
      <c r="N159" s="54">
        <f t="shared" si="7"/>
        <v>0</v>
      </c>
      <c r="O159" s="101">
        <f>+'Pay App 23'!O159+'Pay App 23'!P159</f>
        <v>0</v>
      </c>
      <c r="P159" s="73"/>
      <c r="Q159" s="69">
        <f>+'Pay App 23'!Q159+N159+P159</f>
        <v>0</v>
      </c>
    </row>
    <row r="160" spans="1:17" ht="21" customHeight="1" x14ac:dyDescent="0.25">
      <c r="A160" s="154" t="s">
        <v>124</v>
      </c>
      <c r="B160" s="154"/>
      <c r="C160" s="154" t="s">
        <v>125</v>
      </c>
      <c r="D160" s="155"/>
      <c r="E160" s="101">
        <f>+'Pay App 23'!E160</f>
        <v>0</v>
      </c>
      <c r="F160" s="73"/>
      <c r="G160" s="102">
        <f>+'Pay App 23'!G160+'Pay App 24'!F160</f>
        <v>0</v>
      </c>
      <c r="H160" s="194">
        <f>+'Pay App 23'!K160</f>
        <v>0</v>
      </c>
      <c r="I160" s="195"/>
      <c r="J160" s="104"/>
      <c r="K160" s="55">
        <f t="shared" si="6"/>
        <v>0</v>
      </c>
      <c r="L160" s="56">
        <f t="shared" si="4"/>
        <v>0</v>
      </c>
      <c r="M160" s="54">
        <f t="shared" si="5"/>
        <v>0</v>
      </c>
      <c r="N160" s="54">
        <f t="shared" si="7"/>
        <v>0</v>
      </c>
      <c r="O160" s="101">
        <f>+'Pay App 23'!O160+'Pay App 23'!P160</f>
        <v>0</v>
      </c>
      <c r="P160" s="73"/>
      <c r="Q160" s="69">
        <f>+'Pay App 23'!Q160+N160+P160</f>
        <v>0</v>
      </c>
    </row>
    <row r="161" spans="1:17" ht="21" customHeight="1" x14ac:dyDescent="0.25">
      <c r="A161" s="154" t="s">
        <v>126</v>
      </c>
      <c r="B161" s="154"/>
      <c r="C161" s="154" t="s">
        <v>127</v>
      </c>
      <c r="D161" s="155"/>
      <c r="E161" s="101">
        <f>+'Pay App 23'!E161</f>
        <v>0</v>
      </c>
      <c r="F161" s="73"/>
      <c r="G161" s="102">
        <f>+'Pay App 23'!G161+'Pay App 24'!F161</f>
        <v>0</v>
      </c>
      <c r="H161" s="194">
        <f>+'Pay App 23'!K161</f>
        <v>0</v>
      </c>
      <c r="I161" s="195"/>
      <c r="J161" s="104"/>
      <c r="K161" s="55">
        <f t="shared" si="6"/>
        <v>0</v>
      </c>
      <c r="L161" s="56">
        <f t="shared" si="4"/>
        <v>0</v>
      </c>
      <c r="M161" s="54">
        <f t="shared" si="5"/>
        <v>0</v>
      </c>
      <c r="N161" s="54">
        <f t="shared" si="7"/>
        <v>0</v>
      </c>
      <c r="O161" s="101">
        <f>+'Pay App 23'!O161+'Pay App 23'!P161</f>
        <v>0</v>
      </c>
      <c r="P161" s="73"/>
      <c r="Q161" s="69">
        <f>+'Pay App 23'!Q161+N161+P161</f>
        <v>0</v>
      </c>
    </row>
    <row r="162" spans="1:17" ht="21" customHeight="1" x14ac:dyDescent="0.25">
      <c r="A162" s="154" t="s">
        <v>339</v>
      </c>
      <c r="B162" s="154"/>
      <c r="C162" s="154" t="s">
        <v>338</v>
      </c>
      <c r="D162" s="155"/>
      <c r="E162" s="101">
        <f>+'Pay App 23'!E162</f>
        <v>0</v>
      </c>
      <c r="F162" s="73"/>
      <c r="G162" s="102">
        <f>+'Pay App 23'!G162+'Pay App 24'!F162</f>
        <v>0</v>
      </c>
      <c r="H162" s="194">
        <f>+'Pay App 23'!K162</f>
        <v>0</v>
      </c>
      <c r="I162" s="195"/>
      <c r="J162" s="104"/>
      <c r="K162" s="55">
        <f t="shared" si="6"/>
        <v>0</v>
      </c>
      <c r="L162" s="56">
        <f t="shared" si="4"/>
        <v>0</v>
      </c>
      <c r="M162" s="54">
        <f t="shared" si="5"/>
        <v>0</v>
      </c>
      <c r="N162" s="54">
        <f t="shared" si="7"/>
        <v>0</v>
      </c>
      <c r="O162" s="101">
        <f>+'Pay App 23'!O162+'Pay App 23'!P162</f>
        <v>0</v>
      </c>
      <c r="P162" s="73"/>
      <c r="Q162" s="69">
        <f>+'Pay App 23'!Q162+N162+P162</f>
        <v>0</v>
      </c>
    </row>
    <row r="163" spans="1:17" ht="21" customHeight="1" x14ac:dyDescent="0.25">
      <c r="A163" s="154" t="s">
        <v>128</v>
      </c>
      <c r="B163" s="154"/>
      <c r="C163" s="154" t="s">
        <v>129</v>
      </c>
      <c r="D163" s="155"/>
      <c r="E163" s="101">
        <f>+'Pay App 23'!E163</f>
        <v>0</v>
      </c>
      <c r="F163" s="73"/>
      <c r="G163" s="102">
        <f>+'Pay App 23'!G163+'Pay App 24'!F163</f>
        <v>0</v>
      </c>
      <c r="H163" s="194">
        <f>+'Pay App 23'!K163</f>
        <v>0</v>
      </c>
      <c r="I163" s="195"/>
      <c r="J163" s="104"/>
      <c r="K163" s="55">
        <f t="shared" si="6"/>
        <v>0</v>
      </c>
      <c r="L163" s="56">
        <f t="shared" si="4"/>
        <v>0</v>
      </c>
      <c r="M163" s="54">
        <f t="shared" si="5"/>
        <v>0</v>
      </c>
      <c r="N163" s="54">
        <f t="shared" si="7"/>
        <v>0</v>
      </c>
      <c r="O163" s="101">
        <f>+'Pay App 23'!O163+'Pay App 23'!P163</f>
        <v>0</v>
      </c>
      <c r="P163" s="73"/>
      <c r="Q163" s="69">
        <f>+'Pay App 23'!Q163+N163+P163</f>
        <v>0</v>
      </c>
    </row>
    <row r="164" spans="1:17" ht="21" customHeight="1" x14ac:dyDescent="0.25">
      <c r="A164" s="159" t="s">
        <v>209</v>
      </c>
      <c r="B164" s="159"/>
      <c r="C164" s="159" t="s">
        <v>210</v>
      </c>
      <c r="D164" s="160"/>
      <c r="E164" s="101">
        <f>+'Pay App 23'!E164</f>
        <v>0</v>
      </c>
      <c r="F164" s="73"/>
      <c r="G164" s="102">
        <f>+'Pay App 23'!G164+'Pay App 24'!F164</f>
        <v>0</v>
      </c>
      <c r="H164" s="194">
        <f>+'Pay App 23'!K164</f>
        <v>0</v>
      </c>
      <c r="I164" s="195"/>
      <c r="J164" s="104"/>
      <c r="K164" s="55">
        <f t="shared" si="6"/>
        <v>0</v>
      </c>
      <c r="L164" s="56">
        <f t="shared" si="4"/>
        <v>0</v>
      </c>
      <c r="M164" s="54">
        <f t="shared" si="5"/>
        <v>0</v>
      </c>
      <c r="N164" s="54">
        <f t="shared" si="7"/>
        <v>0</v>
      </c>
      <c r="O164" s="101">
        <f>+'Pay App 23'!O164+'Pay App 23'!P164</f>
        <v>0</v>
      </c>
      <c r="P164" s="73"/>
      <c r="Q164" s="69">
        <f>+'Pay App 23'!Q164+N164+P164</f>
        <v>0</v>
      </c>
    </row>
    <row r="165" spans="1:17" ht="21" customHeight="1" x14ac:dyDescent="0.25">
      <c r="A165" s="159" t="s">
        <v>211</v>
      </c>
      <c r="B165" s="159"/>
      <c r="C165" s="159" t="s">
        <v>212</v>
      </c>
      <c r="D165" s="160"/>
      <c r="E165" s="101">
        <f>+'Pay App 23'!E165</f>
        <v>0</v>
      </c>
      <c r="F165" s="73"/>
      <c r="G165" s="102">
        <f>+'Pay App 23'!G165+'Pay App 24'!F165</f>
        <v>0</v>
      </c>
      <c r="H165" s="194">
        <f>+'Pay App 23'!K165</f>
        <v>0</v>
      </c>
      <c r="I165" s="195"/>
      <c r="J165" s="104"/>
      <c r="K165" s="55">
        <f t="shared" si="6"/>
        <v>0</v>
      </c>
      <c r="L165" s="56">
        <f t="shared" si="4"/>
        <v>0</v>
      </c>
      <c r="M165" s="54">
        <f t="shared" si="5"/>
        <v>0</v>
      </c>
      <c r="N165" s="54">
        <f t="shared" si="7"/>
        <v>0</v>
      </c>
      <c r="O165" s="101">
        <f>+'Pay App 23'!O165+'Pay App 23'!P165</f>
        <v>0</v>
      </c>
      <c r="P165" s="73"/>
      <c r="Q165" s="69">
        <f>+'Pay App 23'!Q165+N165+P165</f>
        <v>0</v>
      </c>
    </row>
    <row r="166" spans="1:17" ht="21" customHeight="1" x14ac:dyDescent="0.25">
      <c r="A166" s="154" t="s">
        <v>340</v>
      </c>
      <c r="B166" s="154"/>
      <c r="C166" s="154" t="s">
        <v>341</v>
      </c>
      <c r="D166" s="155"/>
      <c r="E166" s="101">
        <f>+'Pay App 23'!E166</f>
        <v>0</v>
      </c>
      <c r="F166" s="73"/>
      <c r="G166" s="102">
        <f>+'Pay App 23'!G166+'Pay App 24'!F166</f>
        <v>0</v>
      </c>
      <c r="H166" s="194">
        <f>+'Pay App 23'!K166</f>
        <v>0</v>
      </c>
      <c r="I166" s="195"/>
      <c r="J166" s="104"/>
      <c r="K166" s="55">
        <f t="shared" si="6"/>
        <v>0</v>
      </c>
      <c r="L166" s="56">
        <f t="shared" si="4"/>
        <v>0</v>
      </c>
      <c r="M166" s="54">
        <f t="shared" si="5"/>
        <v>0</v>
      </c>
      <c r="N166" s="54">
        <f t="shared" si="7"/>
        <v>0</v>
      </c>
      <c r="O166" s="101">
        <f>+'Pay App 23'!O166+'Pay App 23'!P166</f>
        <v>0</v>
      </c>
      <c r="P166" s="73"/>
      <c r="Q166" s="69">
        <f>+'Pay App 23'!Q166+N166+P166</f>
        <v>0</v>
      </c>
    </row>
    <row r="167" spans="1:17" ht="21" customHeight="1" x14ac:dyDescent="0.25">
      <c r="A167" s="154" t="s">
        <v>351</v>
      </c>
      <c r="B167" s="154"/>
      <c r="C167" s="154" t="s">
        <v>342</v>
      </c>
      <c r="D167" s="155"/>
      <c r="E167" s="101">
        <f>+'Pay App 23'!E167</f>
        <v>0</v>
      </c>
      <c r="F167" s="73"/>
      <c r="G167" s="102">
        <f>+'Pay App 23'!G167+'Pay App 24'!F167</f>
        <v>0</v>
      </c>
      <c r="H167" s="194">
        <f>+'Pay App 23'!K167</f>
        <v>0</v>
      </c>
      <c r="I167" s="195"/>
      <c r="J167" s="104"/>
      <c r="K167" s="55">
        <f t="shared" si="6"/>
        <v>0</v>
      </c>
      <c r="L167" s="56">
        <f t="shared" si="4"/>
        <v>0</v>
      </c>
      <c r="M167" s="54">
        <f t="shared" si="5"/>
        <v>0</v>
      </c>
      <c r="N167" s="54">
        <f t="shared" si="7"/>
        <v>0</v>
      </c>
      <c r="O167" s="101">
        <f>+'Pay App 23'!O167+'Pay App 23'!P167</f>
        <v>0</v>
      </c>
      <c r="P167" s="73"/>
      <c r="Q167" s="69">
        <f>+'Pay App 23'!Q167+N167+P167</f>
        <v>0</v>
      </c>
    </row>
    <row r="168" spans="1:17" ht="21" customHeight="1" x14ac:dyDescent="0.25">
      <c r="A168" s="154" t="s">
        <v>352</v>
      </c>
      <c r="B168" s="154"/>
      <c r="C168" s="154" t="s">
        <v>343</v>
      </c>
      <c r="D168" s="155"/>
      <c r="E168" s="101">
        <f>+'Pay App 23'!E168</f>
        <v>0</v>
      </c>
      <c r="F168" s="73"/>
      <c r="G168" s="102">
        <f>+'Pay App 23'!G168+'Pay App 24'!F168</f>
        <v>0</v>
      </c>
      <c r="H168" s="194">
        <f>+'Pay App 23'!K168</f>
        <v>0</v>
      </c>
      <c r="I168" s="195"/>
      <c r="J168" s="104"/>
      <c r="K168" s="55">
        <f t="shared" si="6"/>
        <v>0</v>
      </c>
      <c r="L168" s="56">
        <f t="shared" si="4"/>
        <v>0</v>
      </c>
      <c r="M168" s="54">
        <f t="shared" si="5"/>
        <v>0</v>
      </c>
      <c r="N168" s="54">
        <f t="shared" si="7"/>
        <v>0</v>
      </c>
      <c r="O168" s="101">
        <f>+'Pay App 23'!O168+'Pay App 23'!P168</f>
        <v>0</v>
      </c>
      <c r="P168" s="73"/>
      <c r="Q168" s="69">
        <f>+'Pay App 23'!Q168+N168+P168</f>
        <v>0</v>
      </c>
    </row>
    <row r="169" spans="1:17" ht="21" customHeight="1" x14ac:dyDescent="0.25">
      <c r="A169" s="154" t="s">
        <v>353</v>
      </c>
      <c r="B169" s="154"/>
      <c r="C169" s="154" t="s">
        <v>344</v>
      </c>
      <c r="D169" s="155"/>
      <c r="E169" s="101">
        <f>+'Pay App 23'!E169</f>
        <v>0</v>
      </c>
      <c r="F169" s="73"/>
      <c r="G169" s="102">
        <f>+'Pay App 23'!G169+'Pay App 24'!F169</f>
        <v>0</v>
      </c>
      <c r="H169" s="194">
        <f>+'Pay App 23'!K169</f>
        <v>0</v>
      </c>
      <c r="I169" s="195"/>
      <c r="J169" s="104"/>
      <c r="K169" s="55">
        <f t="shared" si="6"/>
        <v>0</v>
      </c>
      <c r="L169" s="56">
        <f t="shared" si="4"/>
        <v>0</v>
      </c>
      <c r="M169" s="54">
        <f t="shared" si="5"/>
        <v>0</v>
      </c>
      <c r="N169" s="54">
        <f t="shared" si="7"/>
        <v>0</v>
      </c>
      <c r="O169" s="101">
        <f>+'Pay App 23'!O169+'Pay App 23'!P169</f>
        <v>0</v>
      </c>
      <c r="P169" s="73"/>
      <c r="Q169" s="69">
        <f>+'Pay App 23'!Q169+N169+P169</f>
        <v>0</v>
      </c>
    </row>
    <row r="170" spans="1:17" ht="21" customHeight="1" x14ac:dyDescent="0.25">
      <c r="A170" s="154" t="s">
        <v>354</v>
      </c>
      <c r="B170" s="154"/>
      <c r="C170" s="154" t="s">
        <v>345</v>
      </c>
      <c r="D170" s="155"/>
      <c r="E170" s="101">
        <f>+'Pay App 23'!E170</f>
        <v>0</v>
      </c>
      <c r="F170" s="73"/>
      <c r="G170" s="102">
        <f>+'Pay App 23'!G170+'Pay App 24'!F170</f>
        <v>0</v>
      </c>
      <c r="H170" s="194">
        <f>+'Pay App 23'!K170</f>
        <v>0</v>
      </c>
      <c r="I170" s="195"/>
      <c r="J170" s="104"/>
      <c r="K170" s="55">
        <f t="shared" si="6"/>
        <v>0</v>
      </c>
      <c r="L170" s="56">
        <f t="shared" si="4"/>
        <v>0</v>
      </c>
      <c r="M170" s="54">
        <f t="shared" si="5"/>
        <v>0</v>
      </c>
      <c r="N170" s="54">
        <f t="shared" si="7"/>
        <v>0</v>
      </c>
      <c r="O170" s="101">
        <f>+'Pay App 23'!O170+'Pay App 23'!P170</f>
        <v>0</v>
      </c>
      <c r="P170" s="73"/>
      <c r="Q170" s="69">
        <f>+'Pay App 23'!Q170+N170+P170</f>
        <v>0</v>
      </c>
    </row>
    <row r="171" spans="1:17" ht="21" customHeight="1" x14ac:dyDescent="0.25">
      <c r="A171" s="154" t="s">
        <v>355</v>
      </c>
      <c r="B171" s="154"/>
      <c r="C171" s="154" t="s">
        <v>346</v>
      </c>
      <c r="D171" s="155"/>
      <c r="E171" s="101">
        <f>+'Pay App 23'!E171</f>
        <v>0</v>
      </c>
      <c r="F171" s="73"/>
      <c r="G171" s="102">
        <f>+'Pay App 23'!G171+'Pay App 24'!F171</f>
        <v>0</v>
      </c>
      <c r="H171" s="194">
        <f>+'Pay App 23'!K171</f>
        <v>0</v>
      </c>
      <c r="I171" s="195"/>
      <c r="J171" s="104"/>
      <c r="K171" s="55">
        <f t="shared" si="6"/>
        <v>0</v>
      </c>
      <c r="L171" s="56">
        <f t="shared" si="4"/>
        <v>0</v>
      </c>
      <c r="M171" s="54">
        <f t="shared" si="5"/>
        <v>0</v>
      </c>
      <c r="N171" s="54">
        <f t="shared" si="7"/>
        <v>0</v>
      </c>
      <c r="O171" s="101">
        <f>+'Pay App 23'!O171+'Pay App 23'!P171</f>
        <v>0</v>
      </c>
      <c r="P171" s="73"/>
      <c r="Q171" s="69">
        <f>+'Pay App 23'!Q171+N171+P171</f>
        <v>0</v>
      </c>
    </row>
    <row r="172" spans="1:17" ht="21" customHeight="1" x14ac:dyDescent="0.25">
      <c r="A172" s="154" t="s">
        <v>356</v>
      </c>
      <c r="B172" s="154"/>
      <c r="C172" s="154" t="s">
        <v>347</v>
      </c>
      <c r="D172" s="155"/>
      <c r="E172" s="101">
        <f>+'Pay App 23'!E172</f>
        <v>0</v>
      </c>
      <c r="F172" s="73"/>
      <c r="G172" s="102">
        <f>+'Pay App 23'!G172+'Pay App 24'!F172</f>
        <v>0</v>
      </c>
      <c r="H172" s="194">
        <f>+'Pay App 23'!K172</f>
        <v>0</v>
      </c>
      <c r="I172" s="195"/>
      <c r="J172" s="104"/>
      <c r="K172" s="55">
        <f t="shared" si="6"/>
        <v>0</v>
      </c>
      <c r="L172" s="56">
        <f t="shared" si="4"/>
        <v>0</v>
      </c>
      <c r="M172" s="54">
        <f t="shared" si="5"/>
        <v>0</v>
      </c>
      <c r="N172" s="54">
        <f t="shared" si="7"/>
        <v>0</v>
      </c>
      <c r="O172" s="101">
        <f>+'Pay App 23'!O172+'Pay App 23'!P172</f>
        <v>0</v>
      </c>
      <c r="P172" s="73"/>
      <c r="Q172" s="69">
        <f>+'Pay App 23'!Q172+N172+P172</f>
        <v>0</v>
      </c>
    </row>
    <row r="173" spans="1:17" ht="21" customHeight="1" x14ac:dyDescent="0.25">
      <c r="A173" s="154" t="s">
        <v>357</v>
      </c>
      <c r="B173" s="154"/>
      <c r="C173" s="154" t="s">
        <v>348</v>
      </c>
      <c r="D173" s="155"/>
      <c r="E173" s="101">
        <f>+'Pay App 23'!E173</f>
        <v>0</v>
      </c>
      <c r="F173" s="73"/>
      <c r="G173" s="102">
        <f>+'Pay App 23'!G173+'Pay App 24'!F173</f>
        <v>0</v>
      </c>
      <c r="H173" s="194">
        <f>+'Pay App 23'!K173</f>
        <v>0</v>
      </c>
      <c r="I173" s="195"/>
      <c r="J173" s="104"/>
      <c r="K173" s="55">
        <f t="shared" si="6"/>
        <v>0</v>
      </c>
      <c r="L173" s="56">
        <f t="shared" si="4"/>
        <v>0</v>
      </c>
      <c r="M173" s="54">
        <f t="shared" si="5"/>
        <v>0</v>
      </c>
      <c r="N173" s="54">
        <f t="shared" si="7"/>
        <v>0</v>
      </c>
      <c r="O173" s="101">
        <f>+'Pay App 23'!O173+'Pay App 23'!P173</f>
        <v>0</v>
      </c>
      <c r="P173" s="73"/>
      <c r="Q173" s="69">
        <f>+'Pay App 23'!Q173+N173+P173</f>
        <v>0</v>
      </c>
    </row>
    <row r="174" spans="1:17" ht="21" customHeight="1" x14ac:dyDescent="0.25">
      <c r="A174" s="154" t="s">
        <v>358</v>
      </c>
      <c r="B174" s="154"/>
      <c r="C174" s="154" t="s">
        <v>349</v>
      </c>
      <c r="D174" s="155"/>
      <c r="E174" s="101">
        <f>+'Pay App 23'!E174</f>
        <v>0</v>
      </c>
      <c r="F174" s="73"/>
      <c r="G174" s="102">
        <f>+'Pay App 23'!G174+'Pay App 24'!F174</f>
        <v>0</v>
      </c>
      <c r="H174" s="194">
        <f>+'Pay App 23'!K174</f>
        <v>0</v>
      </c>
      <c r="I174" s="195"/>
      <c r="J174" s="104"/>
      <c r="K174" s="55">
        <f t="shared" si="6"/>
        <v>0</v>
      </c>
      <c r="L174" s="56">
        <f t="shared" si="4"/>
        <v>0</v>
      </c>
      <c r="M174" s="54">
        <f t="shared" si="5"/>
        <v>0</v>
      </c>
      <c r="N174" s="54">
        <f t="shared" si="7"/>
        <v>0</v>
      </c>
      <c r="O174" s="101">
        <f>+'Pay App 23'!O174+'Pay App 23'!P174</f>
        <v>0</v>
      </c>
      <c r="P174" s="73"/>
      <c r="Q174" s="69">
        <f>+'Pay App 23'!Q174+N174+P174</f>
        <v>0</v>
      </c>
    </row>
    <row r="175" spans="1:17" ht="21" customHeight="1" x14ac:dyDescent="0.25">
      <c r="A175" s="154" t="s">
        <v>359</v>
      </c>
      <c r="B175" s="154"/>
      <c r="C175" s="154" t="s">
        <v>350</v>
      </c>
      <c r="D175" s="155"/>
      <c r="E175" s="101">
        <f>+'Pay App 23'!E175</f>
        <v>0</v>
      </c>
      <c r="F175" s="73"/>
      <c r="G175" s="102">
        <f>+'Pay App 23'!G175+'Pay App 24'!F175</f>
        <v>0</v>
      </c>
      <c r="H175" s="194">
        <f>+'Pay App 23'!K175</f>
        <v>0</v>
      </c>
      <c r="I175" s="195"/>
      <c r="J175" s="104"/>
      <c r="K175" s="55">
        <f t="shared" si="6"/>
        <v>0</v>
      </c>
      <c r="L175" s="56">
        <f t="shared" si="4"/>
        <v>0</v>
      </c>
      <c r="M175" s="54">
        <f t="shared" si="5"/>
        <v>0</v>
      </c>
      <c r="N175" s="54">
        <f t="shared" si="7"/>
        <v>0</v>
      </c>
      <c r="O175" s="101">
        <f>+'Pay App 23'!O175+'Pay App 23'!P175</f>
        <v>0</v>
      </c>
      <c r="P175" s="73"/>
      <c r="Q175" s="69">
        <f>+'Pay App 23'!Q175+N175+P175</f>
        <v>0</v>
      </c>
    </row>
    <row r="176" spans="1:17" ht="21" customHeight="1" x14ac:dyDescent="0.25">
      <c r="A176" s="156" t="s">
        <v>186</v>
      </c>
      <c r="B176" s="156"/>
      <c r="C176" s="156" t="s">
        <v>187</v>
      </c>
      <c r="D176" s="157"/>
      <c r="E176" s="101">
        <f>+'Pay App 23'!E176</f>
        <v>0</v>
      </c>
      <c r="F176" s="73"/>
      <c r="G176" s="102">
        <f>+'Pay App 23'!G176+'Pay App 24'!F176</f>
        <v>0</v>
      </c>
      <c r="H176" s="194">
        <f>+'Pay App 23'!K176</f>
        <v>0</v>
      </c>
      <c r="I176" s="195"/>
      <c r="J176" s="104"/>
      <c r="K176" s="55">
        <f t="shared" si="6"/>
        <v>0</v>
      </c>
      <c r="L176" s="56">
        <f t="shared" si="4"/>
        <v>0</v>
      </c>
      <c r="M176" s="54">
        <f t="shared" si="5"/>
        <v>0</v>
      </c>
      <c r="N176" s="54">
        <f t="shared" si="7"/>
        <v>0</v>
      </c>
      <c r="O176" s="101">
        <f>+'Pay App 23'!O176+'Pay App 23'!P176</f>
        <v>0</v>
      </c>
      <c r="P176" s="73"/>
      <c r="Q176" s="69">
        <f>+'Pay App 23'!Q176+N176+P176</f>
        <v>0</v>
      </c>
    </row>
    <row r="177" spans="1:17" ht="21" customHeight="1" x14ac:dyDescent="0.25">
      <c r="A177" s="154" t="s">
        <v>361</v>
      </c>
      <c r="B177" s="154"/>
      <c r="C177" s="154" t="s">
        <v>360</v>
      </c>
      <c r="D177" s="155"/>
      <c r="E177" s="101">
        <f>+'Pay App 23'!E177</f>
        <v>0</v>
      </c>
      <c r="F177" s="73"/>
      <c r="G177" s="102">
        <f>+'Pay App 23'!G177+'Pay App 24'!F177</f>
        <v>0</v>
      </c>
      <c r="H177" s="194">
        <f>+'Pay App 23'!K177</f>
        <v>0</v>
      </c>
      <c r="I177" s="195"/>
      <c r="J177" s="104"/>
      <c r="K177" s="55">
        <f t="shared" si="6"/>
        <v>0</v>
      </c>
      <c r="L177" s="56">
        <f t="shared" si="4"/>
        <v>0</v>
      </c>
      <c r="M177" s="54">
        <f t="shared" si="5"/>
        <v>0</v>
      </c>
      <c r="N177" s="54">
        <f t="shared" si="7"/>
        <v>0</v>
      </c>
      <c r="O177" s="101">
        <f>+'Pay App 23'!O177+'Pay App 23'!P177</f>
        <v>0</v>
      </c>
      <c r="P177" s="73"/>
      <c r="Q177" s="69">
        <f>+'Pay App 23'!Q177+N177+P177</f>
        <v>0</v>
      </c>
    </row>
    <row r="178" spans="1:17" ht="21" customHeight="1" x14ac:dyDescent="0.25">
      <c r="A178" s="154" t="s">
        <v>130</v>
      </c>
      <c r="B178" s="154"/>
      <c r="C178" s="153" t="s">
        <v>131</v>
      </c>
      <c r="D178" s="158"/>
      <c r="E178" s="101">
        <f>+'Pay App 23'!E178</f>
        <v>0</v>
      </c>
      <c r="F178" s="73"/>
      <c r="G178" s="102">
        <f>+'Pay App 23'!G178+'Pay App 24'!F178</f>
        <v>0</v>
      </c>
      <c r="H178" s="194">
        <f>+'Pay App 23'!K178</f>
        <v>0</v>
      </c>
      <c r="I178" s="195"/>
      <c r="J178" s="104"/>
      <c r="K178" s="55">
        <f t="shared" si="6"/>
        <v>0</v>
      </c>
      <c r="L178" s="56">
        <f t="shared" si="4"/>
        <v>0</v>
      </c>
      <c r="M178" s="54">
        <f t="shared" si="5"/>
        <v>0</v>
      </c>
      <c r="N178" s="54">
        <f t="shared" si="7"/>
        <v>0</v>
      </c>
      <c r="O178" s="101">
        <f>+'Pay App 23'!O178+'Pay App 23'!P178</f>
        <v>0</v>
      </c>
      <c r="P178" s="73"/>
      <c r="Q178" s="69">
        <f>+'Pay App 23'!Q178+N178+P178</f>
        <v>0</v>
      </c>
    </row>
    <row r="179" spans="1:17" ht="21" customHeight="1" x14ac:dyDescent="0.25">
      <c r="A179" s="154" t="s">
        <v>362</v>
      </c>
      <c r="B179" s="154"/>
      <c r="C179" s="154" t="s">
        <v>366</v>
      </c>
      <c r="D179" s="155"/>
      <c r="E179" s="101">
        <f>+'Pay App 23'!E179</f>
        <v>0</v>
      </c>
      <c r="F179" s="73"/>
      <c r="G179" s="102">
        <f>+'Pay App 23'!G179+'Pay App 24'!F179</f>
        <v>0</v>
      </c>
      <c r="H179" s="194">
        <f>+'Pay App 23'!K179</f>
        <v>0</v>
      </c>
      <c r="I179" s="195"/>
      <c r="J179" s="104"/>
      <c r="K179" s="55">
        <f t="shared" si="6"/>
        <v>0</v>
      </c>
      <c r="L179" s="56">
        <f t="shared" si="4"/>
        <v>0</v>
      </c>
      <c r="M179" s="54">
        <f t="shared" si="5"/>
        <v>0</v>
      </c>
      <c r="N179" s="54">
        <f t="shared" si="7"/>
        <v>0</v>
      </c>
      <c r="O179" s="101">
        <f>+'Pay App 23'!O179+'Pay App 23'!P179</f>
        <v>0</v>
      </c>
      <c r="P179" s="73"/>
      <c r="Q179" s="69">
        <f>+'Pay App 23'!Q179+N179+P179</f>
        <v>0</v>
      </c>
    </row>
    <row r="180" spans="1:17" ht="21" customHeight="1" x14ac:dyDescent="0.25">
      <c r="A180" s="154" t="s">
        <v>363</v>
      </c>
      <c r="B180" s="154"/>
      <c r="C180" s="154" t="s">
        <v>367</v>
      </c>
      <c r="D180" s="155"/>
      <c r="E180" s="101">
        <f>+'Pay App 23'!E180</f>
        <v>0</v>
      </c>
      <c r="F180" s="73"/>
      <c r="G180" s="102">
        <f>+'Pay App 23'!G180+'Pay App 24'!F180</f>
        <v>0</v>
      </c>
      <c r="H180" s="194">
        <f>+'Pay App 23'!K180</f>
        <v>0</v>
      </c>
      <c r="I180" s="195"/>
      <c r="J180" s="104"/>
      <c r="K180" s="55">
        <f t="shared" si="6"/>
        <v>0</v>
      </c>
      <c r="L180" s="56">
        <f t="shared" si="4"/>
        <v>0</v>
      </c>
      <c r="M180" s="54">
        <f t="shared" si="5"/>
        <v>0</v>
      </c>
      <c r="N180" s="54">
        <f t="shared" si="7"/>
        <v>0</v>
      </c>
      <c r="O180" s="101">
        <f>+'Pay App 23'!O180+'Pay App 23'!P180</f>
        <v>0</v>
      </c>
      <c r="P180" s="73"/>
      <c r="Q180" s="69">
        <f>+'Pay App 23'!Q180+N180+P180</f>
        <v>0</v>
      </c>
    </row>
    <row r="181" spans="1:17" ht="21" customHeight="1" x14ac:dyDescent="0.25">
      <c r="A181" s="154" t="s">
        <v>364</v>
      </c>
      <c r="B181" s="154"/>
      <c r="C181" s="154" t="s">
        <v>368</v>
      </c>
      <c r="D181" s="155"/>
      <c r="E181" s="101">
        <f>+'Pay App 23'!E181</f>
        <v>0</v>
      </c>
      <c r="F181" s="73"/>
      <c r="G181" s="102">
        <f>+'Pay App 23'!G181+'Pay App 24'!F181</f>
        <v>0</v>
      </c>
      <c r="H181" s="194">
        <f>+'Pay App 23'!K181</f>
        <v>0</v>
      </c>
      <c r="I181" s="195"/>
      <c r="J181" s="104"/>
      <c r="K181" s="55">
        <f t="shared" si="6"/>
        <v>0</v>
      </c>
      <c r="L181" s="56">
        <f t="shared" si="4"/>
        <v>0</v>
      </c>
      <c r="M181" s="54">
        <f t="shared" si="5"/>
        <v>0</v>
      </c>
      <c r="N181" s="54">
        <f t="shared" si="7"/>
        <v>0</v>
      </c>
      <c r="O181" s="101">
        <f>+'Pay App 23'!O181+'Pay App 23'!P181</f>
        <v>0</v>
      </c>
      <c r="P181" s="73"/>
      <c r="Q181" s="69">
        <f>+'Pay App 23'!Q181+N181+P181</f>
        <v>0</v>
      </c>
    </row>
    <row r="182" spans="1:17" ht="21" customHeight="1" x14ac:dyDescent="0.25">
      <c r="A182" s="154" t="s">
        <v>365</v>
      </c>
      <c r="B182" s="154"/>
      <c r="C182" s="154" t="s">
        <v>369</v>
      </c>
      <c r="D182" s="155"/>
      <c r="E182" s="101">
        <f>+'Pay App 23'!E182</f>
        <v>0</v>
      </c>
      <c r="F182" s="73"/>
      <c r="G182" s="102">
        <f>+'Pay App 23'!G182+'Pay App 24'!F182</f>
        <v>0</v>
      </c>
      <c r="H182" s="194">
        <f>+'Pay App 23'!K182</f>
        <v>0</v>
      </c>
      <c r="I182" s="195"/>
      <c r="J182" s="104"/>
      <c r="K182" s="55">
        <f t="shared" si="6"/>
        <v>0</v>
      </c>
      <c r="L182" s="56">
        <f t="shared" si="4"/>
        <v>0</v>
      </c>
      <c r="M182" s="54">
        <f t="shared" si="5"/>
        <v>0</v>
      </c>
      <c r="N182" s="54">
        <f t="shared" si="7"/>
        <v>0</v>
      </c>
      <c r="O182" s="101">
        <f>+'Pay App 23'!O182+'Pay App 23'!P182</f>
        <v>0</v>
      </c>
      <c r="P182" s="73"/>
      <c r="Q182" s="69">
        <f>+'Pay App 23'!Q182+N182+P182</f>
        <v>0</v>
      </c>
    </row>
    <row r="183" spans="1:17" ht="21" customHeight="1" x14ac:dyDescent="0.25">
      <c r="A183" s="156" t="s">
        <v>188</v>
      </c>
      <c r="B183" s="156"/>
      <c r="C183" s="156" t="s">
        <v>189</v>
      </c>
      <c r="D183" s="157"/>
      <c r="E183" s="101">
        <f>+'Pay App 23'!E183</f>
        <v>0</v>
      </c>
      <c r="F183" s="73"/>
      <c r="G183" s="102">
        <f>+'Pay App 23'!G183+'Pay App 24'!F183</f>
        <v>0</v>
      </c>
      <c r="H183" s="194">
        <f>+'Pay App 23'!K183</f>
        <v>0</v>
      </c>
      <c r="I183" s="195"/>
      <c r="J183" s="104"/>
      <c r="K183" s="55">
        <f t="shared" si="6"/>
        <v>0</v>
      </c>
      <c r="L183" s="56">
        <f t="shared" si="4"/>
        <v>0</v>
      </c>
      <c r="M183" s="54">
        <f t="shared" si="5"/>
        <v>0</v>
      </c>
      <c r="N183" s="54">
        <f t="shared" si="7"/>
        <v>0</v>
      </c>
      <c r="O183" s="101">
        <f>+'Pay App 23'!O183+'Pay App 23'!P183</f>
        <v>0</v>
      </c>
      <c r="P183" s="73"/>
      <c r="Q183" s="69">
        <f>+'Pay App 23'!Q183+N183+P183</f>
        <v>0</v>
      </c>
    </row>
    <row r="184" spans="1:17" ht="21" customHeight="1" x14ac:dyDescent="0.25">
      <c r="A184" s="156" t="s">
        <v>190</v>
      </c>
      <c r="B184" s="156"/>
      <c r="C184" s="156" t="s">
        <v>191</v>
      </c>
      <c r="D184" s="157"/>
      <c r="E184" s="101">
        <f>+'Pay App 23'!E184</f>
        <v>0</v>
      </c>
      <c r="F184" s="73"/>
      <c r="G184" s="102">
        <f>+'Pay App 23'!G184+'Pay App 24'!F184</f>
        <v>0</v>
      </c>
      <c r="H184" s="194">
        <f>+'Pay App 23'!K184</f>
        <v>0</v>
      </c>
      <c r="I184" s="195"/>
      <c r="J184" s="104"/>
      <c r="K184" s="55">
        <f t="shared" si="6"/>
        <v>0</v>
      </c>
      <c r="L184" s="56">
        <f t="shared" si="4"/>
        <v>0</v>
      </c>
      <c r="M184" s="54">
        <f t="shared" si="5"/>
        <v>0</v>
      </c>
      <c r="N184" s="54">
        <f t="shared" si="7"/>
        <v>0</v>
      </c>
      <c r="O184" s="101">
        <f>+'Pay App 23'!O184+'Pay App 23'!P184</f>
        <v>0</v>
      </c>
      <c r="P184" s="73"/>
      <c r="Q184" s="69">
        <f>+'Pay App 23'!Q184+N184+P184</f>
        <v>0</v>
      </c>
    </row>
    <row r="185" spans="1:17" ht="21" customHeight="1" x14ac:dyDescent="0.25">
      <c r="A185" s="154" t="s">
        <v>371</v>
      </c>
      <c r="B185" s="154"/>
      <c r="C185" s="154" t="s">
        <v>370</v>
      </c>
      <c r="D185" s="155"/>
      <c r="E185" s="101">
        <f>+'Pay App 23'!E185</f>
        <v>0</v>
      </c>
      <c r="F185" s="73"/>
      <c r="G185" s="102">
        <f>+'Pay App 23'!G185+'Pay App 24'!F185</f>
        <v>0</v>
      </c>
      <c r="H185" s="194">
        <f>+'Pay App 23'!K185</f>
        <v>0</v>
      </c>
      <c r="I185" s="195"/>
      <c r="J185" s="104"/>
      <c r="K185" s="55">
        <f t="shared" si="6"/>
        <v>0</v>
      </c>
      <c r="L185" s="56">
        <f t="shared" si="4"/>
        <v>0</v>
      </c>
      <c r="M185" s="54">
        <f t="shared" si="5"/>
        <v>0</v>
      </c>
      <c r="N185" s="54">
        <f t="shared" si="7"/>
        <v>0</v>
      </c>
      <c r="O185" s="101">
        <f>+'Pay App 23'!O185+'Pay App 23'!P185</f>
        <v>0</v>
      </c>
      <c r="P185" s="73"/>
      <c r="Q185" s="69">
        <f>+'Pay App 23'!Q185+N185+P185</f>
        <v>0</v>
      </c>
    </row>
    <row r="186" spans="1:17" ht="21" customHeight="1" x14ac:dyDescent="0.25">
      <c r="A186" s="154" t="s">
        <v>372</v>
      </c>
      <c r="B186" s="154"/>
      <c r="C186" s="154" t="s">
        <v>373</v>
      </c>
      <c r="D186" s="155"/>
      <c r="E186" s="101">
        <f>+'Pay App 23'!E186</f>
        <v>0</v>
      </c>
      <c r="F186" s="73"/>
      <c r="G186" s="102">
        <f>+'Pay App 23'!G186+'Pay App 24'!F186</f>
        <v>0</v>
      </c>
      <c r="H186" s="194">
        <f>+'Pay App 23'!K186</f>
        <v>0</v>
      </c>
      <c r="I186" s="195"/>
      <c r="J186" s="104"/>
      <c r="K186" s="55">
        <f t="shared" si="6"/>
        <v>0</v>
      </c>
      <c r="L186" s="56">
        <f t="shared" si="4"/>
        <v>0</v>
      </c>
      <c r="M186" s="54">
        <f t="shared" si="5"/>
        <v>0</v>
      </c>
      <c r="N186" s="54">
        <f t="shared" si="7"/>
        <v>0</v>
      </c>
      <c r="O186" s="101">
        <f>+'Pay App 23'!O186+'Pay App 23'!P186</f>
        <v>0</v>
      </c>
      <c r="P186" s="73"/>
      <c r="Q186" s="69">
        <f>+'Pay App 23'!Q186+N186+P186</f>
        <v>0</v>
      </c>
    </row>
    <row r="187" spans="1:17" ht="21" customHeight="1" x14ac:dyDescent="0.25">
      <c r="A187" s="154" t="s">
        <v>374</v>
      </c>
      <c r="B187" s="154"/>
      <c r="C187" s="154" t="s">
        <v>375</v>
      </c>
      <c r="D187" s="155"/>
      <c r="E187" s="101">
        <f>+'Pay App 23'!E187</f>
        <v>0</v>
      </c>
      <c r="F187" s="73"/>
      <c r="G187" s="102">
        <f>+'Pay App 23'!G187+'Pay App 24'!F187</f>
        <v>0</v>
      </c>
      <c r="H187" s="194">
        <f>+'Pay App 23'!K187</f>
        <v>0</v>
      </c>
      <c r="I187" s="195"/>
      <c r="J187" s="104"/>
      <c r="K187" s="55">
        <f t="shared" si="6"/>
        <v>0</v>
      </c>
      <c r="L187" s="56">
        <f t="shared" si="4"/>
        <v>0</v>
      </c>
      <c r="M187" s="54">
        <f t="shared" si="5"/>
        <v>0</v>
      </c>
      <c r="N187" s="54">
        <f t="shared" si="7"/>
        <v>0</v>
      </c>
      <c r="O187" s="101">
        <f>+'Pay App 23'!O187+'Pay App 23'!P187</f>
        <v>0</v>
      </c>
      <c r="P187" s="73"/>
      <c r="Q187" s="69">
        <f>+'Pay App 23'!Q187+N187+P187</f>
        <v>0</v>
      </c>
    </row>
    <row r="188" spans="1:17" ht="21" customHeight="1" x14ac:dyDescent="0.25">
      <c r="A188" s="156" t="s">
        <v>192</v>
      </c>
      <c r="B188" s="156"/>
      <c r="C188" s="156" t="s">
        <v>193</v>
      </c>
      <c r="D188" s="157"/>
      <c r="E188" s="101">
        <f>+'Pay App 23'!E188</f>
        <v>0</v>
      </c>
      <c r="F188" s="73"/>
      <c r="G188" s="102">
        <f>+'Pay App 23'!G188+'Pay App 24'!F188</f>
        <v>0</v>
      </c>
      <c r="H188" s="194">
        <f>+'Pay App 23'!K188</f>
        <v>0</v>
      </c>
      <c r="I188" s="195"/>
      <c r="J188" s="104"/>
      <c r="K188" s="55">
        <f t="shared" si="6"/>
        <v>0</v>
      </c>
      <c r="L188" s="56">
        <f t="shared" si="4"/>
        <v>0</v>
      </c>
      <c r="M188" s="54">
        <f t="shared" si="5"/>
        <v>0</v>
      </c>
      <c r="N188" s="54">
        <f t="shared" si="7"/>
        <v>0</v>
      </c>
      <c r="O188" s="101">
        <f>+'Pay App 23'!O188+'Pay App 23'!P188</f>
        <v>0</v>
      </c>
      <c r="P188" s="73"/>
      <c r="Q188" s="69">
        <f>+'Pay App 23'!Q188+N188+P188</f>
        <v>0</v>
      </c>
    </row>
    <row r="189" spans="1:17" ht="21" customHeight="1" x14ac:dyDescent="0.25">
      <c r="A189" s="153" t="s">
        <v>132</v>
      </c>
      <c r="B189" s="153"/>
      <c r="C189" s="153" t="s">
        <v>133</v>
      </c>
      <c r="D189" s="158"/>
      <c r="E189" s="101">
        <f>+'Pay App 23'!E189</f>
        <v>0</v>
      </c>
      <c r="F189" s="73"/>
      <c r="G189" s="102">
        <f>+'Pay App 23'!G189+'Pay App 24'!F189</f>
        <v>0</v>
      </c>
      <c r="H189" s="194">
        <f>+'Pay App 23'!K189</f>
        <v>0</v>
      </c>
      <c r="I189" s="195"/>
      <c r="J189" s="104"/>
      <c r="K189" s="55">
        <f t="shared" si="6"/>
        <v>0</v>
      </c>
      <c r="L189" s="56">
        <f t="shared" si="4"/>
        <v>0</v>
      </c>
      <c r="M189" s="54">
        <f t="shared" si="5"/>
        <v>0</v>
      </c>
      <c r="N189" s="54">
        <f t="shared" si="7"/>
        <v>0</v>
      </c>
      <c r="O189" s="101">
        <f>+'Pay App 23'!O189+'Pay App 23'!P189</f>
        <v>0</v>
      </c>
      <c r="P189" s="73"/>
      <c r="Q189" s="69">
        <f>+'Pay App 23'!Q189+N189+P189</f>
        <v>0</v>
      </c>
    </row>
    <row r="190" spans="1:17" ht="21" customHeight="1" x14ac:dyDescent="0.25">
      <c r="A190" s="153" t="s">
        <v>376</v>
      </c>
      <c r="B190" s="153"/>
      <c r="C190" s="154" t="s">
        <v>377</v>
      </c>
      <c r="D190" s="155"/>
      <c r="E190" s="101">
        <f>+'Pay App 23'!E190</f>
        <v>0</v>
      </c>
      <c r="F190" s="73"/>
      <c r="G190" s="102">
        <f>+'Pay App 23'!G190+'Pay App 24'!F190</f>
        <v>0</v>
      </c>
      <c r="H190" s="194">
        <f>+'Pay App 23'!K190</f>
        <v>0</v>
      </c>
      <c r="I190" s="195"/>
      <c r="J190" s="104"/>
      <c r="K190" s="55">
        <f t="shared" si="6"/>
        <v>0</v>
      </c>
      <c r="L190" s="56">
        <f t="shared" si="4"/>
        <v>0</v>
      </c>
      <c r="M190" s="54">
        <f t="shared" si="5"/>
        <v>0</v>
      </c>
      <c r="N190" s="54">
        <f t="shared" si="7"/>
        <v>0</v>
      </c>
      <c r="O190" s="101">
        <f>+'Pay App 23'!O190+'Pay App 23'!P190</f>
        <v>0</v>
      </c>
      <c r="P190" s="73"/>
      <c r="Q190" s="69">
        <f>+'Pay App 23'!Q190+N190+P190</f>
        <v>0</v>
      </c>
    </row>
    <row r="191" spans="1:17" ht="21" customHeight="1" x14ac:dyDescent="0.25">
      <c r="A191" s="156" t="s">
        <v>194</v>
      </c>
      <c r="B191" s="156"/>
      <c r="C191" s="156" t="s">
        <v>195</v>
      </c>
      <c r="D191" s="157"/>
      <c r="E191" s="101">
        <f>+'Pay App 23'!E191</f>
        <v>0</v>
      </c>
      <c r="F191" s="73"/>
      <c r="G191" s="102">
        <f>+'Pay App 23'!G191+'Pay App 24'!F191</f>
        <v>0</v>
      </c>
      <c r="H191" s="194">
        <f>+'Pay App 23'!K191</f>
        <v>0</v>
      </c>
      <c r="I191" s="195"/>
      <c r="J191" s="104"/>
      <c r="K191" s="55">
        <f t="shared" si="6"/>
        <v>0</v>
      </c>
      <c r="L191" s="56">
        <f t="shared" si="4"/>
        <v>0</v>
      </c>
      <c r="M191" s="54">
        <f t="shared" si="5"/>
        <v>0</v>
      </c>
      <c r="N191" s="54">
        <f t="shared" si="7"/>
        <v>0</v>
      </c>
      <c r="O191" s="101">
        <f>+'Pay App 23'!O191+'Pay App 23'!P191</f>
        <v>0</v>
      </c>
      <c r="P191" s="73"/>
      <c r="Q191" s="69">
        <f>+'Pay App 23'!Q191+N191+P191</f>
        <v>0</v>
      </c>
    </row>
    <row r="192" spans="1:17" ht="21" customHeight="1" x14ac:dyDescent="0.25">
      <c r="A192" s="153" t="s">
        <v>134</v>
      </c>
      <c r="B192" s="153"/>
      <c r="C192" s="153" t="s">
        <v>135</v>
      </c>
      <c r="D192" s="158"/>
      <c r="E192" s="101">
        <f>+'Pay App 23'!E192</f>
        <v>0</v>
      </c>
      <c r="F192" s="73"/>
      <c r="G192" s="102">
        <f>+'Pay App 23'!G192+'Pay App 24'!F192</f>
        <v>0</v>
      </c>
      <c r="H192" s="194">
        <f>+'Pay App 23'!K192</f>
        <v>0</v>
      </c>
      <c r="I192" s="195"/>
      <c r="J192" s="104"/>
      <c r="K192" s="55">
        <f t="shared" si="6"/>
        <v>0</v>
      </c>
      <c r="L192" s="56">
        <f t="shared" si="4"/>
        <v>0</v>
      </c>
      <c r="M192" s="54">
        <f t="shared" si="5"/>
        <v>0</v>
      </c>
      <c r="N192" s="54">
        <f t="shared" si="7"/>
        <v>0</v>
      </c>
      <c r="O192" s="101">
        <f>+'Pay App 23'!O192+'Pay App 23'!P192</f>
        <v>0</v>
      </c>
      <c r="P192" s="73"/>
      <c r="Q192" s="69">
        <f>+'Pay App 23'!Q192+N192+P192</f>
        <v>0</v>
      </c>
    </row>
    <row r="193" spans="1:17" ht="21" customHeight="1" x14ac:dyDescent="0.25">
      <c r="A193" s="153" t="s">
        <v>376</v>
      </c>
      <c r="B193" s="153"/>
      <c r="C193" s="154" t="s">
        <v>378</v>
      </c>
      <c r="D193" s="155"/>
      <c r="E193" s="101">
        <f>+'Pay App 23'!E193</f>
        <v>0</v>
      </c>
      <c r="F193" s="73"/>
      <c r="G193" s="102">
        <f>+'Pay App 23'!G193+'Pay App 24'!F193</f>
        <v>0</v>
      </c>
      <c r="H193" s="194">
        <f>+'Pay App 23'!K193</f>
        <v>0</v>
      </c>
      <c r="I193" s="195"/>
      <c r="J193" s="104"/>
      <c r="K193" s="55">
        <f t="shared" si="6"/>
        <v>0</v>
      </c>
      <c r="L193" s="56">
        <f t="shared" si="4"/>
        <v>0</v>
      </c>
      <c r="M193" s="54">
        <f t="shared" si="5"/>
        <v>0</v>
      </c>
      <c r="N193" s="54">
        <f t="shared" si="7"/>
        <v>0</v>
      </c>
      <c r="O193" s="101">
        <f>+'Pay App 23'!O193+'Pay App 23'!P193</f>
        <v>0</v>
      </c>
      <c r="P193" s="73"/>
      <c r="Q193" s="69">
        <f>+'Pay App 23'!Q193+N193+P193</f>
        <v>0</v>
      </c>
    </row>
    <row r="194" spans="1:17" ht="21" customHeight="1" x14ac:dyDescent="0.25">
      <c r="A194" s="153" t="s">
        <v>136</v>
      </c>
      <c r="B194" s="153"/>
      <c r="C194" s="153" t="s">
        <v>137</v>
      </c>
      <c r="D194" s="158"/>
      <c r="E194" s="101">
        <f>+'Pay App 23'!E194</f>
        <v>0</v>
      </c>
      <c r="F194" s="73"/>
      <c r="G194" s="102">
        <f>+'Pay App 23'!G194+'Pay App 24'!F194</f>
        <v>0</v>
      </c>
      <c r="H194" s="194">
        <f>+'Pay App 23'!K194</f>
        <v>0</v>
      </c>
      <c r="I194" s="195"/>
      <c r="J194" s="104"/>
      <c r="K194" s="55">
        <f t="shared" si="6"/>
        <v>0</v>
      </c>
      <c r="L194" s="56">
        <f t="shared" si="4"/>
        <v>0</v>
      </c>
      <c r="M194" s="54">
        <f t="shared" si="5"/>
        <v>0</v>
      </c>
      <c r="N194" s="54">
        <f t="shared" si="7"/>
        <v>0</v>
      </c>
      <c r="O194" s="101">
        <f>+'Pay App 23'!O194+'Pay App 23'!P194</f>
        <v>0</v>
      </c>
      <c r="P194" s="73"/>
      <c r="Q194" s="69">
        <f>+'Pay App 23'!Q194+N194+P194</f>
        <v>0</v>
      </c>
    </row>
    <row r="195" spans="1:17" ht="21" customHeight="1" x14ac:dyDescent="0.25">
      <c r="A195" s="153" t="s">
        <v>138</v>
      </c>
      <c r="B195" s="153"/>
      <c r="C195" s="153" t="s">
        <v>139</v>
      </c>
      <c r="D195" s="158"/>
      <c r="E195" s="101">
        <f>+'Pay App 23'!E195</f>
        <v>0</v>
      </c>
      <c r="F195" s="73"/>
      <c r="G195" s="102">
        <f>+'Pay App 23'!G195+'Pay App 24'!F195</f>
        <v>0</v>
      </c>
      <c r="H195" s="194">
        <f>+'Pay App 23'!K195</f>
        <v>0</v>
      </c>
      <c r="I195" s="195"/>
      <c r="J195" s="104"/>
      <c r="K195" s="55">
        <f t="shared" si="6"/>
        <v>0</v>
      </c>
      <c r="L195" s="56">
        <f t="shared" si="4"/>
        <v>0</v>
      </c>
      <c r="M195" s="54">
        <f t="shared" si="5"/>
        <v>0</v>
      </c>
      <c r="N195" s="54">
        <f t="shared" si="7"/>
        <v>0</v>
      </c>
      <c r="O195" s="101">
        <f>+'Pay App 23'!O195+'Pay App 23'!P195</f>
        <v>0</v>
      </c>
      <c r="P195" s="73"/>
      <c r="Q195" s="69">
        <f>+'Pay App 23'!Q195+N195+P195</f>
        <v>0</v>
      </c>
    </row>
    <row r="196" spans="1:17" ht="21" customHeight="1" x14ac:dyDescent="0.25">
      <c r="A196" s="153" t="s">
        <v>379</v>
      </c>
      <c r="B196" s="153"/>
      <c r="C196" s="154" t="s">
        <v>348</v>
      </c>
      <c r="D196" s="155"/>
      <c r="E196" s="101">
        <f>+'Pay App 23'!E196</f>
        <v>0</v>
      </c>
      <c r="F196" s="73"/>
      <c r="G196" s="102">
        <f>+'Pay App 23'!G196+'Pay App 24'!F196</f>
        <v>0</v>
      </c>
      <c r="H196" s="194">
        <f>+'Pay App 23'!K196</f>
        <v>0</v>
      </c>
      <c r="I196" s="195"/>
      <c r="J196" s="104"/>
      <c r="K196" s="55">
        <f t="shared" si="6"/>
        <v>0</v>
      </c>
      <c r="L196" s="56">
        <f t="shared" si="4"/>
        <v>0</v>
      </c>
      <c r="M196" s="54">
        <f t="shared" si="5"/>
        <v>0</v>
      </c>
      <c r="N196" s="54">
        <f t="shared" si="7"/>
        <v>0</v>
      </c>
      <c r="O196" s="101">
        <f>+'Pay App 23'!O196+'Pay App 23'!P196</f>
        <v>0</v>
      </c>
      <c r="P196" s="73"/>
      <c r="Q196" s="69">
        <f>+'Pay App 23'!Q196+N196+P196</f>
        <v>0</v>
      </c>
    </row>
    <row r="197" spans="1:17" ht="21" customHeight="1" x14ac:dyDescent="0.25">
      <c r="A197" s="156" t="s">
        <v>196</v>
      </c>
      <c r="B197" s="156"/>
      <c r="C197" s="156" t="s">
        <v>197</v>
      </c>
      <c r="D197" s="157"/>
      <c r="E197" s="101">
        <f>+'Pay App 23'!E197</f>
        <v>0</v>
      </c>
      <c r="F197" s="73"/>
      <c r="G197" s="102">
        <f>+'Pay App 23'!G197+'Pay App 24'!F197</f>
        <v>0</v>
      </c>
      <c r="H197" s="194">
        <f>+'Pay App 23'!K197</f>
        <v>0</v>
      </c>
      <c r="I197" s="195"/>
      <c r="J197" s="104"/>
      <c r="K197" s="55">
        <f t="shared" si="6"/>
        <v>0</v>
      </c>
      <c r="L197" s="56">
        <f t="shared" si="4"/>
        <v>0</v>
      </c>
      <c r="M197" s="54">
        <f t="shared" si="5"/>
        <v>0</v>
      </c>
      <c r="N197" s="54">
        <f t="shared" si="7"/>
        <v>0</v>
      </c>
      <c r="O197" s="101">
        <f>+'Pay App 23'!O197+'Pay App 23'!P197</f>
        <v>0</v>
      </c>
      <c r="P197" s="73"/>
      <c r="Q197" s="69">
        <f>+'Pay App 23'!Q197+N197+P197</f>
        <v>0</v>
      </c>
    </row>
    <row r="198" spans="1:17" ht="21" customHeight="1" x14ac:dyDescent="0.25">
      <c r="A198" s="153" t="s">
        <v>140</v>
      </c>
      <c r="B198" s="153"/>
      <c r="C198" s="153" t="s">
        <v>141</v>
      </c>
      <c r="D198" s="158"/>
      <c r="E198" s="101">
        <f>+'Pay App 23'!E198</f>
        <v>0</v>
      </c>
      <c r="F198" s="73"/>
      <c r="G198" s="102">
        <f>+'Pay App 23'!G198+'Pay App 24'!F198</f>
        <v>0</v>
      </c>
      <c r="H198" s="194">
        <f>+'Pay App 23'!K198</f>
        <v>0</v>
      </c>
      <c r="I198" s="195"/>
      <c r="J198" s="104"/>
      <c r="K198" s="55">
        <f t="shared" si="6"/>
        <v>0</v>
      </c>
      <c r="L198" s="56">
        <f t="shared" si="4"/>
        <v>0</v>
      </c>
      <c r="M198" s="54">
        <f t="shared" si="5"/>
        <v>0</v>
      </c>
      <c r="N198" s="54">
        <f t="shared" si="7"/>
        <v>0</v>
      </c>
      <c r="O198" s="101">
        <f>+'Pay App 23'!O198+'Pay App 23'!P198</f>
        <v>0</v>
      </c>
      <c r="P198" s="73"/>
      <c r="Q198" s="69">
        <f>+'Pay App 23'!Q198+N198+P198</f>
        <v>0</v>
      </c>
    </row>
    <row r="199" spans="1:17" ht="21" customHeight="1" x14ac:dyDescent="0.25">
      <c r="A199" s="153" t="s">
        <v>142</v>
      </c>
      <c r="B199" s="153"/>
      <c r="C199" s="153" t="s">
        <v>143</v>
      </c>
      <c r="D199" s="158"/>
      <c r="E199" s="101">
        <f>+'Pay App 23'!E199</f>
        <v>0</v>
      </c>
      <c r="F199" s="73"/>
      <c r="G199" s="102">
        <f>+'Pay App 23'!G199+'Pay App 24'!F199</f>
        <v>0</v>
      </c>
      <c r="H199" s="194">
        <f>+'Pay App 23'!K199</f>
        <v>0</v>
      </c>
      <c r="I199" s="195"/>
      <c r="J199" s="104"/>
      <c r="K199" s="55">
        <f t="shared" si="6"/>
        <v>0</v>
      </c>
      <c r="L199" s="56">
        <f t="shared" si="4"/>
        <v>0</v>
      </c>
      <c r="M199" s="54">
        <f t="shared" si="5"/>
        <v>0</v>
      </c>
      <c r="N199" s="54">
        <f t="shared" si="7"/>
        <v>0</v>
      </c>
      <c r="O199" s="101">
        <f>+'Pay App 23'!O199+'Pay App 23'!P199</f>
        <v>0</v>
      </c>
      <c r="P199" s="73"/>
      <c r="Q199" s="69">
        <f>+'Pay App 23'!Q199+N199+P199</f>
        <v>0</v>
      </c>
    </row>
    <row r="200" spans="1:17" ht="21" customHeight="1" x14ac:dyDescent="0.25">
      <c r="A200" s="153" t="s">
        <v>380</v>
      </c>
      <c r="B200" s="153"/>
      <c r="C200" s="154" t="s">
        <v>381</v>
      </c>
      <c r="D200" s="155"/>
      <c r="E200" s="101">
        <f>+'Pay App 23'!E200</f>
        <v>0</v>
      </c>
      <c r="F200" s="73"/>
      <c r="G200" s="102">
        <f>+'Pay App 23'!G200+'Pay App 24'!F200</f>
        <v>0</v>
      </c>
      <c r="H200" s="194">
        <f>+'Pay App 23'!K200</f>
        <v>0</v>
      </c>
      <c r="I200" s="195"/>
      <c r="J200" s="104"/>
      <c r="K200" s="55">
        <f t="shared" si="6"/>
        <v>0</v>
      </c>
      <c r="L200" s="56">
        <f t="shared" si="4"/>
        <v>0</v>
      </c>
      <c r="M200" s="54">
        <f t="shared" si="5"/>
        <v>0</v>
      </c>
      <c r="N200" s="54">
        <f t="shared" si="7"/>
        <v>0</v>
      </c>
      <c r="O200" s="101">
        <f>+'Pay App 23'!O200+'Pay App 23'!P200</f>
        <v>0</v>
      </c>
      <c r="P200" s="73"/>
      <c r="Q200" s="69">
        <f>+'Pay App 23'!Q200+N200+P200</f>
        <v>0</v>
      </c>
    </row>
    <row r="201" spans="1:17" ht="21" customHeight="1" x14ac:dyDescent="0.25">
      <c r="A201" s="153" t="s">
        <v>382</v>
      </c>
      <c r="B201" s="153"/>
      <c r="C201" s="154" t="s">
        <v>383</v>
      </c>
      <c r="D201" s="155"/>
      <c r="E201" s="101">
        <f>+'Pay App 23'!E201</f>
        <v>0</v>
      </c>
      <c r="F201" s="73"/>
      <c r="G201" s="102">
        <f>+'Pay App 23'!G201+'Pay App 24'!F201</f>
        <v>0</v>
      </c>
      <c r="H201" s="194">
        <f>+'Pay App 23'!K201</f>
        <v>0</v>
      </c>
      <c r="I201" s="195"/>
      <c r="J201" s="104"/>
      <c r="K201" s="55">
        <f t="shared" si="6"/>
        <v>0</v>
      </c>
      <c r="L201" s="56">
        <f t="shared" si="4"/>
        <v>0</v>
      </c>
      <c r="M201" s="54">
        <f t="shared" si="5"/>
        <v>0</v>
      </c>
      <c r="N201" s="54">
        <f t="shared" si="7"/>
        <v>0</v>
      </c>
      <c r="O201" s="101">
        <f>+'Pay App 23'!O201+'Pay App 23'!P201</f>
        <v>0</v>
      </c>
      <c r="P201" s="73"/>
      <c r="Q201" s="69">
        <f>+'Pay App 23'!Q201+N201+P201</f>
        <v>0</v>
      </c>
    </row>
    <row r="202" spans="1:17" ht="21" customHeight="1" x14ac:dyDescent="0.25">
      <c r="A202" s="153" t="s">
        <v>144</v>
      </c>
      <c r="B202" s="153"/>
      <c r="C202" s="153" t="s">
        <v>145</v>
      </c>
      <c r="D202" s="158"/>
      <c r="E202" s="101">
        <f>+'Pay App 23'!E202</f>
        <v>0</v>
      </c>
      <c r="F202" s="73"/>
      <c r="G202" s="102">
        <f>+'Pay App 23'!G202+'Pay App 24'!F202</f>
        <v>0</v>
      </c>
      <c r="H202" s="194">
        <f>+'Pay App 23'!K202</f>
        <v>0</v>
      </c>
      <c r="I202" s="195"/>
      <c r="J202" s="104"/>
      <c r="K202" s="55">
        <f t="shared" si="6"/>
        <v>0</v>
      </c>
      <c r="L202" s="56">
        <f t="shared" si="4"/>
        <v>0</v>
      </c>
      <c r="M202" s="54">
        <f t="shared" si="5"/>
        <v>0</v>
      </c>
      <c r="N202" s="54">
        <f t="shared" si="7"/>
        <v>0</v>
      </c>
      <c r="O202" s="101">
        <f>+'Pay App 23'!O202+'Pay App 23'!P202</f>
        <v>0</v>
      </c>
      <c r="P202" s="73"/>
      <c r="Q202" s="69">
        <f>+'Pay App 23'!Q202+N202+P202</f>
        <v>0</v>
      </c>
    </row>
    <row r="203" spans="1:17" ht="21" customHeight="1" x14ac:dyDescent="0.25">
      <c r="A203" s="153" t="s">
        <v>384</v>
      </c>
      <c r="B203" s="153"/>
      <c r="C203" s="154" t="s">
        <v>385</v>
      </c>
      <c r="D203" s="155"/>
      <c r="E203" s="101">
        <f>+'Pay App 23'!E203</f>
        <v>0</v>
      </c>
      <c r="F203" s="73"/>
      <c r="G203" s="102">
        <f>+'Pay App 23'!G203+'Pay App 24'!F203</f>
        <v>0</v>
      </c>
      <c r="H203" s="194">
        <f>+'Pay App 23'!K203</f>
        <v>0</v>
      </c>
      <c r="I203" s="195"/>
      <c r="J203" s="104"/>
      <c r="K203" s="55">
        <f t="shared" si="6"/>
        <v>0</v>
      </c>
      <c r="L203" s="56">
        <f t="shared" si="4"/>
        <v>0</v>
      </c>
      <c r="M203" s="54">
        <f t="shared" si="5"/>
        <v>0</v>
      </c>
      <c r="N203" s="54">
        <f t="shared" si="7"/>
        <v>0</v>
      </c>
      <c r="O203" s="101">
        <f>+'Pay App 23'!O203+'Pay App 23'!P203</f>
        <v>0</v>
      </c>
      <c r="P203" s="73"/>
      <c r="Q203" s="69">
        <f>+'Pay App 23'!Q203+N203+P203</f>
        <v>0</v>
      </c>
    </row>
    <row r="204" spans="1:17" ht="21" customHeight="1" x14ac:dyDescent="0.25">
      <c r="A204" s="156" t="s">
        <v>198</v>
      </c>
      <c r="B204" s="156"/>
      <c r="C204" s="156" t="s">
        <v>199</v>
      </c>
      <c r="D204" s="157"/>
      <c r="E204" s="101">
        <f>+'Pay App 23'!E204</f>
        <v>0</v>
      </c>
      <c r="F204" s="73"/>
      <c r="G204" s="102">
        <f>+'Pay App 23'!G204+'Pay App 24'!F204</f>
        <v>0</v>
      </c>
      <c r="H204" s="194">
        <f>+'Pay App 23'!K204</f>
        <v>0</v>
      </c>
      <c r="I204" s="195"/>
      <c r="J204" s="104"/>
      <c r="K204" s="55">
        <f t="shared" si="6"/>
        <v>0</v>
      </c>
      <c r="L204" s="56">
        <f t="shared" si="4"/>
        <v>0</v>
      </c>
      <c r="M204" s="54">
        <f t="shared" si="5"/>
        <v>0</v>
      </c>
      <c r="N204" s="54">
        <f t="shared" si="7"/>
        <v>0</v>
      </c>
      <c r="O204" s="101">
        <f>+'Pay App 23'!O204+'Pay App 23'!P204</f>
        <v>0</v>
      </c>
      <c r="P204" s="73"/>
      <c r="Q204" s="69">
        <f>+'Pay App 23'!Q204+N204+P204</f>
        <v>0</v>
      </c>
    </row>
    <row r="205" spans="1:17" ht="21" customHeight="1" x14ac:dyDescent="0.25">
      <c r="A205" s="153" t="s">
        <v>146</v>
      </c>
      <c r="B205" s="153"/>
      <c r="C205" s="153" t="s">
        <v>147</v>
      </c>
      <c r="D205" s="158"/>
      <c r="E205" s="101">
        <f>+'Pay App 23'!E205</f>
        <v>0</v>
      </c>
      <c r="F205" s="73"/>
      <c r="G205" s="102">
        <f>+'Pay App 23'!G205+'Pay App 24'!F205</f>
        <v>0</v>
      </c>
      <c r="H205" s="194">
        <f>+'Pay App 23'!K205</f>
        <v>0</v>
      </c>
      <c r="I205" s="195"/>
      <c r="J205" s="104"/>
      <c r="K205" s="55">
        <f t="shared" si="6"/>
        <v>0</v>
      </c>
      <c r="L205" s="56">
        <f t="shared" si="4"/>
        <v>0</v>
      </c>
      <c r="M205" s="54">
        <f t="shared" si="5"/>
        <v>0</v>
      </c>
      <c r="N205" s="54">
        <f t="shared" si="7"/>
        <v>0</v>
      </c>
      <c r="O205" s="101">
        <f>+'Pay App 23'!O205+'Pay App 23'!P205</f>
        <v>0</v>
      </c>
      <c r="P205" s="73"/>
      <c r="Q205" s="69">
        <f>+'Pay App 23'!Q205+N205+P205</f>
        <v>0</v>
      </c>
    </row>
    <row r="206" spans="1:17" ht="21" customHeight="1" x14ac:dyDescent="0.25">
      <c r="A206" s="156" t="s">
        <v>200</v>
      </c>
      <c r="B206" s="156"/>
      <c r="C206" s="156" t="s">
        <v>201</v>
      </c>
      <c r="D206" s="157"/>
      <c r="E206" s="101">
        <f>+'Pay App 23'!E206</f>
        <v>0</v>
      </c>
      <c r="F206" s="73"/>
      <c r="G206" s="102">
        <f>+'Pay App 23'!G206+'Pay App 24'!F206</f>
        <v>0</v>
      </c>
      <c r="H206" s="194">
        <f>+'Pay App 23'!K206</f>
        <v>0</v>
      </c>
      <c r="I206" s="195"/>
      <c r="J206" s="104"/>
      <c r="K206" s="55">
        <f t="shared" si="6"/>
        <v>0</v>
      </c>
      <c r="L206" s="56">
        <f t="shared" si="4"/>
        <v>0</v>
      </c>
      <c r="M206" s="54">
        <f t="shared" si="5"/>
        <v>0</v>
      </c>
      <c r="N206" s="54">
        <f t="shared" si="7"/>
        <v>0</v>
      </c>
      <c r="O206" s="101">
        <f>+'Pay App 23'!O206+'Pay App 23'!P206</f>
        <v>0</v>
      </c>
      <c r="P206" s="73"/>
      <c r="Q206" s="69">
        <f>+'Pay App 23'!Q206+N206+P206</f>
        <v>0</v>
      </c>
    </row>
    <row r="207" spans="1:17" ht="21" customHeight="1" x14ac:dyDescent="0.25">
      <c r="A207" s="153" t="s">
        <v>148</v>
      </c>
      <c r="B207" s="153"/>
      <c r="C207" s="153" t="s">
        <v>149</v>
      </c>
      <c r="D207" s="158"/>
      <c r="E207" s="101">
        <f>+'Pay App 23'!E207</f>
        <v>0</v>
      </c>
      <c r="F207" s="73"/>
      <c r="G207" s="102">
        <f>+'Pay App 23'!G207+'Pay App 24'!F207</f>
        <v>0</v>
      </c>
      <c r="H207" s="194">
        <f>+'Pay App 23'!K207</f>
        <v>0</v>
      </c>
      <c r="I207" s="195"/>
      <c r="J207" s="104"/>
      <c r="K207" s="55">
        <f t="shared" si="6"/>
        <v>0</v>
      </c>
      <c r="L207" s="56">
        <f t="shared" si="4"/>
        <v>0</v>
      </c>
      <c r="M207" s="54">
        <f t="shared" si="5"/>
        <v>0</v>
      </c>
      <c r="N207" s="54">
        <f t="shared" si="7"/>
        <v>0</v>
      </c>
      <c r="O207" s="101">
        <f>+'Pay App 23'!O207+'Pay App 23'!P207</f>
        <v>0</v>
      </c>
      <c r="P207" s="73"/>
      <c r="Q207" s="69">
        <f>+'Pay App 23'!Q207+N207+P207</f>
        <v>0</v>
      </c>
    </row>
    <row r="208" spans="1:17" ht="21" customHeight="1" x14ac:dyDescent="0.25">
      <c r="A208" s="153" t="s">
        <v>386</v>
      </c>
      <c r="B208" s="153"/>
      <c r="C208" s="154" t="s">
        <v>387</v>
      </c>
      <c r="D208" s="155"/>
      <c r="E208" s="101">
        <f>+'Pay App 23'!E208</f>
        <v>0</v>
      </c>
      <c r="F208" s="73"/>
      <c r="G208" s="102">
        <f>+'Pay App 23'!G208+'Pay App 24'!F208</f>
        <v>0</v>
      </c>
      <c r="H208" s="194">
        <f>+'Pay App 23'!K208</f>
        <v>0</v>
      </c>
      <c r="I208" s="195"/>
      <c r="J208" s="104"/>
      <c r="K208" s="55">
        <f t="shared" si="6"/>
        <v>0</v>
      </c>
      <c r="L208" s="56">
        <f t="shared" si="4"/>
        <v>0</v>
      </c>
      <c r="M208" s="54">
        <f t="shared" si="5"/>
        <v>0</v>
      </c>
      <c r="N208" s="54">
        <f t="shared" si="7"/>
        <v>0</v>
      </c>
      <c r="O208" s="101">
        <f>+'Pay App 23'!O208+'Pay App 23'!P208</f>
        <v>0</v>
      </c>
      <c r="P208" s="73"/>
      <c r="Q208" s="69">
        <f>+'Pay App 23'!Q208+N208+P208</f>
        <v>0</v>
      </c>
    </row>
    <row r="209" spans="1:17" ht="21" customHeight="1" x14ac:dyDescent="0.25">
      <c r="A209" s="153" t="s">
        <v>150</v>
      </c>
      <c r="B209" s="153"/>
      <c r="C209" s="153" t="s">
        <v>151</v>
      </c>
      <c r="D209" s="158"/>
      <c r="E209" s="101">
        <f>+'Pay App 23'!E209</f>
        <v>0</v>
      </c>
      <c r="F209" s="73"/>
      <c r="G209" s="102">
        <f>+'Pay App 23'!G209+'Pay App 24'!F209</f>
        <v>0</v>
      </c>
      <c r="H209" s="194">
        <f>+'Pay App 23'!K209</f>
        <v>0</v>
      </c>
      <c r="I209" s="195"/>
      <c r="J209" s="104"/>
      <c r="K209" s="55">
        <f t="shared" si="6"/>
        <v>0</v>
      </c>
      <c r="L209" s="56">
        <f t="shared" si="4"/>
        <v>0</v>
      </c>
      <c r="M209" s="54">
        <f t="shared" si="5"/>
        <v>0</v>
      </c>
      <c r="N209" s="54">
        <f t="shared" si="7"/>
        <v>0</v>
      </c>
      <c r="O209" s="101">
        <f>+'Pay App 23'!O209+'Pay App 23'!P209</f>
        <v>0</v>
      </c>
      <c r="P209" s="73"/>
      <c r="Q209" s="69">
        <f>+'Pay App 23'!Q209+N209+P209</f>
        <v>0</v>
      </c>
    </row>
    <row r="210" spans="1:17" ht="21" customHeight="1" x14ac:dyDescent="0.25">
      <c r="A210" s="153" t="s">
        <v>388</v>
      </c>
      <c r="B210" s="153"/>
      <c r="C210" s="154" t="s">
        <v>389</v>
      </c>
      <c r="D210" s="155"/>
      <c r="E210" s="101">
        <f>+'Pay App 23'!E210</f>
        <v>0</v>
      </c>
      <c r="F210" s="73"/>
      <c r="G210" s="102">
        <f>+'Pay App 23'!G210+'Pay App 24'!F210</f>
        <v>0</v>
      </c>
      <c r="H210" s="194">
        <f>+'Pay App 23'!K210</f>
        <v>0</v>
      </c>
      <c r="I210" s="195"/>
      <c r="J210" s="104"/>
      <c r="K210" s="55">
        <f t="shared" si="6"/>
        <v>0</v>
      </c>
      <c r="L210" s="56">
        <f t="shared" ref="L210:L239" si="8">IF(ISERROR(K210/G210),0,K210/G210)</f>
        <v>0</v>
      </c>
      <c r="M210" s="54">
        <f t="shared" ref="M210:M238" si="9">+G210-K210</f>
        <v>0</v>
      </c>
      <c r="N210" s="54">
        <f t="shared" si="7"/>
        <v>0</v>
      </c>
      <c r="O210" s="101">
        <f>+'Pay App 23'!O210+'Pay App 23'!P210</f>
        <v>0</v>
      </c>
      <c r="P210" s="73"/>
      <c r="Q210" s="69">
        <f>+'Pay App 23'!Q210+N210+P210</f>
        <v>0</v>
      </c>
    </row>
    <row r="211" spans="1:17" ht="21" customHeight="1" x14ac:dyDescent="0.25">
      <c r="A211" s="156" t="s">
        <v>202</v>
      </c>
      <c r="B211" s="156"/>
      <c r="C211" s="156" t="s">
        <v>203</v>
      </c>
      <c r="D211" s="157"/>
      <c r="E211" s="101">
        <f>+'Pay App 23'!E211</f>
        <v>0</v>
      </c>
      <c r="F211" s="73"/>
      <c r="G211" s="102">
        <f>+'Pay App 23'!G211+'Pay App 24'!F211</f>
        <v>0</v>
      </c>
      <c r="H211" s="194">
        <f>+'Pay App 23'!K211</f>
        <v>0</v>
      </c>
      <c r="I211" s="195"/>
      <c r="J211" s="104"/>
      <c r="K211" s="55">
        <f t="shared" ref="K211:K238" si="10">+H211+J211</f>
        <v>0</v>
      </c>
      <c r="L211" s="56">
        <f t="shared" si="8"/>
        <v>0</v>
      </c>
      <c r="M211" s="54">
        <f t="shared" si="9"/>
        <v>0</v>
      </c>
      <c r="N211" s="54">
        <f t="shared" ref="N211:N238" si="11">SUM(+J211*0.05)</f>
        <v>0</v>
      </c>
      <c r="O211" s="101">
        <f>+'Pay App 23'!O211+'Pay App 23'!P211</f>
        <v>0</v>
      </c>
      <c r="P211" s="73"/>
      <c r="Q211" s="69">
        <f>+'Pay App 23'!Q211+N211+P211</f>
        <v>0</v>
      </c>
    </row>
    <row r="212" spans="1:17" ht="21" customHeight="1" x14ac:dyDescent="0.25">
      <c r="A212" s="153" t="s">
        <v>390</v>
      </c>
      <c r="B212" s="153"/>
      <c r="C212" s="154" t="s">
        <v>391</v>
      </c>
      <c r="D212" s="155"/>
      <c r="E212" s="101">
        <f>+'Pay App 23'!E212</f>
        <v>0</v>
      </c>
      <c r="F212" s="73"/>
      <c r="G212" s="102">
        <f>+'Pay App 23'!G212+'Pay App 24'!F212</f>
        <v>0</v>
      </c>
      <c r="H212" s="194">
        <f>+'Pay App 23'!K212</f>
        <v>0</v>
      </c>
      <c r="I212" s="195"/>
      <c r="J212" s="104"/>
      <c r="K212" s="55">
        <f t="shared" si="10"/>
        <v>0</v>
      </c>
      <c r="L212" s="56">
        <f t="shared" si="8"/>
        <v>0</v>
      </c>
      <c r="M212" s="54">
        <f t="shared" si="9"/>
        <v>0</v>
      </c>
      <c r="N212" s="54">
        <f t="shared" si="11"/>
        <v>0</v>
      </c>
      <c r="O212" s="101">
        <f>+'Pay App 23'!O212+'Pay App 23'!P212</f>
        <v>0</v>
      </c>
      <c r="P212" s="73"/>
      <c r="Q212" s="69">
        <f>+'Pay App 23'!Q212+N212+P212</f>
        <v>0</v>
      </c>
    </row>
    <row r="213" spans="1:17" ht="21" customHeight="1" x14ac:dyDescent="0.25">
      <c r="A213" s="153" t="s">
        <v>152</v>
      </c>
      <c r="B213" s="153"/>
      <c r="C213" s="153" t="s">
        <v>153</v>
      </c>
      <c r="D213" s="158"/>
      <c r="E213" s="101">
        <f>+'Pay App 23'!E213</f>
        <v>0</v>
      </c>
      <c r="F213" s="73"/>
      <c r="G213" s="102">
        <f>+'Pay App 23'!G213+'Pay App 24'!F213</f>
        <v>0</v>
      </c>
      <c r="H213" s="194">
        <f>+'Pay App 23'!K213</f>
        <v>0</v>
      </c>
      <c r="I213" s="195"/>
      <c r="J213" s="104"/>
      <c r="K213" s="55">
        <f t="shared" si="10"/>
        <v>0</v>
      </c>
      <c r="L213" s="56">
        <f t="shared" si="8"/>
        <v>0</v>
      </c>
      <c r="M213" s="54">
        <f t="shared" si="9"/>
        <v>0</v>
      </c>
      <c r="N213" s="54">
        <f t="shared" si="11"/>
        <v>0</v>
      </c>
      <c r="O213" s="101">
        <f>+'Pay App 23'!O213+'Pay App 23'!P213</f>
        <v>0</v>
      </c>
      <c r="P213" s="73"/>
      <c r="Q213" s="69">
        <f>+'Pay App 23'!Q213+N213+P213</f>
        <v>0</v>
      </c>
    </row>
    <row r="214" spans="1:17" ht="21" customHeight="1" x14ac:dyDescent="0.25">
      <c r="A214" s="153" t="s">
        <v>154</v>
      </c>
      <c r="B214" s="153"/>
      <c r="C214" s="153" t="s">
        <v>155</v>
      </c>
      <c r="D214" s="158"/>
      <c r="E214" s="101">
        <f>+'Pay App 23'!E214</f>
        <v>0</v>
      </c>
      <c r="F214" s="73"/>
      <c r="G214" s="102">
        <f>+'Pay App 23'!G214+'Pay App 24'!F214</f>
        <v>0</v>
      </c>
      <c r="H214" s="194">
        <f>+'Pay App 23'!K214</f>
        <v>0</v>
      </c>
      <c r="I214" s="195"/>
      <c r="J214" s="104"/>
      <c r="K214" s="55">
        <f t="shared" si="10"/>
        <v>0</v>
      </c>
      <c r="L214" s="56">
        <f t="shared" si="8"/>
        <v>0</v>
      </c>
      <c r="M214" s="54">
        <f t="shared" si="9"/>
        <v>0</v>
      </c>
      <c r="N214" s="54">
        <f t="shared" si="11"/>
        <v>0</v>
      </c>
      <c r="O214" s="101">
        <f>+'Pay App 23'!O214+'Pay App 23'!P214</f>
        <v>0</v>
      </c>
      <c r="P214" s="73"/>
      <c r="Q214" s="69">
        <f>+'Pay App 23'!Q214+N214+P214</f>
        <v>0</v>
      </c>
    </row>
    <row r="215" spans="1:17" ht="21" customHeight="1" x14ac:dyDescent="0.25">
      <c r="A215" s="153" t="s">
        <v>156</v>
      </c>
      <c r="B215" s="153"/>
      <c r="C215" s="153" t="s">
        <v>157</v>
      </c>
      <c r="D215" s="158"/>
      <c r="E215" s="101">
        <f>+'Pay App 23'!E215</f>
        <v>0</v>
      </c>
      <c r="F215" s="73"/>
      <c r="G215" s="102">
        <f>+'Pay App 23'!G215+'Pay App 24'!F215</f>
        <v>0</v>
      </c>
      <c r="H215" s="194">
        <f>+'Pay App 23'!K215</f>
        <v>0</v>
      </c>
      <c r="I215" s="195"/>
      <c r="J215" s="104"/>
      <c r="K215" s="55">
        <f t="shared" si="10"/>
        <v>0</v>
      </c>
      <c r="L215" s="56">
        <f t="shared" si="8"/>
        <v>0</v>
      </c>
      <c r="M215" s="54">
        <f t="shared" si="9"/>
        <v>0</v>
      </c>
      <c r="N215" s="54">
        <f t="shared" si="11"/>
        <v>0</v>
      </c>
      <c r="O215" s="101">
        <f>+'Pay App 23'!O215+'Pay App 23'!P215</f>
        <v>0</v>
      </c>
      <c r="P215" s="73"/>
      <c r="Q215" s="69">
        <f>+'Pay App 23'!Q215+N215+P215</f>
        <v>0</v>
      </c>
    </row>
    <row r="216" spans="1:17" ht="21" customHeight="1" x14ac:dyDescent="0.25">
      <c r="A216" s="153" t="s">
        <v>393</v>
      </c>
      <c r="B216" s="153"/>
      <c r="C216" s="154" t="s">
        <v>392</v>
      </c>
      <c r="D216" s="155"/>
      <c r="E216" s="101">
        <f>+'Pay App 23'!E216</f>
        <v>0</v>
      </c>
      <c r="F216" s="73"/>
      <c r="G216" s="102">
        <f>+'Pay App 23'!G216+'Pay App 24'!F216</f>
        <v>0</v>
      </c>
      <c r="H216" s="194">
        <f>+'Pay App 23'!K216</f>
        <v>0</v>
      </c>
      <c r="I216" s="195"/>
      <c r="J216" s="104"/>
      <c r="K216" s="55">
        <f t="shared" si="10"/>
        <v>0</v>
      </c>
      <c r="L216" s="56">
        <f t="shared" si="8"/>
        <v>0</v>
      </c>
      <c r="M216" s="54">
        <f t="shared" si="9"/>
        <v>0</v>
      </c>
      <c r="N216" s="54">
        <f t="shared" si="11"/>
        <v>0</v>
      </c>
      <c r="O216" s="101">
        <f>+'Pay App 23'!O216+'Pay App 23'!P216</f>
        <v>0</v>
      </c>
      <c r="P216" s="73"/>
      <c r="Q216" s="69">
        <f>+'Pay App 23'!Q216+N216+P216</f>
        <v>0</v>
      </c>
    </row>
    <row r="217" spans="1:17" ht="21" customHeight="1" x14ac:dyDescent="0.25">
      <c r="A217" s="156" t="s">
        <v>204</v>
      </c>
      <c r="B217" s="156"/>
      <c r="C217" s="156" t="s">
        <v>205</v>
      </c>
      <c r="D217" s="157"/>
      <c r="E217" s="101">
        <f>+'Pay App 23'!E217</f>
        <v>0</v>
      </c>
      <c r="F217" s="73"/>
      <c r="G217" s="102">
        <f>+'Pay App 23'!G217+'Pay App 24'!F217</f>
        <v>0</v>
      </c>
      <c r="H217" s="194">
        <f>+'Pay App 23'!K217</f>
        <v>0</v>
      </c>
      <c r="I217" s="195"/>
      <c r="J217" s="104"/>
      <c r="K217" s="55">
        <f t="shared" si="10"/>
        <v>0</v>
      </c>
      <c r="L217" s="56">
        <f t="shared" si="8"/>
        <v>0</v>
      </c>
      <c r="M217" s="54">
        <f t="shared" si="9"/>
        <v>0</v>
      </c>
      <c r="N217" s="54">
        <f t="shared" si="11"/>
        <v>0</v>
      </c>
      <c r="O217" s="101">
        <f>+'Pay App 23'!O217+'Pay App 23'!P217</f>
        <v>0</v>
      </c>
      <c r="P217" s="73"/>
      <c r="Q217" s="69">
        <f>+'Pay App 23'!Q217+N217+P217</f>
        <v>0</v>
      </c>
    </row>
    <row r="218" spans="1:17" ht="21" customHeight="1" x14ac:dyDescent="0.25">
      <c r="A218" s="153" t="s">
        <v>158</v>
      </c>
      <c r="B218" s="153"/>
      <c r="C218" s="153" t="s">
        <v>159</v>
      </c>
      <c r="D218" s="158"/>
      <c r="E218" s="101">
        <f>+'Pay App 23'!E218</f>
        <v>0</v>
      </c>
      <c r="F218" s="73"/>
      <c r="G218" s="102">
        <f>+'Pay App 23'!G218+'Pay App 24'!F218</f>
        <v>0</v>
      </c>
      <c r="H218" s="194">
        <f>+'Pay App 23'!K218</f>
        <v>0</v>
      </c>
      <c r="I218" s="195"/>
      <c r="J218" s="104"/>
      <c r="K218" s="55">
        <f t="shared" si="10"/>
        <v>0</v>
      </c>
      <c r="L218" s="56">
        <f t="shared" si="8"/>
        <v>0</v>
      </c>
      <c r="M218" s="54">
        <f t="shared" si="9"/>
        <v>0</v>
      </c>
      <c r="N218" s="54">
        <f t="shared" si="11"/>
        <v>0</v>
      </c>
      <c r="O218" s="101">
        <f>+'Pay App 23'!O218+'Pay App 23'!P218</f>
        <v>0</v>
      </c>
      <c r="P218" s="73"/>
      <c r="Q218" s="69">
        <f>+'Pay App 23'!Q218+N218+P218</f>
        <v>0</v>
      </c>
    </row>
    <row r="219" spans="1:17" ht="21" customHeight="1" x14ac:dyDescent="0.25">
      <c r="A219" s="156" t="s">
        <v>206</v>
      </c>
      <c r="B219" s="156"/>
      <c r="C219" s="156" t="s">
        <v>207</v>
      </c>
      <c r="D219" s="157"/>
      <c r="E219" s="101">
        <f>+'Pay App 23'!E219</f>
        <v>0</v>
      </c>
      <c r="F219" s="73"/>
      <c r="G219" s="102">
        <f>+'Pay App 23'!G219+'Pay App 24'!F219</f>
        <v>0</v>
      </c>
      <c r="H219" s="194">
        <f>+'Pay App 23'!K219</f>
        <v>0</v>
      </c>
      <c r="I219" s="195"/>
      <c r="J219" s="104"/>
      <c r="K219" s="55">
        <f t="shared" si="10"/>
        <v>0</v>
      </c>
      <c r="L219" s="56">
        <f t="shared" si="8"/>
        <v>0</v>
      </c>
      <c r="M219" s="54">
        <f t="shared" si="9"/>
        <v>0</v>
      </c>
      <c r="N219" s="54">
        <f t="shared" si="11"/>
        <v>0</v>
      </c>
      <c r="O219" s="101">
        <f>+'Pay App 23'!O219+'Pay App 23'!P219</f>
        <v>0</v>
      </c>
      <c r="P219" s="73"/>
      <c r="Q219" s="69">
        <f>+'Pay App 23'!Q219+N219+P219</f>
        <v>0</v>
      </c>
    </row>
    <row r="220" spans="1:17" ht="21" customHeight="1" x14ac:dyDescent="0.25">
      <c r="A220" s="153" t="s">
        <v>160</v>
      </c>
      <c r="B220" s="153"/>
      <c r="C220" s="153" t="s">
        <v>161</v>
      </c>
      <c r="D220" s="158"/>
      <c r="E220" s="101">
        <f>+'Pay App 23'!E220</f>
        <v>0</v>
      </c>
      <c r="F220" s="73"/>
      <c r="G220" s="102">
        <f>+'Pay App 23'!G220+'Pay App 24'!F220</f>
        <v>0</v>
      </c>
      <c r="H220" s="194">
        <f>+'Pay App 23'!K220</f>
        <v>0</v>
      </c>
      <c r="I220" s="195"/>
      <c r="J220" s="104"/>
      <c r="K220" s="55">
        <f t="shared" si="10"/>
        <v>0</v>
      </c>
      <c r="L220" s="56">
        <f t="shared" si="8"/>
        <v>0</v>
      </c>
      <c r="M220" s="54">
        <f t="shared" si="9"/>
        <v>0</v>
      </c>
      <c r="N220" s="54">
        <f t="shared" si="11"/>
        <v>0</v>
      </c>
      <c r="O220" s="101">
        <f>+'Pay App 23'!O220+'Pay App 23'!P220</f>
        <v>0</v>
      </c>
      <c r="P220" s="73"/>
      <c r="Q220" s="69">
        <f>+'Pay App 23'!Q220+N220+P220</f>
        <v>0</v>
      </c>
    </row>
    <row r="221" spans="1:17" ht="21" customHeight="1" x14ac:dyDescent="0.25">
      <c r="A221" s="153" t="s">
        <v>162</v>
      </c>
      <c r="B221" s="153"/>
      <c r="C221" s="153" t="s">
        <v>163</v>
      </c>
      <c r="D221" s="158"/>
      <c r="E221" s="101">
        <f>+'Pay App 23'!E221</f>
        <v>0</v>
      </c>
      <c r="F221" s="73"/>
      <c r="G221" s="102">
        <f>+'Pay App 23'!G221+'Pay App 24'!F221</f>
        <v>0</v>
      </c>
      <c r="H221" s="194">
        <f>+'Pay App 23'!K221</f>
        <v>0</v>
      </c>
      <c r="I221" s="195"/>
      <c r="J221" s="104"/>
      <c r="K221" s="55">
        <f t="shared" si="10"/>
        <v>0</v>
      </c>
      <c r="L221" s="56">
        <f t="shared" si="8"/>
        <v>0</v>
      </c>
      <c r="M221" s="54">
        <f t="shared" si="9"/>
        <v>0</v>
      </c>
      <c r="N221" s="54">
        <f t="shared" si="11"/>
        <v>0</v>
      </c>
      <c r="O221" s="101">
        <f>+'Pay App 23'!O221+'Pay App 23'!P221</f>
        <v>0</v>
      </c>
      <c r="P221" s="73"/>
      <c r="Q221" s="69">
        <f>+'Pay App 23'!Q221+N221+P221</f>
        <v>0</v>
      </c>
    </row>
    <row r="222" spans="1:17" ht="21" customHeight="1" x14ac:dyDescent="0.25">
      <c r="A222" s="153" t="s">
        <v>394</v>
      </c>
      <c r="B222" s="153"/>
      <c r="C222" s="153" t="s">
        <v>395</v>
      </c>
      <c r="D222" s="158"/>
      <c r="E222" s="101">
        <f>+'Pay App 23'!E222</f>
        <v>0</v>
      </c>
      <c r="F222" s="73"/>
      <c r="G222" s="102">
        <f>+'Pay App 23'!G222+'Pay App 24'!F222</f>
        <v>0</v>
      </c>
      <c r="H222" s="194">
        <f>+'Pay App 23'!K222</f>
        <v>0</v>
      </c>
      <c r="I222" s="195"/>
      <c r="J222" s="104"/>
      <c r="K222" s="55">
        <f t="shared" si="10"/>
        <v>0</v>
      </c>
      <c r="L222" s="56">
        <f t="shared" si="8"/>
        <v>0</v>
      </c>
      <c r="M222" s="54">
        <f t="shared" si="9"/>
        <v>0</v>
      </c>
      <c r="N222" s="54">
        <f t="shared" si="11"/>
        <v>0</v>
      </c>
      <c r="O222" s="101">
        <f>+'Pay App 23'!O222+'Pay App 23'!P222</f>
        <v>0</v>
      </c>
      <c r="P222" s="73"/>
      <c r="Q222" s="69">
        <f>+'Pay App 23'!Q222+N222+P222</f>
        <v>0</v>
      </c>
    </row>
    <row r="223" spans="1:17" ht="21" customHeight="1" x14ac:dyDescent="0.25">
      <c r="A223" s="153" t="s">
        <v>396</v>
      </c>
      <c r="B223" s="153"/>
      <c r="C223" s="153" t="s">
        <v>397</v>
      </c>
      <c r="D223" s="158"/>
      <c r="E223" s="101">
        <f>+'Pay App 23'!E223</f>
        <v>0</v>
      </c>
      <c r="F223" s="73"/>
      <c r="G223" s="102">
        <f>+'Pay App 23'!G223+'Pay App 24'!F223</f>
        <v>0</v>
      </c>
      <c r="H223" s="194">
        <f>+'Pay App 23'!K223</f>
        <v>0</v>
      </c>
      <c r="I223" s="195"/>
      <c r="J223" s="104"/>
      <c r="K223" s="55">
        <f t="shared" si="10"/>
        <v>0</v>
      </c>
      <c r="L223" s="56">
        <f t="shared" si="8"/>
        <v>0</v>
      </c>
      <c r="M223" s="54">
        <f t="shared" si="9"/>
        <v>0</v>
      </c>
      <c r="N223" s="54">
        <f t="shared" si="11"/>
        <v>0</v>
      </c>
      <c r="O223" s="101">
        <f>+'Pay App 23'!O223+'Pay App 23'!P223</f>
        <v>0</v>
      </c>
      <c r="P223" s="73"/>
      <c r="Q223" s="69">
        <f>+'Pay App 23'!Q223+N223+P223</f>
        <v>0</v>
      </c>
    </row>
    <row r="224" spans="1:17" ht="21" customHeight="1" x14ac:dyDescent="0.25">
      <c r="A224" s="156" t="s">
        <v>398</v>
      </c>
      <c r="B224" s="156"/>
      <c r="C224" s="156" t="s">
        <v>399</v>
      </c>
      <c r="D224" s="157"/>
      <c r="E224" s="101">
        <f>+'Pay App 23'!E224</f>
        <v>0</v>
      </c>
      <c r="F224" s="73"/>
      <c r="G224" s="102">
        <f>+'Pay App 23'!G224+'Pay App 24'!F224</f>
        <v>0</v>
      </c>
      <c r="H224" s="194">
        <f>+'Pay App 23'!K224</f>
        <v>0</v>
      </c>
      <c r="I224" s="195"/>
      <c r="J224" s="104"/>
      <c r="K224" s="55">
        <f t="shared" si="10"/>
        <v>0</v>
      </c>
      <c r="L224" s="56">
        <f t="shared" si="8"/>
        <v>0</v>
      </c>
      <c r="M224" s="54">
        <f t="shared" si="9"/>
        <v>0</v>
      </c>
      <c r="N224" s="54">
        <f t="shared" si="11"/>
        <v>0</v>
      </c>
      <c r="O224" s="101">
        <f>+'Pay App 23'!O224+'Pay App 23'!P224</f>
        <v>0</v>
      </c>
      <c r="P224" s="73"/>
      <c r="Q224" s="69">
        <f>+'Pay App 23'!Q224+N224+P224</f>
        <v>0</v>
      </c>
    </row>
    <row r="225" spans="1:17" ht="21" customHeight="1" x14ac:dyDescent="0.25">
      <c r="A225" s="153" t="s">
        <v>164</v>
      </c>
      <c r="B225" s="153"/>
      <c r="C225" s="153" t="s">
        <v>165</v>
      </c>
      <c r="D225" s="158"/>
      <c r="E225" s="101">
        <f>+'Pay App 23'!E225</f>
        <v>0</v>
      </c>
      <c r="F225" s="73"/>
      <c r="G225" s="102">
        <f>+'Pay App 23'!G225+'Pay App 24'!F225</f>
        <v>0</v>
      </c>
      <c r="H225" s="194">
        <f>+'Pay App 23'!K225</f>
        <v>0</v>
      </c>
      <c r="I225" s="195"/>
      <c r="J225" s="104"/>
      <c r="K225" s="55">
        <f t="shared" si="10"/>
        <v>0</v>
      </c>
      <c r="L225" s="56">
        <f t="shared" si="8"/>
        <v>0</v>
      </c>
      <c r="M225" s="54">
        <f t="shared" si="9"/>
        <v>0</v>
      </c>
      <c r="N225" s="54">
        <f t="shared" si="11"/>
        <v>0</v>
      </c>
      <c r="O225" s="101">
        <f>+'Pay App 23'!O225+'Pay App 23'!P225</f>
        <v>0</v>
      </c>
      <c r="P225" s="73"/>
      <c r="Q225" s="69">
        <f>+'Pay App 23'!Q225+N225+P225</f>
        <v>0</v>
      </c>
    </row>
    <row r="226" spans="1:17" ht="21" customHeight="1" x14ac:dyDescent="0.25">
      <c r="A226" s="153" t="s">
        <v>166</v>
      </c>
      <c r="B226" s="153"/>
      <c r="C226" s="153" t="s">
        <v>167</v>
      </c>
      <c r="D226" s="158"/>
      <c r="E226" s="101">
        <f>+'Pay App 23'!E226</f>
        <v>0</v>
      </c>
      <c r="F226" s="73"/>
      <c r="G226" s="102">
        <f>+'Pay App 23'!G226+'Pay App 24'!F226</f>
        <v>0</v>
      </c>
      <c r="H226" s="194">
        <f>+'Pay App 23'!K226</f>
        <v>0</v>
      </c>
      <c r="I226" s="195"/>
      <c r="J226" s="104"/>
      <c r="K226" s="55">
        <f t="shared" si="10"/>
        <v>0</v>
      </c>
      <c r="L226" s="56">
        <f t="shared" si="8"/>
        <v>0</v>
      </c>
      <c r="M226" s="54">
        <f t="shared" si="9"/>
        <v>0</v>
      </c>
      <c r="N226" s="54">
        <f t="shared" si="11"/>
        <v>0</v>
      </c>
      <c r="O226" s="101">
        <f>+'Pay App 23'!O226+'Pay App 23'!P226</f>
        <v>0</v>
      </c>
      <c r="P226" s="73"/>
      <c r="Q226" s="69">
        <f>+'Pay App 23'!Q226+N226+P226</f>
        <v>0</v>
      </c>
    </row>
    <row r="227" spans="1:17" ht="21" customHeight="1" x14ac:dyDescent="0.25">
      <c r="A227" s="153" t="s">
        <v>400</v>
      </c>
      <c r="B227" s="153"/>
      <c r="C227" s="153" t="s">
        <v>401</v>
      </c>
      <c r="D227" s="158"/>
      <c r="E227" s="101">
        <f>+'Pay App 23'!E227</f>
        <v>0</v>
      </c>
      <c r="F227" s="73"/>
      <c r="G227" s="102">
        <f>+'Pay App 23'!G227+'Pay App 24'!F227</f>
        <v>0</v>
      </c>
      <c r="H227" s="194">
        <f>+'Pay App 23'!K227</f>
        <v>0</v>
      </c>
      <c r="I227" s="195"/>
      <c r="J227" s="104"/>
      <c r="K227" s="55">
        <f t="shared" si="10"/>
        <v>0</v>
      </c>
      <c r="L227" s="56">
        <f t="shared" si="8"/>
        <v>0</v>
      </c>
      <c r="M227" s="54">
        <f t="shared" si="9"/>
        <v>0</v>
      </c>
      <c r="N227" s="54">
        <f t="shared" si="11"/>
        <v>0</v>
      </c>
      <c r="O227" s="101">
        <f>+'Pay App 23'!O227+'Pay App 23'!P227</f>
        <v>0</v>
      </c>
      <c r="P227" s="73"/>
      <c r="Q227" s="69">
        <f>+'Pay App 23'!Q227+N227+P227</f>
        <v>0</v>
      </c>
    </row>
    <row r="228" spans="1:17" ht="21" customHeight="1" x14ac:dyDescent="0.25">
      <c r="A228" s="153" t="s">
        <v>168</v>
      </c>
      <c r="B228" s="153"/>
      <c r="C228" s="153" t="s">
        <v>169</v>
      </c>
      <c r="D228" s="158"/>
      <c r="E228" s="101">
        <f>+'Pay App 23'!E228</f>
        <v>0</v>
      </c>
      <c r="F228" s="73"/>
      <c r="G228" s="102">
        <f>+'Pay App 23'!G228+'Pay App 24'!F228</f>
        <v>0</v>
      </c>
      <c r="H228" s="194">
        <f>+'Pay App 23'!K228</f>
        <v>0</v>
      </c>
      <c r="I228" s="195"/>
      <c r="J228" s="104"/>
      <c r="K228" s="55">
        <f t="shared" si="10"/>
        <v>0</v>
      </c>
      <c r="L228" s="56">
        <f t="shared" si="8"/>
        <v>0</v>
      </c>
      <c r="M228" s="54">
        <f t="shared" si="9"/>
        <v>0</v>
      </c>
      <c r="N228" s="54">
        <f t="shared" si="11"/>
        <v>0</v>
      </c>
      <c r="O228" s="101">
        <f>+'Pay App 23'!O228+'Pay App 23'!P228</f>
        <v>0</v>
      </c>
      <c r="P228" s="73"/>
      <c r="Q228" s="69">
        <f>+'Pay App 23'!Q228+N228+P228</f>
        <v>0</v>
      </c>
    </row>
    <row r="229" spans="1:17" ht="21" customHeight="1" x14ac:dyDescent="0.25">
      <c r="A229" s="153" t="s">
        <v>170</v>
      </c>
      <c r="B229" s="153"/>
      <c r="C229" s="153" t="s">
        <v>171</v>
      </c>
      <c r="D229" s="158"/>
      <c r="E229" s="101">
        <f>+'Pay App 23'!E229</f>
        <v>0</v>
      </c>
      <c r="F229" s="73"/>
      <c r="G229" s="102">
        <f>+'Pay App 23'!G229+'Pay App 24'!F229</f>
        <v>0</v>
      </c>
      <c r="H229" s="194">
        <f>+'Pay App 23'!K229</f>
        <v>0</v>
      </c>
      <c r="I229" s="195"/>
      <c r="J229" s="104"/>
      <c r="K229" s="55">
        <f t="shared" si="10"/>
        <v>0</v>
      </c>
      <c r="L229" s="56">
        <f t="shared" si="8"/>
        <v>0</v>
      </c>
      <c r="M229" s="54">
        <f t="shared" si="9"/>
        <v>0</v>
      </c>
      <c r="N229" s="54">
        <f t="shared" si="11"/>
        <v>0</v>
      </c>
      <c r="O229" s="101">
        <f>+'Pay App 23'!O229+'Pay App 23'!P229</f>
        <v>0</v>
      </c>
      <c r="P229" s="73"/>
      <c r="Q229" s="69">
        <f>+'Pay App 23'!Q229+N229+P229</f>
        <v>0</v>
      </c>
    </row>
    <row r="230" spans="1:17" ht="21" customHeight="1" x14ac:dyDescent="0.25">
      <c r="A230" s="156" t="s">
        <v>208</v>
      </c>
      <c r="B230" s="156"/>
      <c r="C230" s="156" t="s">
        <v>172</v>
      </c>
      <c r="D230" s="157"/>
      <c r="E230" s="101">
        <f>+'Pay App 23'!E230</f>
        <v>0</v>
      </c>
      <c r="F230" s="73"/>
      <c r="G230" s="102">
        <f>+'Pay App 23'!G230+'Pay App 24'!F230</f>
        <v>0</v>
      </c>
      <c r="H230" s="194">
        <f>+'Pay App 23'!K230</f>
        <v>0</v>
      </c>
      <c r="I230" s="195"/>
      <c r="J230" s="104"/>
      <c r="K230" s="55">
        <f t="shared" si="10"/>
        <v>0</v>
      </c>
      <c r="L230" s="56">
        <f t="shared" si="8"/>
        <v>0</v>
      </c>
      <c r="M230" s="54">
        <f t="shared" si="9"/>
        <v>0</v>
      </c>
      <c r="N230" s="54">
        <f t="shared" si="11"/>
        <v>0</v>
      </c>
      <c r="O230" s="101">
        <f>+'Pay App 23'!O230+'Pay App 23'!P230</f>
        <v>0</v>
      </c>
      <c r="P230" s="73"/>
      <c r="Q230" s="69">
        <f>+'Pay App 23'!Q230+N230+P230</f>
        <v>0</v>
      </c>
    </row>
    <row r="231" spans="1:17" ht="21" customHeight="1" x14ac:dyDescent="0.25">
      <c r="A231" s="153" t="s">
        <v>173</v>
      </c>
      <c r="B231" s="153"/>
      <c r="C231" s="153" t="s">
        <v>174</v>
      </c>
      <c r="D231" s="158"/>
      <c r="E231" s="101">
        <f>+'Pay App 23'!E231</f>
        <v>0</v>
      </c>
      <c r="F231" s="73"/>
      <c r="G231" s="102">
        <f>+'Pay App 23'!G231+'Pay App 24'!F231</f>
        <v>0</v>
      </c>
      <c r="H231" s="194">
        <f>+'Pay App 23'!K231</f>
        <v>0</v>
      </c>
      <c r="I231" s="195"/>
      <c r="J231" s="104"/>
      <c r="K231" s="55">
        <f t="shared" si="10"/>
        <v>0</v>
      </c>
      <c r="L231" s="56">
        <f t="shared" si="8"/>
        <v>0</v>
      </c>
      <c r="M231" s="54">
        <f t="shared" si="9"/>
        <v>0</v>
      </c>
      <c r="N231" s="54">
        <f t="shared" si="11"/>
        <v>0</v>
      </c>
      <c r="O231" s="101">
        <f>+'Pay App 23'!O231+'Pay App 23'!P231</f>
        <v>0</v>
      </c>
      <c r="P231" s="73"/>
      <c r="Q231" s="69">
        <f>+'Pay App 23'!Q231+N231+P231</f>
        <v>0</v>
      </c>
    </row>
    <row r="232" spans="1:17" ht="21" customHeight="1" x14ac:dyDescent="0.25">
      <c r="A232" s="153" t="s">
        <v>175</v>
      </c>
      <c r="B232" s="153"/>
      <c r="C232" s="153" t="s">
        <v>176</v>
      </c>
      <c r="D232" s="158"/>
      <c r="E232" s="101">
        <f>+'Pay App 23'!E232</f>
        <v>0</v>
      </c>
      <c r="F232" s="73"/>
      <c r="G232" s="102">
        <f>+'Pay App 23'!G232+'Pay App 24'!F232</f>
        <v>0</v>
      </c>
      <c r="H232" s="194">
        <f>+'Pay App 23'!K232</f>
        <v>0</v>
      </c>
      <c r="I232" s="195"/>
      <c r="J232" s="104"/>
      <c r="K232" s="55">
        <f t="shared" si="10"/>
        <v>0</v>
      </c>
      <c r="L232" s="56">
        <f t="shared" si="8"/>
        <v>0</v>
      </c>
      <c r="M232" s="54">
        <f t="shared" si="9"/>
        <v>0</v>
      </c>
      <c r="N232" s="54">
        <f t="shared" si="11"/>
        <v>0</v>
      </c>
      <c r="O232" s="101">
        <f>+'Pay App 23'!O232+'Pay App 23'!P232</f>
        <v>0</v>
      </c>
      <c r="P232" s="73"/>
      <c r="Q232" s="69">
        <f>+'Pay App 23'!Q232+N232+P232</f>
        <v>0</v>
      </c>
    </row>
    <row r="233" spans="1:17" ht="21" customHeight="1" x14ac:dyDescent="0.25">
      <c r="A233" s="153" t="s">
        <v>177</v>
      </c>
      <c r="B233" s="153"/>
      <c r="C233" s="153" t="s">
        <v>178</v>
      </c>
      <c r="D233" s="158"/>
      <c r="E233" s="101">
        <f>+'Pay App 23'!E233</f>
        <v>0</v>
      </c>
      <c r="F233" s="73"/>
      <c r="G233" s="102">
        <f>+'Pay App 23'!G233+'Pay App 24'!F233</f>
        <v>0</v>
      </c>
      <c r="H233" s="194">
        <f>+'Pay App 23'!K233</f>
        <v>0</v>
      </c>
      <c r="I233" s="195"/>
      <c r="J233" s="104"/>
      <c r="K233" s="55">
        <f t="shared" si="10"/>
        <v>0</v>
      </c>
      <c r="L233" s="56">
        <f t="shared" si="8"/>
        <v>0</v>
      </c>
      <c r="M233" s="54">
        <f t="shared" si="9"/>
        <v>0</v>
      </c>
      <c r="N233" s="54">
        <f t="shared" si="11"/>
        <v>0</v>
      </c>
      <c r="O233" s="101">
        <f>+'Pay App 23'!O233+'Pay App 23'!P233</f>
        <v>0</v>
      </c>
      <c r="P233" s="73"/>
      <c r="Q233" s="69">
        <f>+'Pay App 23'!Q233+N233+P233</f>
        <v>0</v>
      </c>
    </row>
    <row r="234" spans="1:17" ht="21" customHeight="1" x14ac:dyDescent="0.25">
      <c r="A234" s="153" t="s">
        <v>402</v>
      </c>
      <c r="B234" s="153"/>
      <c r="C234" s="153" t="s">
        <v>403</v>
      </c>
      <c r="D234" s="158"/>
      <c r="E234" s="101">
        <f>+'Pay App 23'!E234</f>
        <v>0</v>
      </c>
      <c r="F234" s="73"/>
      <c r="G234" s="102">
        <f>+'Pay App 23'!G234+'Pay App 24'!F234</f>
        <v>0</v>
      </c>
      <c r="H234" s="194">
        <f>+'Pay App 23'!K234</f>
        <v>0</v>
      </c>
      <c r="I234" s="195"/>
      <c r="J234" s="104"/>
      <c r="K234" s="55">
        <f t="shared" si="10"/>
        <v>0</v>
      </c>
      <c r="L234" s="56">
        <f t="shared" si="8"/>
        <v>0</v>
      </c>
      <c r="M234" s="54">
        <f t="shared" si="9"/>
        <v>0</v>
      </c>
      <c r="N234" s="54">
        <f t="shared" si="11"/>
        <v>0</v>
      </c>
      <c r="O234" s="101">
        <f>+'Pay App 23'!O234+'Pay App 23'!P234</f>
        <v>0</v>
      </c>
      <c r="P234" s="73"/>
      <c r="Q234" s="69">
        <f>+'Pay App 23'!Q234+N234+P234</f>
        <v>0</v>
      </c>
    </row>
    <row r="235" spans="1:17" ht="21" customHeight="1" x14ac:dyDescent="0.25">
      <c r="A235" s="153" t="s">
        <v>179</v>
      </c>
      <c r="B235" s="153"/>
      <c r="C235" s="153" t="s">
        <v>180</v>
      </c>
      <c r="D235" s="158"/>
      <c r="E235" s="101">
        <f>+'Pay App 23'!E235</f>
        <v>0</v>
      </c>
      <c r="F235" s="73"/>
      <c r="G235" s="102">
        <f>+'Pay App 23'!G235+'Pay App 24'!F235</f>
        <v>0</v>
      </c>
      <c r="H235" s="194">
        <f>+'Pay App 23'!K235</f>
        <v>0</v>
      </c>
      <c r="I235" s="195"/>
      <c r="J235" s="104"/>
      <c r="K235" s="55">
        <f t="shared" si="10"/>
        <v>0</v>
      </c>
      <c r="L235" s="56">
        <f t="shared" si="8"/>
        <v>0</v>
      </c>
      <c r="M235" s="54">
        <f t="shared" si="9"/>
        <v>0</v>
      </c>
      <c r="N235" s="54">
        <f t="shared" si="11"/>
        <v>0</v>
      </c>
      <c r="O235" s="101">
        <f>+'Pay App 23'!O235+'Pay App 23'!P235</f>
        <v>0</v>
      </c>
      <c r="P235" s="73"/>
      <c r="Q235" s="69">
        <f>+'Pay App 23'!Q235+N235+P235</f>
        <v>0</v>
      </c>
    </row>
    <row r="236" spans="1:17" ht="21" customHeight="1" x14ac:dyDescent="0.25">
      <c r="A236" s="153" t="s">
        <v>181</v>
      </c>
      <c r="B236" s="153"/>
      <c r="C236" s="153" t="s">
        <v>182</v>
      </c>
      <c r="D236" s="158"/>
      <c r="E236" s="101">
        <f>+'Pay App 23'!E236</f>
        <v>0</v>
      </c>
      <c r="F236" s="73"/>
      <c r="G236" s="102">
        <f>+'Pay App 23'!G236+'Pay App 24'!F236</f>
        <v>0</v>
      </c>
      <c r="H236" s="194">
        <f>+'Pay App 23'!K236</f>
        <v>0</v>
      </c>
      <c r="I236" s="195"/>
      <c r="J236" s="104"/>
      <c r="K236" s="55">
        <f t="shared" si="10"/>
        <v>0</v>
      </c>
      <c r="L236" s="56">
        <f t="shared" si="8"/>
        <v>0</v>
      </c>
      <c r="M236" s="54">
        <f t="shared" si="9"/>
        <v>0</v>
      </c>
      <c r="N236" s="54">
        <f t="shared" si="11"/>
        <v>0</v>
      </c>
      <c r="O236" s="101">
        <f>+'Pay App 23'!O236+'Pay App 23'!P236</f>
        <v>0</v>
      </c>
      <c r="P236" s="73"/>
      <c r="Q236" s="69">
        <f>+'Pay App 23'!Q236+N236+P236</f>
        <v>0</v>
      </c>
    </row>
    <row r="237" spans="1:17" ht="21" customHeight="1" x14ac:dyDescent="0.25">
      <c r="A237" s="153" t="s">
        <v>183</v>
      </c>
      <c r="B237" s="153"/>
      <c r="C237" s="153" t="s">
        <v>184</v>
      </c>
      <c r="D237" s="158"/>
      <c r="E237" s="101">
        <f>+'Pay App 23'!E237</f>
        <v>0</v>
      </c>
      <c r="F237" s="73"/>
      <c r="G237" s="102">
        <f>+'Pay App 23'!G237+'Pay App 24'!F237</f>
        <v>0</v>
      </c>
      <c r="H237" s="194">
        <f>+'Pay App 23'!K237</f>
        <v>0</v>
      </c>
      <c r="I237" s="195"/>
      <c r="J237" s="104"/>
      <c r="K237" s="55">
        <f t="shared" si="10"/>
        <v>0</v>
      </c>
      <c r="L237" s="56">
        <f t="shared" si="8"/>
        <v>0</v>
      </c>
      <c r="M237" s="54">
        <f t="shared" si="9"/>
        <v>0</v>
      </c>
      <c r="N237" s="54">
        <f t="shared" si="11"/>
        <v>0</v>
      </c>
      <c r="O237" s="101">
        <f>+'Pay App 23'!O237+'Pay App 23'!P237</f>
        <v>0</v>
      </c>
      <c r="P237" s="73"/>
      <c r="Q237" s="69">
        <f>+'Pay App 23'!Q237+N237+P237</f>
        <v>0</v>
      </c>
    </row>
    <row r="238" spans="1:17" ht="21" customHeight="1" x14ac:dyDescent="0.25">
      <c r="A238" s="156" t="s">
        <v>404</v>
      </c>
      <c r="B238" s="156"/>
      <c r="C238" s="156" t="s">
        <v>405</v>
      </c>
      <c r="D238" s="157"/>
      <c r="E238" s="101">
        <f>+'Pay App 23'!E238</f>
        <v>0</v>
      </c>
      <c r="F238" s="73"/>
      <c r="G238" s="54">
        <f>+'Pay App 23'!G238+'Pay App 24'!F238</f>
        <v>0</v>
      </c>
      <c r="H238" s="194">
        <f>+'Pay App 23'!K238</f>
        <v>0</v>
      </c>
      <c r="I238" s="195"/>
      <c r="J238" s="104"/>
      <c r="K238" s="55">
        <f t="shared" si="10"/>
        <v>0</v>
      </c>
      <c r="L238" s="120">
        <f t="shared" si="8"/>
        <v>0</v>
      </c>
      <c r="M238" s="54">
        <f t="shared" si="9"/>
        <v>0</v>
      </c>
      <c r="N238" s="54">
        <f t="shared" si="11"/>
        <v>0</v>
      </c>
      <c r="O238" s="101">
        <f>+'Pay App 23'!O238+'Pay App 23'!P238</f>
        <v>0</v>
      </c>
      <c r="P238" s="73"/>
      <c r="Q238" s="69">
        <f>+'Pay App 23'!Q238+N238+P238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amrT01cYbB8eGeSjOaxqBKJKlrp2o+Qu8EclsI83nWcpHpFd+M6ysAwqjuUaqAqBqZE7WFNk+srRgpoAGvby3A==" saltValue="yCPj9A0s33Au+NhjopKNdQ==" spinCount="100000" sheet="1" selectLockedCells="1"/>
  <protectedRanges>
    <protectedRange sqref="A116 C116" name="Range2"/>
    <protectedRange sqref="A188 A218 C188 C218" name="Range2_1"/>
  </protectedRanges>
  <mergeCells count="516">
    <mergeCell ref="A7:B7"/>
    <mergeCell ref="I7:J7"/>
    <mergeCell ref="H8:Q11"/>
    <mergeCell ref="A12:B12"/>
    <mergeCell ref="H12:Q15"/>
    <mergeCell ref="A14:B14"/>
    <mergeCell ref="A24:B24"/>
    <mergeCell ref="H24:Q25"/>
    <mergeCell ref="A25:B25"/>
    <mergeCell ref="A27:B27"/>
    <mergeCell ref="A28:B28"/>
    <mergeCell ref="A29:B29"/>
    <mergeCell ref="H29:J29"/>
    <mergeCell ref="L29:N29"/>
    <mergeCell ref="H16:Q16"/>
    <mergeCell ref="H18:Q19"/>
    <mergeCell ref="A19:B19"/>
    <mergeCell ref="A21:B21"/>
    <mergeCell ref="H21:Q22"/>
    <mergeCell ref="A22:B22"/>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A86:B86"/>
    <mergeCell ref="C86:D86"/>
    <mergeCell ref="H86:I86"/>
    <mergeCell ref="A87:B87"/>
    <mergeCell ref="C87:D87"/>
    <mergeCell ref="H87:I87"/>
    <mergeCell ref="A84:B84"/>
    <mergeCell ref="C84:D84"/>
    <mergeCell ref="H84:I84"/>
    <mergeCell ref="A85:B85"/>
    <mergeCell ref="C85:D85"/>
    <mergeCell ref="H85:I85"/>
    <mergeCell ref="A90:B90"/>
    <mergeCell ref="C90:D90"/>
    <mergeCell ref="H90:I90"/>
    <mergeCell ref="A91:B91"/>
    <mergeCell ref="C91:D91"/>
    <mergeCell ref="H91:I91"/>
    <mergeCell ref="A88:B88"/>
    <mergeCell ref="C88:D88"/>
    <mergeCell ref="H88:I88"/>
    <mergeCell ref="A89:B89"/>
    <mergeCell ref="C89:D89"/>
    <mergeCell ref="H89:I89"/>
    <mergeCell ref="A94:B94"/>
    <mergeCell ref="C94:D94"/>
    <mergeCell ref="H94:I94"/>
    <mergeCell ref="A95:B95"/>
    <mergeCell ref="C95:D95"/>
    <mergeCell ref="H95:I95"/>
    <mergeCell ref="A92:B92"/>
    <mergeCell ref="C92:D92"/>
    <mergeCell ref="H92:I92"/>
    <mergeCell ref="A93:B93"/>
    <mergeCell ref="C93:D93"/>
    <mergeCell ref="H93:I93"/>
    <mergeCell ref="A98:B98"/>
    <mergeCell ref="C98:D98"/>
    <mergeCell ref="H98:I98"/>
    <mergeCell ref="A99:B99"/>
    <mergeCell ref="C99:D99"/>
    <mergeCell ref="H99:I99"/>
    <mergeCell ref="A96:B96"/>
    <mergeCell ref="C96:D96"/>
    <mergeCell ref="H96:I96"/>
    <mergeCell ref="A97:B97"/>
    <mergeCell ref="C97:D97"/>
    <mergeCell ref="H97:I97"/>
    <mergeCell ref="A102:B102"/>
    <mergeCell ref="C102:D102"/>
    <mergeCell ref="H102:I102"/>
    <mergeCell ref="A103:B103"/>
    <mergeCell ref="C103:D103"/>
    <mergeCell ref="H103:I103"/>
    <mergeCell ref="A100:B100"/>
    <mergeCell ref="C100:D100"/>
    <mergeCell ref="H100:I100"/>
    <mergeCell ref="A101:B101"/>
    <mergeCell ref="C101:D101"/>
    <mergeCell ref="H101:I101"/>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9:B199"/>
    <mergeCell ref="C199:D199"/>
    <mergeCell ref="H199:I199"/>
    <mergeCell ref="A200:B200"/>
    <mergeCell ref="C200:D200"/>
    <mergeCell ref="H200:I200"/>
    <mergeCell ref="A197:B197"/>
    <mergeCell ref="C197:D197"/>
    <mergeCell ref="H197:I197"/>
    <mergeCell ref="A198:B198"/>
    <mergeCell ref="C198:D198"/>
    <mergeCell ref="H198:I198"/>
    <mergeCell ref="A203:B203"/>
    <mergeCell ref="C203:D203"/>
    <mergeCell ref="H203:I203"/>
    <mergeCell ref="A204:B204"/>
    <mergeCell ref="C204:D204"/>
    <mergeCell ref="H204:I204"/>
    <mergeCell ref="A201:B201"/>
    <mergeCell ref="C201:D201"/>
    <mergeCell ref="H201:I201"/>
    <mergeCell ref="A202:B202"/>
    <mergeCell ref="C202:D202"/>
    <mergeCell ref="H202:I202"/>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9:B239"/>
    <mergeCell ref="C239:D239"/>
    <mergeCell ref="H239:I239"/>
    <mergeCell ref="A237:B237"/>
    <mergeCell ref="C237:D237"/>
    <mergeCell ref="H237:I237"/>
    <mergeCell ref="A238:B238"/>
    <mergeCell ref="C238:D238"/>
    <mergeCell ref="H238:I238"/>
  </mergeCells>
  <dataValidations disablePrompts="1" count="2">
    <dataValidation allowBlank="1" showInputMessage="1" sqref="P80:P238"/>
    <dataValidation type="decimal" operator="lessThanOrEqual" allowBlank="1" showInputMessage="1" showErrorMessage="1" errorTitle="Release retention" error="In order to release retention, the number entered into this cell must be negative." sqref="O80:O238">
      <formula1>0</formula1>
    </dataValidation>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25</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35"/>
      <c r="I17" s="135"/>
      <c r="J17" s="135"/>
      <c r="K17" s="135"/>
      <c r="L17" s="135"/>
      <c r="M17" s="135"/>
      <c r="N17" s="135"/>
      <c r="O17" s="135"/>
      <c r="P17" s="135"/>
      <c r="Q17" s="135"/>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34"/>
      <c r="I20" s="134"/>
      <c r="J20" s="134"/>
      <c r="K20" s="134"/>
      <c r="L20" s="134"/>
      <c r="M20" s="134"/>
      <c r="N20" s="134"/>
      <c r="O20" s="134"/>
      <c r="P20" s="134"/>
      <c r="Q20" s="134"/>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34"/>
      <c r="I23" s="134"/>
      <c r="J23" s="134"/>
      <c r="K23" s="134"/>
      <c r="L23" s="134"/>
      <c r="M23" s="134"/>
      <c r="N23" s="134"/>
      <c r="O23" s="134"/>
      <c r="P23" s="134"/>
      <c r="Q23" s="134"/>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24'!F36+'Pay App 25'!F239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34"/>
      <c r="I42" s="134"/>
      <c r="J42" s="134"/>
      <c r="K42" s="134"/>
      <c r="L42" s="134"/>
      <c r="M42" s="134"/>
      <c r="N42" s="134"/>
      <c r="O42" s="134"/>
      <c r="P42" s="134"/>
      <c r="Q42" s="134"/>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24'!F51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24'!F55+'Pay App 24'!F57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24'!B62+'Pay App 25'!N239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25.1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31">
        <f>+'Project Summary Sheet'!C17</f>
        <v>0</v>
      </c>
      <c r="O74" s="131"/>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32" t="s">
        <v>63</v>
      </c>
      <c r="F78" s="132" t="s">
        <v>64</v>
      </c>
      <c r="G78" s="132" t="s">
        <v>65</v>
      </c>
      <c r="H78" s="169" t="s">
        <v>66</v>
      </c>
      <c r="I78" s="169"/>
      <c r="J78" s="132" t="s">
        <v>67</v>
      </c>
      <c r="K78" s="132" t="s">
        <v>248</v>
      </c>
      <c r="L78" s="132" t="s">
        <v>68</v>
      </c>
      <c r="M78" s="42" t="s">
        <v>69</v>
      </c>
      <c r="N78" s="132" t="s">
        <v>70</v>
      </c>
      <c r="O78" s="112" t="s">
        <v>71</v>
      </c>
      <c r="P78" s="132" t="s">
        <v>72</v>
      </c>
      <c r="Q78" s="132" t="s">
        <v>425</v>
      </c>
    </row>
    <row r="79" spans="1:20" ht="65.25" customHeight="1" x14ac:dyDescent="0.25">
      <c r="A79" s="170" t="s">
        <v>73</v>
      </c>
      <c r="B79" s="170"/>
      <c r="C79" s="170" t="s">
        <v>74</v>
      </c>
      <c r="D79" s="170"/>
      <c r="E79" s="133" t="s">
        <v>14</v>
      </c>
      <c r="F79" s="133" t="s">
        <v>235</v>
      </c>
      <c r="G79" s="133" t="s">
        <v>234</v>
      </c>
      <c r="H79" s="170" t="s">
        <v>236</v>
      </c>
      <c r="I79" s="170"/>
      <c r="J79" s="133" t="s">
        <v>245</v>
      </c>
      <c r="K79" s="45" t="s">
        <v>246</v>
      </c>
      <c r="L79" s="133" t="s">
        <v>247</v>
      </c>
      <c r="M79" s="45" t="s">
        <v>237</v>
      </c>
      <c r="N79" s="133" t="s">
        <v>238</v>
      </c>
      <c r="O79" s="113" t="s">
        <v>424</v>
      </c>
      <c r="P79" s="133" t="s">
        <v>423</v>
      </c>
      <c r="Q79" s="133" t="s">
        <v>239</v>
      </c>
    </row>
    <row r="80" spans="1:20" ht="21" customHeight="1" x14ac:dyDescent="0.25">
      <c r="A80" s="171" t="s">
        <v>77</v>
      </c>
      <c r="B80" s="171"/>
      <c r="C80" s="186" t="s">
        <v>75</v>
      </c>
      <c r="D80" s="187"/>
      <c r="E80" s="100">
        <f>+'Pay App 24'!E80</f>
        <v>0</v>
      </c>
      <c r="F80" s="72"/>
      <c r="G80" s="52">
        <f>+'Pay App 24'!G80+F80</f>
        <v>0</v>
      </c>
      <c r="H80" s="196">
        <f>+'Pay App 24'!K80</f>
        <v>0</v>
      </c>
      <c r="I80" s="197"/>
      <c r="J80" s="103"/>
      <c r="K80" s="53">
        <f>+H80+J80</f>
        <v>0</v>
      </c>
      <c r="L80" s="70">
        <f>IF(ISERROR(K80/G80),0,K80/G80)</f>
        <v>0</v>
      </c>
      <c r="M80" s="52">
        <f>+G80-K80</f>
        <v>0</v>
      </c>
      <c r="N80" s="52">
        <f>SUM(+J80*0.05)</f>
        <v>0</v>
      </c>
      <c r="O80" s="100">
        <f>+'Pay App 24'!O80+'Pay App 24'!P80</f>
        <v>0</v>
      </c>
      <c r="P80" s="72"/>
      <c r="Q80" s="71">
        <f>+'Pay App 24'!Q80+N80+P80</f>
        <v>0</v>
      </c>
    </row>
    <row r="81" spans="1:17" ht="21" customHeight="1" x14ac:dyDescent="0.25">
      <c r="A81" s="154" t="s">
        <v>78</v>
      </c>
      <c r="B81" s="154"/>
      <c r="C81" s="154" t="s">
        <v>79</v>
      </c>
      <c r="D81" s="155"/>
      <c r="E81" s="101">
        <f>+'Pay App 24'!E81</f>
        <v>0</v>
      </c>
      <c r="F81" s="73"/>
      <c r="G81" s="102">
        <f>+'Pay App 24'!G81+'Pay App 25'!F81</f>
        <v>0</v>
      </c>
      <c r="H81" s="194">
        <f>+'Pay App 24'!K81</f>
        <v>0</v>
      </c>
      <c r="I81" s="195"/>
      <c r="J81" s="104"/>
      <c r="K81" s="55">
        <f>+H81+J81</f>
        <v>0</v>
      </c>
      <c r="L81" s="56">
        <f t="shared" ref="L81:L145" si="0">IF(ISERROR(K81/G81),0,K81/G81)</f>
        <v>0</v>
      </c>
      <c r="M81" s="54">
        <f t="shared" ref="M81:M145" si="1">+G81-K81</f>
        <v>0</v>
      </c>
      <c r="N81" s="54">
        <f>SUM(+J81*0.05)</f>
        <v>0</v>
      </c>
      <c r="O81" s="101">
        <f>+'Pay App 24'!O81+'Pay App 24'!P81</f>
        <v>0</v>
      </c>
      <c r="P81" s="73"/>
      <c r="Q81" s="69">
        <f>+'Pay App 24'!Q81+N81+P81</f>
        <v>0</v>
      </c>
    </row>
    <row r="82" spans="1:17" ht="21" customHeight="1" x14ac:dyDescent="0.25">
      <c r="A82" s="154" t="s">
        <v>80</v>
      </c>
      <c r="B82" s="154"/>
      <c r="C82" s="130" t="s">
        <v>76</v>
      </c>
      <c r="D82" s="58"/>
      <c r="E82" s="101">
        <f>+'Pay App 24'!E82</f>
        <v>0</v>
      </c>
      <c r="F82" s="73"/>
      <c r="G82" s="102">
        <f>+'Pay App 24'!G82+'Pay App 25'!F82</f>
        <v>0</v>
      </c>
      <c r="H82" s="194">
        <f>+'Pay App 24'!K82</f>
        <v>0</v>
      </c>
      <c r="I82" s="195"/>
      <c r="J82" s="104"/>
      <c r="K82" s="55">
        <f t="shared" ref="K82:K146" si="2">+H82+J82</f>
        <v>0</v>
      </c>
      <c r="L82" s="56">
        <f t="shared" si="0"/>
        <v>0</v>
      </c>
      <c r="M82" s="54">
        <f t="shared" si="1"/>
        <v>0</v>
      </c>
      <c r="N82" s="54">
        <f t="shared" ref="N82:N146" si="3">SUM(+J82*0.05)</f>
        <v>0</v>
      </c>
      <c r="O82" s="101">
        <f>+'Pay App 24'!O82+'Pay App 24'!P82</f>
        <v>0</v>
      </c>
      <c r="P82" s="73"/>
      <c r="Q82" s="69">
        <f>+'Pay App 24'!Q82+N82+P82</f>
        <v>0</v>
      </c>
    </row>
    <row r="83" spans="1:17" ht="21" customHeight="1" x14ac:dyDescent="0.25">
      <c r="A83" s="154" t="s">
        <v>408</v>
      </c>
      <c r="B83" s="154"/>
      <c r="C83" s="154" t="s">
        <v>409</v>
      </c>
      <c r="D83" s="155"/>
      <c r="E83" s="101">
        <f>+'Pay App 24'!E83</f>
        <v>0</v>
      </c>
      <c r="F83" s="73"/>
      <c r="G83" s="102">
        <f>+'Pay App 24'!G83+'Pay App 25'!F83</f>
        <v>0</v>
      </c>
      <c r="H83" s="194">
        <f>+'Pay App 24'!K83</f>
        <v>0</v>
      </c>
      <c r="I83" s="195"/>
      <c r="J83" s="104"/>
      <c r="K83" s="55">
        <f t="shared" si="2"/>
        <v>0</v>
      </c>
      <c r="L83" s="56">
        <f t="shared" si="0"/>
        <v>0</v>
      </c>
      <c r="M83" s="54">
        <f t="shared" si="1"/>
        <v>0</v>
      </c>
      <c r="N83" s="54">
        <f t="shared" si="3"/>
        <v>0</v>
      </c>
      <c r="O83" s="101">
        <f>+'Pay App 24'!O83+'Pay App 24'!P83</f>
        <v>0</v>
      </c>
      <c r="P83" s="73"/>
      <c r="Q83" s="69">
        <f>+'Pay App 24'!Q83+N83+P83</f>
        <v>0</v>
      </c>
    </row>
    <row r="84" spans="1:17" ht="21" customHeight="1" x14ac:dyDescent="0.25">
      <c r="A84" s="154" t="s">
        <v>410</v>
      </c>
      <c r="B84" s="154"/>
      <c r="C84" s="154" t="s">
        <v>81</v>
      </c>
      <c r="D84" s="155"/>
      <c r="E84" s="101">
        <f>+'Pay App 24'!E84</f>
        <v>0</v>
      </c>
      <c r="F84" s="73"/>
      <c r="G84" s="102">
        <f>+'Pay App 24'!G84+'Pay App 25'!F84</f>
        <v>0</v>
      </c>
      <c r="H84" s="194">
        <f>+'Pay App 24'!K84</f>
        <v>0</v>
      </c>
      <c r="I84" s="195"/>
      <c r="J84" s="104"/>
      <c r="K84" s="55">
        <f t="shared" si="2"/>
        <v>0</v>
      </c>
      <c r="L84" s="56">
        <f t="shared" si="0"/>
        <v>0</v>
      </c>
      <c r="M84" s="54">
        <f t="shared" si="1"/>
        <v>0</v>
      </c>
      <c r="N84" s="54">
        <f t="shared" si="3"/>
        <v>0</v>
      </c>
      <c r="O84" s="101">
        <f>+'Pay App 24'!O84+'Pay App 24'!P84</f>
        <v>0</v>
      </c>
      <c r="P84" s="73"/>
      <c r="Q84" s="69">
        <f>+'Pay App 24'!Q84+N84+P84</f>
        <v>0</v>
      </c>
    </row>
    <row r="85" spans="1:17" ht="21" customHeight="1" x14ac:dyDescent="0.25">
      <c r="A85" s="154" t="s">
        <v>411</v>
      </c>
      <c r="B85" s="154"/>
      <c r="C85" s="154" t="s">
        <v>412</v>
      </c>
      <c r="D85" s="155"/>
      <c r="E85" s="101">
        <f>+'Pay App 24'!E85</f>
        <v>0</v>
      </c>
      <c r="F85" s="73"/>
      <c r="G85" s="102">
        <f>+'Pay App 24'!G85+'Pay App 25'!F85</f>
        <v>0</v>
      </c>
      <c r="H85" s="194">
        <f>+'Pay App 24'!K85</f>
        <v>0</v>
      </c>
      <c r="I85" s="195"/>
      <c r="J85" s="104"/>
      <c r="K85" s="55">
        <f t="shared" si="2"/>
        <v>0</v>
      </c>
      <c r="L85" s="56">
        <f t="shared" si="0"/>
        <v>0</v>
      </c>
      <c r="M85" s="54">
        <f t="shared" si="1"/>
        <v>0</v>
      </c>
      <c r="N85" s="54">
        <f t="shared" si="3"/>
        <v>0</v>
      </c>
      <c r="O85" s="101">
        <f>+'Pay App 24'!O85+'Pay App 24'!P85</f>
        <v>0</v>
      </c>
      <c r="P85" s="73"/>
      <c r="Q85" s="69">
        <f>+'Pay App 24'!Q85+N85+P85</f>
        <v>0</v>
      </c>
    </row>
    <row r="86" spans="1:17" ht="21" customHeight="1" x14ac:dyDescent="0.25">
      <c r="A86" s="154" t="s">
        <v>406</v>
      </c>
      <c r="B86" s="154"/>
      <c r="C86" s="154" t="s">
        <v>407</v>
      </c>
      <c r="D86" s="155"/>
      <c r="E86" s="101">
        <f>+'Pay App 24'!E86</f>
        <v>0</v>
      </c>
      <c r="F86" s="73"/>
      <c r="G86" s="102">
        <f>+'Pay App 24'!G86+'Pay App 25'!F86</f>
        <v>0</v>
      </c>
      <c r="H86" s="194">
        <f>+'Pay App 24'!K86</f>
        <v>0</v>
      </c>
      <c r="I86" s="195"/>
      <c r="J86" s="104"/>
      <c r="K86" s="55">
        <f t="shared" si="2"/>
        <v>0</v>
      </c>
      <c r="L86" s="56">
        <f t="shared" si="0"/>
        <v>0</v>
      </c>
      <c r="M86" s="54">
        <f t="shared" si="1"/>
        <v>0</v>
      </c>
      <c r="N86" s="54">
        <f t="shared" si="3"/>
        <v>0</v>
      </c>
      <c r="O86" s="101">
        <f>+'Pay App 24'!O86+'Pay App 24'!P86</f>
        <v>0</v>
      </c>
      <c r="P86" s="73"/>
      <c r="Q86" s="69">
        <f>+'Pay App 24'!Q86+N86+P86</f>
        <v>0</v>
      </c>
    </row>
    <row r="87" spans="1:17" ht="21" customHeight="1" x14ac:dyDescent="0.25">
      <c r="A87" s="154" t="s">
        <v>562</v>
      </c>
      <c r="B87" s="154"/>
      <c r="C87" s="154" t="s">
        <v>563</v>
      </c>
      <c r="D87" s="155"/>
      <c r="E87" s="101">
        <f>+'Pay App 24'!E87</f>
        <v>0</v>
      </c>
      <c r="F87" s="73"/>
      <c r="G87" s="102">
        <f>+'Pay App 24'!G87+'Pay App 25'!F87</f>
        <v>0</v>
      </c>
      <c r="H87" s="194">
        <f>+'Pay App 24'!K87</f>
        <v>0</v>
      </c>
      <c r="I87" s="195"/>
      <c r="J87" s="104"/>
      <c r="K87" s="55">
        <f t="shared" si="2"/>
        <v>0</v>
      </c>
      <c r="L87" s="56">
        <f t="shared" si="0"/>
        <v>0</v>
      </c>
      <c r="M87" s="54">
        <f t="shared" si="1"/>
        <v>0</v>
      </c>
      <c r="N87" s="54">
        <f t="shared" si="3"/>
        <v>0</v>
      </c>
      <c r="O87" s="101">
        <f>+'Pay App 24'!O87+'Pay App 24'!P87</f>
        <v>0</v>
      </c>
      <c r="P87" s="73"/>
      <c r="Q87" s="69">
        <f>+'Pay App 24'!Q87+N87+P87</f>
        <v>0</v>
      </c>
    </row>
    <row r="88" spans="1:17" ht="21" customHeight="1" x14ac:dyDescent="0.25">
      <c r="A88" s="159" t="s">
        <v>228</v>
      </c>
      <c r="B88" s="159"/>
      <c r="C88" s="186" t="s">
        <v>269</v>
      </c>
      <c r="D88" s="187"/>
      <c r="E88" s="101">
        <f>+'Pay App 24'!E88</f>
        <v>0</v>
      </c>
      <c r="F88" s="73"/>
      <c r="G88" s="102">
        <f>+'Pay App 24'!G88+'Pay App 25'!F88</f>
        <v>0</v>
      </c>
      <c r="H88" s="194">
        <f>+'Pay App 24'!K88</f>
        <v>0</v>
      </c>
      <c r="I88" s="195"/>
      <c r="J88" s="104"/>
      <c r="K88" s="55">
        <f t="shared" si="2"/>
        <v>0</v>
      </c>
      <c r="L88" s="56">
        <f t="shared" si="0"/>
        <v>0</v>
      </c>
      <c r="M88" s="54">
        <f t="shared" si="1"/>
        <v>0</v>
      </c>
      <c r="N88" s="54">
        <f t="shared" si="3"/>
        <v>0</v>
      </c>
      <c r="O88" s="101">
        <f>+'Pay App 24'!O88+'Pay App 24'!P88</f>
        <v>0</v>
      </c>
      <c r="P88" s="73"/>
      <c r="Q88" s="69">
        <f>+'Pay App 24'!Q88+N88+P88</f>
        <v>0</v>
      </c>
    </row>
    <row r="89" spans="1:17" ht="21" customHeight="1" x14ac:dyDescent="0.25">
      <c r="A89" s="154" t="s">
        <v>82</v>
      </c>
      <c r="B89" s="154"/>
      <c r="C89" s="154" t="s">
        <v>256</v>
      </c>
      <c r="D89" s="155"/>
      <c r="E89" s="101">
        <f>+'Pay App 24'!E89</f>
        <v>0</v>
      </c>
      <c r="F89" s="73"/>
      <c r="G89" s="102">
        <f>+'Pay App 24'!G89+'Pay App 25'!F89</f>
        <v>0</v>
      </c>
      <c r="H89" s="194">
        <f>+'Pay App 24'!K89</f>
        <v>0</v>
      </c>
      <c r="I89" s="195"/>
      <c r="J89" s="104"/>
      <c r="K89" s="55">
        <f t="shared" si="2"/>
        <v>0</v>
      </c>
      <c r="L89" s="56">
        <f t="shared" si="0"/>
        <v>0</v>
      </c>
      <c r="M89" s="54">
        <f t="shared" si="1"/>
        <v>0</v>
      </c>
      <c r="N89" s="54">
        <f t="shared" si="3"/>
        <v>0</v>
      </c>
      <c r="O89" s="101">
        <f>+'Pay App 24'!O89+'Pay App 24'!P89</f>
        <v>0</v>
      </c>
      <c r="P89" s="73"/>
      <c r="Q89" s="69">
        <f>+'Pay App 24'!Q89+N89+P89</f>
        <v>0</v>
      </c>
    </row>
    <row r="90" spans="1:17" ht="21" customHeight="1" x14ac:dyDescent="0.25">
      <c r="A90" s="154" t="s">
        <v>257</v>
      </c>
      <c r="B90" s="154"/>
      <c r="C90" s="154" t="s">
        <v>258</v>
      </c>
      <c r="D90" s="155"/>
      <c r="E90" s="101">
        <f>+'Pay App 24'!E90</f>
        <v>0</v>
      </c>
      <c r="F90" s="73"/>
      <c r="G90" s="102">
        <f>+'Pay App 24'!G90+'Pay App 25'!F90</f>
        <v>0</v>
      </c>
      <c r="H90" s="194">
        <f>+'Pay App 24'!K90</f>
        <v>0</v>
      </c>
      <c r="I90" s="195"/>
      <c r="J90" s="104"/>
      <c r="K90" s="55">
        <f t="shared" si="2"/>
        <v>0</v>
      </c>
      <c r="L90" s="56">
        <f t="shared" si="0"/>
        <v>0</v>
      </c>
      <c r="M90" s="54">
        <f t="shared" si="1"/>
        <v>0</v>
      </c>
      <c r="N90" s="54">
        <f t="shared" si="3"/>
        <v>0</v>
      </c>
      <c r="O90" s="101">
        <f>+'Pay App 24'!O90+'Pay App 24'!P90</f>
        <v>0</v>
      </c>
      <c r="P90" s="73"/>
      <c r="Q90" s="69">
        <f>+'Pay App 24'!Q90+N90+P90</f>
        <v>0</v>
      </c>
    </row>
    <row r="91" spans="1:17" ht="21" customHeight="1" x14ac:dyDescent="0.25">
      <c r="A91" s="154" t="s">
        <v>259</v>
      </c>
      <c r="B91" s="154"/>
      <c r="C91" s="154" t="s">
        <v>260</v>
      </c>
      <c r="D91" s="155"/>
      <c r="E91" s="101">
        <f>+'Pay App 24'!E91</f>
        <v>0</v>
      </c>
      <c r="F91" s="73"/>
      <c r="G91" s="102">
        <f>+'Pay App 24'!G91+'Pay App 25'!F91</f>
        <v>0</v>
      </c>
      <c r="H91" s="194">
        <f>+'Pay App 24'!K91</f>
        <v>0</v>
      </c>
      <c r="I91" s="195"/>
      <c r="J91" s="104"/>
      <c r="K91" s="55">
        <f t="shared" si="2"/>
        <v>0</v>
      </c>
      <c r="L91" s="56">
        <f t="shared" si="0"/>
        <v>0</v>
      </c>
      <c r="M91" s="54">
        <f t="shared" si="1"/>
        <v>0</v>
      </c>
      <c r="N91" s="54">
        <f t="shared" si="3"/>
        <v>0</v>
      </c>
      <c r="O91" s="101">
        <f>+'Pay App 24'!O91+'Pay App 24'!P91</f>
        <v>0</v>
      </c>
      <c r="P91" s="73"/>
      <c r="Q91" s="69">
        <f>+'Pay App 24'!Q91+N91+P91</f>
        <v>0</v>
      </c>
    </row>
    <row r="92" spans="1:17" ht="21" customHeight="1" x14ac:dyDescent="0.25">
      <c r="A92" s="154" t="s">
        <v>261</v>
      </c>
      <c r="B92" s="154"/>
      <c r="C92" s="154" t="s">
        <v>262</v>
      </c>
      <c r="D92" s="155"/>
      <c r="E92" s="101">
        <f>+'Pay App 24'!E92</f>
        <v>0</v>
      </c>
      <c r="F92" s="73"/>
      <c r="G92" s="102">
        <f>+'Pay App 24'!G92+'Pay App 25'!F92</f>
        <v>0</v>
      </c>
      <c r="H92" s="194">
        <f>+'Pay App 24'!K92</f>
        <v>0</v>
      </c>
      <c r="I92" s="195"/>
      <c r="J92" s="104"/>
      <c r="K92" s="55">
        <f t="shared" si="2"/>
        <v>0</v>
      </c>
      <c r="L92" s="56">
        <f t="shared" si="0"/>
        <v>0</v>
      </c>
      <c r="M92" s="54">
        <f t="shared" si="1"/>
        <v>0</v>
      </c>
      <c r="N92" s="54">
        <f t="shared" si="3"/>
        <v>0</v>
      </c>
      <c r="O92" s="101">
        <f>+'Pay App 24'!O92+'Pay App 24'!P92</f>
        <v>0</v>
      </c>
      <c r="P92" s="73"/>
      <c r="Q92" s="69">
        <f>+'Pay App 24'!Q92+N92+P92</f>
        <v>0</v>
      </c>
    </row>
    <row r="93" spans="1:17" ht="21" customHeight="1" x14ac:dyDescent="0.25">
      <c r="A93" s="154" t="s">
        <v>263</v>
      </c>
      <c r="B93" s="154"/>
      <c r="C93" s="154" t="s">
        <v>264</v>
      </c>
      <c r="D93" s="155"/>
      <c r="E93" s="101">
        <f>+'Pay App 24'!E93</f>
        <v>0</v>
      </c>
      <c r="F93" s="73"/>
      <c r="G93" s="102">
        <f>+'Pay App 24'!G93+'Pay App 25'!F93</f>
        <v>0</v>
      </c>
      <c r="H93" s="194">
        <f>+'Pay App 24'!K93</f>
        <v>0</v>
      </c>
      <c r="I93" s="195"/>
      <c r="J93" s="104"/>
      <c r="K93" s="55">
        <f t="shared" si="2"/>
        <v>0</v>
      </c>
      <c r="L93" s="56">
        <f t="shared" si="0"/>
        <v>0</v>
      </c>
      <c r="M93" s="54">
        <f t="shared" si="1"/>
        <v>0</v>
      </c>
      <c r="N93" s="54">
        <f t="shared" si="3"/>
        <v>0</v>
      </c>
      <c r="O93" s="101">
        <f>+'Pay App 24'!O93+'Pay App 24'!P93</f>
        <v>0</v>
      </c>
      <c r="P93" s="73"/>
      <c r="Q93" s="69">
        <f>+'Pay App 24'!Q93+N93+P93</f>
        <v>0</v>
      </c>
    </row>
    <row r="94" spans="1:17" ht="21" customHeight="1" x14ac:dyDescent="0.25">
      <c r="A94" s="154" t="s">
        <v>265</v>
      </c>
      <c r="B94" s="154"/>
      <c r="C94" s="154" t="s">
        <v>266</v>
      </c>
      <c r="D94" s="155"/>
      <c r="E94" s="101">
        <f>+'Pay App 24'!E94</f>
        <v>0</v>
      </c>
      <c r="F94" s="73"/>
      <c r="G94" s="102">
        <f>+'Pay App 24'!G94+'Pay App 25'!F94</f>
        <v>0</v>
      </c>
      <c r="H94" s="194">
        <f>+'Pay App 24'!K94</f>
        <v>0</v>
      </c>
      <c r="I94" s="195"/>
      <c r="J94" s="104"/>
      <c r="K94" s="55">
        <f t="shared" si="2"/>
        <v>0</v>
      </c>
      <c r="L94" s="56">
        <f t="shared" si="0"/>
        <v>0</v>
      </c>
      <c r="M94" s="54">
        <f t="shared" si="1"/>
        <v>0</v>
      </c>
      <c r="N94" s="54">
        <f t="shared" si="3"/>
        <v>0</v>
      </c>
      <c r="O94" s="101">
        <f>+'Pay App 24'!O94+'Pay App 24'!P94</f>
        <v>0</v>
      </c>
      <c r="P94" s="73"/>
      <c r="Q94" s="69">
        <f>+'Pay App 24'!Q94+N94+P94</f>
        <v>0</v>
      </c>
    </row>
    <row r="95" spans="1:17" ht="21" customHeight="1" x14ac:dyDescent="0.25">
      <c r="A95" s="154" t="s">
        <v>83</v>
      </c>
      <c r="B95" s="154"/>
      <c r="C95" s="154" t="s">
        <v>267</v>
      </c>
      <c r="D95" s="155"/>
      <c r="E95" s="101">
        <f>+'Pay App 24'!E95</f>
        <v>0</v>
      </c>
      <c r="F95" s="73"/>
      <c r="G95" s="102">
        <f>+'Pay App 24'!G95+'Pay App 25'!F95</f>
        <v>0</v>
      </c>
      <c r="H95" s="194">
        <f>+'Pay App 24'!K95</f>
        <v>0</v>
      </c>
      <c r="I95" s="195"/>
      <c r="J95" s="104"/>
      <c r="K95" s="55">
        <f t="shared" si="2"/>
        <v>0</v>
      </c>
      <c r="L95" s="56">
        <f t="shared" si="0"/>
        <v>0</v>
      </c>
      <c r="M95" s="54">
        <f t="shared" si="1"/>
        <v>0</v>
      </c>
      <c r="N95" s="54">
        <f t="shared" si="3"/>
        <v>0</v>
      </c>
      <c r="O95" s="101">
        <f>+'Pay App 24'!O95+'Pay App 24'!P95</f>
        <v>0</v>
      </c>
      <c r="P95" s="73"/>
      <c r="Q95" s="69">
        <f>+'Pay App 24'!Q95+N95+P95</f>
        <v>0</v>
      </c>
    </row>
    <row r="96" spans="1:17" ht="21" customHeight="1" x14ac:dyDescent="0.25">
      <c r="A96" s="154" t="s">
        <v>84</v>
      </c>
      <c r="B96" s="154"/>
      <c r="C96" s="154" t="s">
        <v>268</v>
      </c>
      <c r="D96" s="155"/>
      <c r="E96" s="101">
        <f>+'Pay App 24'!E96</f>
        <v>0</v>
      </c>
      <c r="F96" s="73"/>
      <c r="G96" s="102">
        <f>+'Pay App 24'!G96+'Pay App 25'!F96</f>
        <v>0</v>
      </c>
      <c r="H96" s="194">
        <f>+'Pay App 24'!K96</f>
        <v>0</v>
      </c>
      <c r="I96" s="195"/>
      <c r="J96" s="104"/>
      <c r="K96" s="55">
        <f t="shared" si="2"/>
        <v>0</v>
      </c>
      <c r="L96" s="56">
        <f t="shared" si="0"/>
        <v>0</v>
      </c>
      <c r="M96" s="54">
        <f t="shared" si="1"/>
        <v>0</v>
      </c>
      <c r="N96" s="54">
        <f t="shared" si="3"/>
        <v>0</v>
      </c>
      <c r="O96" s="101">
        <f>+'Pay App 24'!O96+'Pay App 24'!P96</f>
        <v>0</v>
      </c>
      <c r="P96" s="73"/>
      <c r="Q96" s="69">
        <f>+'Pay App 24'!Q96+N96+P96</f>
        <v>0</v>
      </c>
    </row>
    <row r="97" spans="1:17" ht="21" customHeight="1" x14ac:dyDescent="0.25">
      <c r="A97" s="154" t="s">
        <v>270</v>
      </c>
      <c r="B97" s="154"/>
      <c r="C97" s="154" t="s">
        <v>271</v>
      </c>
      <c r="D97" s="155"/>
      <c r="E97" s="101">
        <f>+'Pay App 24'!E97</f>
        <v>0</v>
      </c>
      <c r="F97" s="73"/>
      <c r="G97" s="102">
        <f>+'Pay App 24'!G97+'Pay App 25'!F97</f>
        <v>0</v>
      </c>
      <c r="H97" s="194">
        <f>+'Pay App 24'!K97</f>
        <v>0</v>
      </c>
      <c r="I97" s="195"/>
      <c r="J97" s="104"/>
      <c r="K97" s="55">
        <f t="shared" si="2"/>
        <v>0</v>
      </c>
      <c r="L97" s="56">
        <f t="shared" si="0"/>
        <v>0</v>
      </c>
      <c r="M97" s="54">
        <f t="shared" si="1"/>
        <v>0</v>
      </c>
      <c r="N97" s="54">
        <f t="shared" si="3"/>
        <v>0</v>
      </c>
      <c r="O97" s="101">
        <f>+'Pay App 24'!O97+'Pay App 24'!P97</f>
        <v>0</v>
      </c>
      <c r="P97" s="73"/>
      <c r="Q97" s="69">
        <f>+'Pay App 24'!Q97+N97+P97</f>
        <v>0</v>
      </c>
    </row>
    <row r="98" spans="1:17" ht="21" customHeight="1" x14ac:dyDescent="0.25">
      <c r="A98" s="154" t="s">
        <v>272</v>
      </c>
      <c r="B98" s="154"/>
      <c r="C98" s="154" t="s">
        <v>273</v>
      </c>
      <c r="D98" s="155"/>
      <c r="E98" s="101">
        <f>+'Pay App 24'!E98</f>
        <v>0</v>
      </c>
      <c r="F98" s="73"/>
      <c r="G98" s="102">
        <f>+'Pay App 24'!G98+'Pay App 25'!F98</f>
        <v>0</v>
      </c>
      <c r="H98" s="194">
        <f>+'Pay App 24'!K98</f>
        <v>0</v>
      </c>
      <c r="I98" s="195"/>
      <c r="J98" s="104"/>
      <c r="K98" s="55">
        <f t="shared" si="2"/>
        <v>0</v>
      </c>
      <c r="L98" s="56">
        <f t="shared" si="0"/>
        <v>0</v>
      </c>
      <c r="M98" s="54">
        <f t="shared" si="1"/>
        <v>0</v>
      </c>
      <c r="N98" s="54">
        <f t="shared" si="3"/>
        <v>0</v>
      </c>
      <c r="O98" s="101">
        <f>+'Pay App 24'!O98+'Pay App 24'!P98</f>
        <v>0</v>
      </c>
      <c r="P98" s="73"/>
      <c r="Q98" s="69">
        <f>+'Pay App 24'!Q98+N98+P98</f>
        <v>0</v>
      </c>
    </row>
    <row r="99" spans="1:17" ht="21" customHeight="1" x14ac:dyDescent="0.25">
      <c r="A99" s="154" t="s">
        <v>274</v>
      </c>
      <c r="B99" s="154"/>
      <c r="C99" s="154" t="s">
        <v>275</v>
      </c>
      <c r="D99" s="155"/>
      <c r="E99" s="101">
        <f>+'Pay App 24'!E99</f>
        <v>0</v>
      </c>
      <c r="F99" s="73"/>
      <c r="G99" s="102">
        <f>+'Pay App 24'!G99+'Pay App 25'!F99</f>
        <v>0</v>
      </c>
      <c r="H99" s="194">
        <f>+'Pay App 24'!K99</f>
        <v>0</v>
      </c>
      <c r="I99" s="195"/>
      <c r="J99" s="104"/>
      <c r="K99" s="55">
        <f t="shared" si="2"/>
        <v>0</v>
      </c>
      <c r="L99" s="56">
        <f t="shared" si="0"/>
        <v>0</v>
      </c>
      <c r="M99" s="54">
        <f t="shared" si="1"/>
        <v>0</v>
      </c>
      <c r="N99" s="54">
        <f t="shared" si="3"/>
        <v>0</v>
      </c>
      <c r="O99" s="101">
        <f>+'Pay App 24'!O99+'Pay App 24'!P99</f>
        <v>0</v>
      </c>
      <c r="P99" s="73"/>
      <c r="Q99" s="69">
        <f>+'Pay App 24'!Q99+N99+P99</f>
        <v>0</v>
      </c>
    </row>
    <row r="100" spans="1:17" ht="21" customHeight="1" x14ac:dyDescent="0.25">
      <c r="A100" s="154" t="s">
        <v>276</v>
      </c>
      <c r="B100" s="154"/>
      <c r="C100" s="154" t="s">
        <v>277</v>
      </c>
      <c r="D100" s="155"/>
      <c r="E100" s="101">
        <f>+'Pay App 24'!E100</f>
        <v>0</v>
      </c>
      <c r="F100" s="73"/>
      <c r="G100" s="102">
        <f>+'Pay App 24'!G100+'Pay App 25'!F100</f>
        <v>0</v>
      </c>
      <c r="H100" s="194">
        <f>+'Pay App 24'!K100</f>
        <v>0</v>
      </c>
      <c r="I100" s="195"/>
      <c r="J100" s="104"/>
      <c r="K100" s="55">
        <f t="shared" si="2"/>
        <v>0</v>
      </c>
      <c r="L100" s="56">
        <f t="shared" si="0"/>
        <v>0</v>
      </c>
      <c r="M100" s="54">
        <f t="shared" si="1"/>
        <v>0</v>
      </c>
      <c r="N100" s="54">
        <f t="shared" si="3"/>
        <v>0</v>
      </c>
      <c r="O100" s="101">
        <f>+'Pay App 24'!O100+'Pay App 24'!P100</f>
        <v>0</v>
      </c>
      <c r="P100" s="73"/>
      <c r="Q100" s="69">
        <f>+'Pay App 24'!Q100+N100+P100</f>
        <v>0</v>
      </c>
    </row>
    <row r="101" spans="1:17" ht="21" customHeight="1" x14ac:dyDescent="0.25">
      <c r="A101" s="154" t="s">
        <v>278</v>
      </c>
      <c r="B101" s="154"/>
      <c r="C101" s="154" t="s">
        <v>279</v>
      </c>
      <c r="D101" s="155"/>
      <c r="E101" s="101">
        <f>+'Pay App 24'!E101</f>
        <v>0</v>
      </c>
      <c r="F101" s="73"/>
      <c r="G101" s="102">
        <f>+'Pay App 24'!G101+'Pay App 25'!F101</f>
        <v>0</v>
      </c>
      <c r="H101" s="194">
        <f>+'Pay App 24'!K101</f>
        <v>0</v>
      </c>
      <c r="I101" s="195"/>
      <c r="J101" s="104"/>
      <c r="K101" s="55">
        <f t="shared" si="2"/>
        <v>0</v>
      </c>
      <c r="L101" s="56">
        <f t="shared" si="0"/>
        <v>0</v>
      </c>
      <c r="M101" s="54">
        <f t="shared" si="1"/>
        <v>0</v>
      </c>
      <c r="N101" s="54">
        <f t="shared" si="3"/>
        <v>0</v>
      </c>
      <c r="O101" s="101">
        <f>+'Pay App 24'!O101+'Pay App 24'!P101</f>
        <v>0</v>
      </c>
      <c r="P101" s="73"/>
      <c r="Q101" s="69">
        <f>+'Pay App 24'!Q101+N101+P101</f>
        <v>0</v>
      </c>
    </row>
    <row r="102" spans="1:17" ht="21" customHeight="1" x14ac:dyDescent="0.25">
      <c r="A102" s="154" t="s">
        <v>281</v>
      </c>
      <c r="B102" s="154"/>
      <c r="C102" s="154" t="s">
        <v>280</v>
      </c>
      <c r="D102" s="155"/>
      <c r="E102" s="101">
        <f>+'Pay App 24'!E102</f>
        <v>0</v>
      </c>
      <c r="F102" s="73"/>
      <c r="G102" s="102">
        <f>+'Pay App 24'!G102+'Pay App 25'!F102</f>
        <v>0</v>
      </c>
      <c r="H102" s="194">
        <f>+'Pay App 24'!K102</f>
        <v>0</v>
      </c>
      <c r="I102" s="195"/>
      <c r="J102" s="104"/>
      <c r="K102" s="55">
        <f t="shared" si="2"/>
        <v>0</v>
      </c>
      <c r="L102" s="56">
        <f t="shared" si="0"/>
        <v>0</v>
      </c>
      <c r="M102" s="54">
        <f t="shared" si="1"/>
        <v>0</v>
      </c>
      <c r="N102" s="54">
        <f t="shared" si="3"/>
        <v>0</v>
      </c>
      <c r="O102" s="101">
        <f>+'Pay App 24'!O102+'Pay App 24'!P102</f>
        <v>0</v>
      </c>
      <c r="P102" s="73"/>
      <c r="Q102" s="69">
        <f>+'Pay App 24'!Q102+N102+P102</f>
        <v>0</v>
      </c>
    </row>
    <row r="103" spans="1:17" ht="21" customHeight="1" x14ac:dyDescent="0.25">
      <c r="A103" s="154" t="s">
        <v>282</v>
      </c>
      <c r="B103" s="154"/>
      <c r="C103" s="154" t="s">
        <v>283</v>
      </c>
      <c r="D103" s="155"/>
      <c r="E103" s="101">
        <f>+'Pay App 24'!E103</f>
        <v>0</v>
      </c>
      <c r="F103" s="73"/>
      <c r="G103" s="102">
        <f>+'Pay App 24'!G103+'Pay App 25'!F103</f>
        <v>0</v>
      </c>
      <c r="H103" s="194">
        <f>+'Pay App 24'!K103</f>
        <v>0</v>
      </c>
      <c r="I103" s="195"/>
      <c r="J103" s="104"/>
      <c r="K103" s="55">
        <f t="shared" si="2"/>
        <v>0</v>
      </c>
      <c r="L103" s="56">
        <f t="shared" si="0"/>
        <v>0</v>
      </c>
      <c r="M103" s="54">
        <f t="shared" si="1"/>
        <v>0</v>
      </c>
      <c r="N103" s="54">
        <f t="shared" si="3"/>
        <v>0</v>
      </c>
      <c r="O103" s="101">
        <f>+'Pay App 24'!O103+'Pay App 24'!P103</f>
        <v>0</v>
      </c>
      <c r="P103" s="73"/>
      <c r="Q103" s="69">
        <f>+'Pay App 24'!Q103+N103+P103</f>
        <v>0</v>
      </c>
    </row>
    <row r="104" spans="1:17" ht="21" customHeight="1" x14ac:dyDescent="0.25">
      <c r="A104" s="154" t="s">
        <v>284</v>
      </c>
      <c r="B104" s="154"/>
      <c r="C104" s="154" t="s">
        <v>285</v>
      </c>
      <c r="D104" s="155"/>
      <c r="E104" s="101">
        <f>+'Pay App 24'!E104</f>
        <v>0</v>
      </c>
      <c r="F104" s="73"/>
      <c r="G104" s="102">
        <f>+'Pay App 24'!G104+'Pay App 25'!F104</f>
        <v>0</v>
      </c>
      <c r="H104" s="194">
        <f>+'Pay App 24'!K104</f>
        <v>0</v>
      </c>
      <c r="I104" s="195"/>
      <c r="J104" s="104"/>
      <c r="K104" s="55">
        <f t="shared" si="2"/>
        <v>0</v>
      </c>
      <c r="L104" s="56">
        <f t="shared" si="0"/>
        <v>0</v>
      </c>
      <c r="M104" s="54">
        <f t="shared" si="1"/>
        <v>0</v>
      </c>
      <c r="N104" s="54">
        <f t="shared" si="3"/>
        <v>0</v>
      </c>
      <c r="O104" s="101">
        <f>+'Pay App 24'!O104+'Pay App 24'!P104</f>
        <v>0</v>
      </c>
      <c r="P104" s="73"/>
      <c r="Q104" s="69">
        <f>+'Pay App 24'!Q104+N104+P104</f>
        <v>0</v>
      </c>
    </row>
    <row r="105" spans="1:17" ht="21" customHeight="1" x14ac:dyDescent="0.25">
      <c r="A105" s="154" t="s">
        <v>292</v>
      </c>
      <c r="B105" s="154"/>
      <c r="C105" s="154" t="s">
        <v>286</v>
      </c>
      <c r="D105" s="155"/>
      <c r="E105" s="101">
        <f>+'Pay App 24'!E105</f>
        <v>0</v>
      </c>
      <c r="F105" s="73"/>
      <c r="G105" s="102">
        <f>+'Pay App 24'!G105+'Pay App 25'!F105</f>
        <v>0</v>
      </c>
      <c r="H105" s="194">
        <f>+'Pay App 24'!K105</f>
        <v>0</v>
      </c>
      <c r="I105" s="195"/>
      <c r="J105" s="104"/>
      <c r="K105" s="55">
        <f t="shared" si="2"/>
        <v>0</v>
      </c>
      <c r="L105" s="56">
        <f t="shared" si="0"/>
        <v>0</v>
      </c>
      <c r="M105" s="54">
        <f t="shared" si="1"/>
        <v>0</v>
      </c>
      <c r="N105" s="54">
        <f t="shared" si="3"/>
        <v>0</v>
      </c>
      <c r="O105" s="101">
        <f>+'Pay App 24'!O105+'Pay App 24'!P105</f>
        <v>0</v>
      </c>
      <c r="P105" s="73"/>
      <c r="Q105" s="69">
        <f>+'Pay App 24'!Q105+N105+P105</f>
        <v>0</v>
      </c>
    </row>
    <row r="106" spans="1:17" ht="21" customHeight="1" x14ac:dyDescent="0.25">
      <c r="A106" s="154" t="s">
        <v>413</v>
      </c>
      <c r="B106" s="154"/>
      <c r="C106" s="154" t="s">
        <v>414</v>
      </c>
      <c r="D106" s="155"/>
      <c r="E106" s="101">
        <f>+'Pay App 24'!E106</f>
        <v>0</v>
      </c>
      <c r="F106" s="73"/>
      <c r="G106" s="102">
        <f>+'Pay App 24'!G106+'Pay App 25'!F106</f>
        <v>0</v>
      </c>
      <c r="H106" s="194">
        <f>+'Pay App 24'!K106</f>
        <v>0</v>
      </c>
      <c r="I106" s="195"/>
      <c r="J106" s="104"/>
      <c r="K106" s="55">
        <f t="shared" si="2"/>
        <v>0</v>
      </c>
      <c r="L106" s="56">
        <f t="shared" si="0"/>
        <v>0</v>
      </c>
      <c r="M106" s="54">
        <f t="shared" si="1"/>
        <v>0</v>
      </c>
      <c r="N106" s="54">
        <f t="shared" si="3"/>
        <v>0</v>
      </c>
      <c r="O106" s="101">
        <f>+'Pay App 24'!O106+'Pay App 24'!P106</f>
        <v>0</v>
      </c>
      <c r="P106" s="73"/>
      <c r="Q106" s="69">
        <f>+'Pay App 24'!Q106+N106+P106</f>
        <v>0</v>
      </c>
    </row>
    <row r="107" spans="1:17" ht="21" customHeight="1" x14ac:dyDescent="0.25">
      <c r="A107" s="154" t="s">
        <v>293</v>
      </c>
      <c r="B107" s="154"/>
      <c r="C107" s="154" t="s">
        <v>287</v>
      </c>
      <c r="D107" s="155"/>
      <c r="E107" s="101">
        <f>+'Pay App 24'!E107</f>
        <v>0</v>
      </c>
      <c r="F107" s="73"/>
      <c r="G107" s="102">
        <f>+'Pay App 24'!G107+'Pay App 25'!F107</f>
        <v>0</v>
      </c>
      <c r="H107" s="194">
        <f>+'Pay App 24'!K107</f>
        <v>0</v>
      </c>
      <c r="I107" s="195"/>
      <c r="J107" s="104"/>
      <c r="K107" s="55">
        <f t="shared" si="2"/>
        <v>0</v>
      </c>
      <c r="L107" s="56">
        <f t="shared" si="0"/>
        <v>0</v>
      </c>
      <c r="M107" s="54">
        <f t="shared" si="1"/>
        <v>0</v>
      </c>
      <c r="N107" s="54">
        <f t="shared" si="3"/>
        <v>0</v>
      </c>
      <c r="O107" s="101">
        <f>+'Pay App 24'!O107+'Pay App 24'!P107</f>
        <v>0</v>
      </c>
      <c r="P107" s="73"/>
      <c r="Q107" s="69">
        <f>+'Pay App 24'!Q107+N107+P107</f>
        <v>0</v>
      </c>
    </row>
    <row r="108" spans="1:17" ht="21" customHeight="1" x14ac:dyDescent="0.25">
      <c r="A108" s="154" t="s">
        <v>294</v>
      </c>
      <c r="B108" s="154"/>
      <c r="C108" s="154" t="s">
        <v>288</v>
      </c>
      <c r="D108" s="155"/>
      <c r="E108" s="101">
        <f>+'Pay App 24'!E108</f>
        <v>0</v>
      </c>
      <c r="F108" s="73"/>
      <c r="G108" s="102">
        <f>+'Pay App 24'!G108+'Pay App 25'!F108</f>
        <v>0</v>
      </c>
      <c r="H108" s="194">
        <f>+'Pay App 24'!K108</f>
        <v>0</v>
      </c>
      <c r="I108" s="195"/>
      <c r="J108" s="104"/>
      <c r="K108" s="55">
        <f t="shared" si="2"/>
        <v>0</v>
      </c>
      <c r="L108" s="56">
        <f t="shared" si="0"/>
        <v>0</v>
      </c>
      <c r="M108" s="54">
        <f t="shared" si="1"/>
        <v>0</v>
      </c>
      <c r="N108" s="54">
        <f t="shared" si="3"/>
        <v>0</v>
      </c>
      <c r="O108" s="101">
        <f>+'Pay App 24'!O108+'Pay App 24'!P108</f>
        <v>0</v>
      </c>
      <c r="P108" s="73"/>
      <c r="Q108" s="69">
        <f>+'Pay App 24'!Q108+N108+P108</f>
        <v>0</v>
      </c>
    </row>
    <row r="109" spans="1:17" ht="21" customHeight="1" x14ac:dyDescent="0.25">
      <c r="A109" s="154" t="s">
        <v>295</v>
      </c>
      <c r="B109" s="154"/>
      <c r="C109" s="154" t="s">
        <v>289</v>
      </c>
      <c r="D109" s="155"/>
      <c r="E109" s="101">
        <f>+'Pay App 24'!E109</f>
        <v>0</v>
      </c>
      <c r="F109" s="73"/>
      <c r="G109" s="102">
        <f>+'Pay App 24'!G109+'Pay App 25'!F109</f>
        <v>0</v>
      </c>
      <c r="H109" s="194">
        <f>+'Pay App 24'!K109</f>
        <v>0</v>
      </c>
      <c r="I109" s="195"/>
      <c r="J109" s="104"/>
      <c r="K109" s="55">
        <f t="shared" si="2"/>
        <v>0</v>
      </c>
      <c r="L109" s="56">
        <f t="shared" si="0"/>
        <v>0</v>
      </c>
      <c r="M109" s="54">
        <f t="shared" si="1"/>
        <v>0</v>
      </c>
      <c r="N109" s="54">
        <f t="shared" si="3"/>
        <v>0</v>
      </c>
      <c r="O109" s="101">
        <f>+'Pay App 24'!O109+'Pay App 24'!P109</f>
        <v>0</v>
      </c>
      <c r="P109" s="73"/>
      <c r="Q109" s="69">
        <f>+'Pay App 24'!Q109+N109+P109</f>
        <v>0</v>
      </c>
    </row>
    <row r="110" spans="1:17" ht="21" customHeight="1" x14ac:dyDescent="0.25">
      <c r="A110" s="154" t="s">
        <v>296</v>
      </c>
      <c r="B110" s="154"/>
      <c r="C110" s="154" t="s">
        <v>290</v>
      </c>
      <c r="D110" s="155"/>
      <c r="E110" s="101">
        <f>+'Pay App 24'!E110</f>
        <v>0</v>
      </c>
      <c r="F110" s="73"/>
      <c r="G110" s="102">
        <f>+'Pay App 24'!G110+'Pay App 25'!F110</f>
        <v>0</v>
      </c>
      <c r="H110" s="194">
        <f>+'Pay App 24'!K110</f>
        <v>0</v>
      </c>
      <c r="I110" s="195"/>
      <c r="J110" s="104"/>
      <c r="K110" s="55">
        <f t="shared" si="2"/>
        <v>0</v>
      </c>
      <c r="L110" s="56">
        <f t="shared" si="0"/>
        <v>0</v>
      </c>
      <c r="M110" s="54">
        <f t="shared" si="1"/>
        <v>0</v>
      </c>
      <c r="N110" s="54">
        <f t="shared" si="3"/>
        <v>0</v>
      </c>
      <c r="O110" s="101">
        <f>+'Pay App 24'!O110+'Pay App 24'!P110</f>
        <v>0</v>
      </c>
      <c r="P110" s="73"/>
      <c r="Q110" s="69">
        <f>+'Pay App 24'!Q110+N110+P110</f>
        <v>0</v>
      </c>
    </row>
    <row r="111" spans="1:17" ht="21" customHeight="1" x14ac:dyDescent="0.25">
      <c r="A111" s="154" t="s">
        <v>297</v>
      </c>
      <c r="B111" s="154"/>
      <c r="C111" s="154" t="s">
        <v>291</v>
      </c>
      <c r="D111" s="155"/>
      <c r="E111" s="101">
        <f>+'Pay App 24'!E111</f>
        <v>0</v>
      </c>
      <c r="F111" s="73"/>
      <c r="G111" s="102">
        <f>+'Pay App 24'!G111+'Pay App 25'!F111</f>
        <v>0</v>
      </c>
      <c r="H111" s="194">
        <f>+'Pay App 24'!K111</f>
        <v>0</v>
      </c>
      <c r="I111" s="195"/>
      <c r="J111" s="104"/>
      <c r="K111" s="55">
        <f t="shared" si="2"/>
        <v>0</v>
      </c>
      <c r="L111" s="56">
        <f t="shared" si="0"/>
        <v>0</v>
      </c>
      <c r="M111" s="54">
        <f t="shared" si="1"/>
        <v>0</v>
      </c>
      <c r="N111" s="54">
        <f t="shared" si="3"/>
        <v>0</v>
      </c>
      <c r="O111" s="101">
        <f>+'Pay App 24'!O111+'Pay App 24'!P111</f>
        <v>0</v>
      </c>
      <c r="P111" s="73"/>
      <c r="Q111" s="69">
        <f>+'Pay App 24'!Q111+N111+P111</f>
        <v>0</v>
      </c>
    </row>
    <row r="112" spans="1:17" ht="21" customHeight="1" x14ac:dyDescent="0.25">
      <c r="A112" s="159" t="s">
        <v>226</v>
      </c>
      <c r="B112" s="159"/>
      <c r="C112" s="159" t="s">
        <v>227</v>
      </c>
      <c r="D112" s="160"/>
      <c r="E112" s="101">
        <f>+'Pay App 24'!E112</f>
        <v>0</v>
      </c>
      <c r="F112" s="73"/>
      <c r="G112" s="102">
        <f>+'Pay App 24'!G112+'Pay App 25'!F112</f>
        <v>0</v>
      </c>
      <c r="H112" s="194">
        <f>+'Pay App 24'!K112</f>
        <v>0</v>
      </c>
      <c r="I112" s="195"/>
      <c r="J112" s="104"/>
      <c r="K112" s="55">
        <f t="shared" si="2"/>
        <v>0</v>
      </c>
      <c r="L112" s="56">
        <f t="shared" si="0"/>
        <v>0</v>
      </c>
      <c r="M112" s="54">
        <f t="shared" si="1"/>
        <v>0</v>
      </c>
      <c r="N112" s="54">
        <f t="shared" si="3"/>
        <v>0</v>
      </c>
      <c r="O112" s="101">
        <f>+'Pay App 24'!O112+'Pay App 24'!P112</f>
        <v>0</v>
      </c>
      <c r="P112" s="73"/>
      <c r="Q112" s="69">
        <f>+'Pay App 24'!Q112+N112+P112</f>
        <v>0</v>
      </c>
    </row>
    <row r="113" spans="1:17" ht="21" customHeight="1" x14ac:dyDescent="0.25">
      <c r="A113" s="154" t="s">
        <v>85</v>
      </c>
      <c r="B113" s="154"/>
      <c r="C113" s="154" t="s">
        <v>86</v>
      </c>
      <c r="D113" s="155"/>
      <c r="E113" s="101">
        <f>+'Pay App 24'!E113</f>
        <v>0</v>
      </c>
      <c r="F113" s="73"/>
      <c r="G113" s="102">
        <f>+'Pay App 24'!G113+'Pay App 25'!F113</f>
        <v>0</v>
      </c>
      <c r="H113" s="194">
        <f>+'Pay App 24'!K113</f>
        <v>0</v>
      </c>
      <c r="I113" s="195"/>
      <c r="J113" s="104"/>
      <c r="K113" s="55">
        <f t="shared" si="2"/>
        <v>0</v>
      </c>
      <c r="L113" s="56">
        <f t="shared" si="0"/>
        <v>0</v>
      </c>
      <c r="M113" s="54">
        <f t="shared" si="1"/>
        <v>0</v>
      </c>
      <c r="N113" s="54">
        <f t="shared" si="3"/>
        <v>0</v>
      </c>
      <c r="O113" s="101">
        <f>+'Pay App 24'!O113+'Pay App 24'!P113</f>
        <v>0</v>
      </c>
      <c r="P113" s="73"/>
      <c r="Q113" s="69">
        <f>+'Pay App 24'!Q113+N113+P113</f>
        <v>0</v>
      </c>
    </row>
    <row r="114" spans="1:17" ht="21" customHeight="1" x14ac:dyDescent="0.25">
      <c r="A114" s="154" t="s">
        <v>87</v>
      </c>
      <c r="B114" s="154"/>
      <c r="C114" s="154" t="s">
        <v>88</v>
      </c>
      <c r="D114" s="155"/>
      <c r="E114" s="101">
        <f>+'Pay App 24'!E114</f>
        <v>0</v>
      </c>
      <c r="F114" s="73"/>
      <c r="G114" s="102">
        <f>+'Pay App 24'!G114+'Pay App 25'!F114</f>
        <v>0</v>
      </c>
      <c r="H114" s="194">
        <f>+'Pay App 24'!K114</f>
        <v>0</v>
      </c>
      <c r="I114" s="195"/>
      <c r="J114" s="104"/>
      <c r="K114" s="55">
        <f t="shared" si="2"/>
        <v>0</v>
      </c>
      <c r="L114" s="56">
        <f t="shared" si="0"/>
        <v>0</v>
      </c>
      <c r="M114" s="54">
        <f t="shared" si="1"/>
        <v>0</v>
      </c>
      <c r="N114" s="54">
        <f t="shared" si="3"/>
        <v>0</v>
      </c>
      <c r="O114" s="101">
        <f>+'Pay App 24'!O114+'Pay App 24'!P114</f>
        <v>0</v>
      </c>
      <c r="P114" s="73"/>
      <c r="Q114" s="69">
        <f>+'Pay App 24'!Q114+N114+P114</f>
        <v>0</v>
      </c>
    </row>
    <row r="115" spans="1:17" ht="21" customHeight="1" x14ac:dyDescent="0.25">
      <c r="A115" s="154" t="s">
        <v>298</v>
      </c>
      <c r="B115" s="154"/>
      <c r="C115" s="154" t="s">
        <v>299</v>
      </c>
      <c r="D115" s="155"/>
      <c r="E115" s="101">
        <f>+'Pay App 24'!E115</f>
        <v>0</v>
      </c>
      <c r="F115" s="73"/>
      <c r="G115" s="102">
        <f>+'Pay App 24'!G115+'Pay App 25'!F115</f>
        <v>0</v>
      </c>
      <c r="H115" s="194">
        <f>+'Pay App 24'!K115</f>
        <v>0</v>
      </c>
      <c r="I115" s="195"/>
      <c r="J115" s="104"/>
      <c r="K115" s="55">
        <f t="shared" si="2"/>
        <v>0</v>
      </c>
      <c r="L115" s="56">
        <f t="shared" si="0"/>
        <v>0</v>
      </c>
      <c r="M115" s="54">
        <f t="shared" si="1"/>
        <v>0</v>
      </c>
      <c r="N115" s="54">
        <f t="shared" si="3"/>
        <v>0</v>
      </c>
      <c r="O115" s="101">
        <f>+'Pay App 24'!O115+'Pay App 24'!P115</f>
        <v>0</v>
      </c>
      <c r="P115" s="73"/>
      <c r="Q115" s="69">
        <f>+'Pay App 24'!Q115+N115+P115</f>
        <v>0</v>
      </c>
    </row>
    <row r="116" spans="1:17" ht="21" customHeight="1" x14ac:dyDescent="0.25">
      <c r="A116" s="159" t="s">
        <v>224</v>
      </c>
      <c r="B116" s="159"/>
      <c r="C116" s="157" t="s">
        <v>225</v>
      </c>
      <c r="D116" s="185"/>
      <c r="E116" s="101">
        <f>+'Pay App 24'!E116</f>
        <v>0</v>
      </c>
      <c r="F116" s="73"/>
      <c r="G116" s="102">
        <f>+'Pay App 24'!G116+'Pay App 25'!F116</f>
        <v>0</v>
      </c>
      <c r="H116" s="194">
        <f>+'Pay App 24'!K116</f>
        <v>0</v>
      </c>
      <c r="I116" s="195"/>
      <c r="J116" s="104"/>
      <c r="K116" s="55">
        <f t="shared" si="2"/>
        <v>0</v>
      </c>
      <c r="L116" s="56">
        <f t="shared" si="0"/>
        <v>0</v>
      </c>
      <c r="M116" s="54">
        <f t="shared" si="1"/>
        <v>0</v>
      </c>
      <c r="N116" s="54">
        <f t="shared" si="3"/>
        <v>0</v>
      </c>
      <c r="O116" s="101">
        <f>+'Pay App 24'!O116+'Pay App 24'!P116</f>
        <v>0</v>
      </c>
      <c r="P116" s="73"/>
      <c r="Q116" s="69">
        <f>+'Pay App 24'!Q116+N116+P116</f>
        <v>0</v>
      </c>
    </row>
    <row r="117" spans="1:17" ht="21" customHeight="1" x14ac:dyDescent="0.25">
      <c r="A117" s="154" t="s">
        <v>300</v>
      </c>
      <c r="B117" s="154"/>
      <c r="C117" s="154" t="s">
        <v>301</v>
      </c>
      <c r="D117" s="155"/>
      <c r="E117" s="101">
        <f>+'Pay App 24'!E117</f>
        <v>0</v>
      </c>
      <c r="F117" s="73"/>
      <c r="G117" s="102">
        <f>+'Pay App 24'!G117+'Pay App 25'!F117</f>
        <v>0</v>
      </c>
      <c r="H117" s="194">
        <f>+'Pay App 24'!K117</f>
        <v>0</v>
      </c>
      <c r="I117" s="195"/>
      <c r="J117" s="104"/>
      <c r="K117" s="55">
        <f t="shared" si="2"/>
        <v>0</v>
      </c>
      <c r="L117" s="56">
        <f t="shared" si="0"/>
        <v>0</v>
      </c>
      <c r="M117" s="54">
        <f t="shared" si="1"/>
        <v>0</v>
      </c>
      <c r="N117" s="54">
        <f t="shared" si="3"/>
        <v>0</v>
      </c>
      <c r="O117" s="101">
        <f>+'Pay App 24'!O117+'Pay App 24'!P117</f>
        <v>0</v>
      </c>
      <c r="P117" s="73"/>
      <c r="Q117" s="69">
        <f>+'Pay App 24'!Q117+N117+P117</f>
        <v>0</v>
      </c>
    </row>
    <row r="118" spans="1:17" ht="21" customHeight="1" x14ac:dyDescent="0.25">
      <c r="A118" s="154" t="s">
        <v>89</v>
      </c>
      <c r="B118" s="154"/>
      <c r="C118" s="130" t="s">
        <v>90</v>
      </c>
      <c r="D118" s="58"/>
      <c r="E118" s="101">
        <f>+'Pay App 24'!E118</f>
        <v>0</v>
      </c>
      <c r="F118" s="73"/>
      <c r="G118" s="102">
        <f>+'Pay App 24'!G118+'Pay App 25'!F118</f>
        <v>0</v>
      </c>
      <c r="H118" s="194">
        <f>+'Pay App 24'!K118</f>
        <v>0</v>
      </c>
      <c r="I118" s="195"/>
      <c r="J118" s="104"/>
      <c r="K118" s="55">
        <f t="shared" si="2"/>
        <v>0</v>
      </c>
      <c r="L118" s="56">
        <f t="shared" si="0"/>
        <v>0</v>
      </c>
      <c r="M118" s="54">
        <f t="shared" si="1"/>
        <v>0</v>
      </c>
      <c r="N118" s="54">
        <f t="shared" si="3"/>
        <v>0</v>
      </c>
      <c r="O118" s="101">
        <f>+'Pay App 24'!O118+'Pay App 24'!P118</f>
        <v>0</v>
      </c>
      <c r="P118" s="73"/>
      <c r="Q118" s="69">
        <f>+'Pay App 24'!Q118+N118+P118</f>
        <v>0</v>
      </c>
    </row>
    <row r="119" spans="1:17" ht="21" customHeight="1" x14ac:dyDescent="0.25">
      <c r="A119" s="154" t="s">
        <v>91</v>
      </c>
      <c r="B119" s="154"/>
      <c r="C119" s="155" t="s">
        <v>92</v>
      </c>
      <c r="D119" s="172"/>
      <c r="E119" s="101">
        <f>+'Pay App 24'!E119</f>
        <v>0</v>
      </c>
      <c r="F119" s="73"/>
      <c r="G119" s="102">
        <f>+'Pay App 24'!G119+'Pay App 25'!F119</f>
        <v>0</v>
      </c>
      <c r="H119" s="194">
        <f>+'Pay App 24'!K119</f>
        <v>0</v>
      </c>
      <c r="I119" s="195"/>
      <c r="J119" s="104"/>
      <c r="K119" s="55">
        <f t="shared" si="2"/>
        <v>0</v>
      </c>
      <c r="L119" s="56">
        <f t="shared" si="0"/>
        <v>0</v>
      </c>
      <c r="M119" s="54">
        <f t="shared" si="1"/>
        <v>0</v>
      </c>
      <c r="N119" s="54">
        <f t="shared" si="3"/>
        <v>0</v>
      </c>
      <c r="O119" s="101">
        <f>+'Pay App 24'!O119+'Pay App 24'!P119</f>
        <v>0</v>
      </c>
      <c r="P119" s="73"/>
      <c r="Q119" s="69">
        <f>+'Pay App 24'!Q119+N119+P119</f>
        <v>0</v>
      </c>
    </row>
    <row r="120" spans="1:17" ht="21" customHeight="1" x14ac:dyDescent="0.25">
      <c r="A120" s="154" t="s">
        <v>302</v>
      </c>
      <c r="B120" s="154"/>
      <c r="C120" s="154" t="s">
        <v>303</v>
      </c>
      <c r="D120" s="155"/>
      <c r="E120" s="101">
        <f>+'Pay App 24'!E120</f>
        <v>0</v>
      </c>
      <c r="F120" s="73"/>
      <c r="G120" s="102">
        <f>+'Pay App 24'!G120+'Pay App 25'!F120</f>
        <v>0</v>
      </c>
      <c r="H120" s="194">
        <f>+'Pay App 24'!K120</f>
        <v>0</v>
      </c>
      <c r="I120" s="195"/>
      <c r="J120" s="104"/>
      <c r="K120" s="55">
        <f t="shared" si="2"/>
        <v>0</v>
      </c>
      <c r="L120" s="56">
        <f t="shared" si="0"/>
        <v>0</v>
      </c>
      <c r="M120" s="54">
        <f t="shared" si="1"/>
        <v>0</v>
      </c>
      <c r="N120" s="54">
        <f t="shared" si="3"/>
        <v>0</v>
      </c>
      <c r="O120" s="101">
        <f>+'Pay App 24'!O120+'Pay App 24'!P120</f>
        <v>0</v>
      </c>
      <c r="P120" s="73"/>
      <c r="Q120" s="69">
        <f>+'Pay App 24'!Q120+N120+P120</f>
        <v>0</v>
      </c>
    </row>
    <row r="121" spans="1:17" ht="21" customHeight="1" x14ac:dyDescent="0.25">
      <c r="A121" s="154" t="s">
        <v>304</v>
      </c>
      <c r="B121" s="154"/>
      <c r="C121" s="154" t="s">
        <v>305</v>
      </c>
      <c r="D121" s="155"/>
      <c r="E121" s="101">
        <f>+'Pay App 24'!E121</f>
        <v>0</v>
      </c>
      <c r="F121" s="73"/>
      <c r="G121" s="102">
        <f>+'Pay App 24'!G121+'Pay App 25'!F121</f>
        <v>0</v>
      </c>
      <c r="H121" s="194">
        <f>+'Pay App 24'!K121</f>
        <v>0</v>
      </c>
      <c r="I121" s="195"/>
      <c r="J121" s="104"/>
      <c r="K121" s="55">
        <f t="shared" si="2"/>
        <v>0</v>
      </c>
      <c r="L121" s="56">
        <f t="shared" si="0"/>
        <v>0</v>
      </c>
      <c r="M121" s="54">
        <f t="shared" si="1"/>
        <v>0</v>
      </c>
      <c r="N121" s="54">
        <f t="shared" si="3"/>
        <v>0</v>
      </c>
      <c r="O121" s="101">
        <f>+'Pay App 24'!O121+'Pay App 24'!P121</f>
        <v>0</v>
      </c>
      <c r="P121" s="73"/>
      <c r="Q121" s="69">
        <f>+'Pay App 24'!Q121+N121+P121</f>
        <v>0</v>
      </c>
    </row>
    <row r="122" spans="1:17" ht="21" customHeight="1" x14ac:dyDescent="0.25">
      <c r="A122" s="159" t="s">
        <v>93</v>
      </c>
      <c r="B122" s="159"/>
      <c r="C122" s="160" t="s">
        <v>221</v>
      </c>
      <c r="D122" s="163"/>
      <c r="E122" s="101">
        <f>+'Pay App 24'!E122</f>
        <v>0</v>
      </c>
      <c r="F122" s="73"/>
      <c r="G122" s="102">
        <f>+'Pay App 24'!G122+'Pay App 25'!F122</f>
        <v>0</v>
      </c>
      <c r="H122" s="194">
        <f>+'Pay App 24'!K122</f>
        <v>0</v>
      </c>
      <c r="I122" s="195"/>
      <c r="J122" s="104"/>
      <c r="K122" s="55">
        <f t="shared" si="2"/>
        <v>0</v>
      </c>
      <c r="L122" s="56">
        <f t="shared" si="0"/>
        <v>0</v>
      </c>
      <c r="M122" s="54">
        <f t="shared" si="1"/>
        <v>0</v>
      </c>
      <c r="N122" s="54">
        <f t="shared" si="3"/>
        <v>0</v>
      </c>
      <c r="O122" s="101">
        <f>+'Pay App 24'!O122+'Pay App 24'!P122</f>
        <v>0</v>
      </c>
      <c r="P122" s="73"/>
      <c r="Q122" s="69">
        <f>+'Pay App 24'!Q122+N122+P122</f>
        <v>0</v>
      </c>
    </row>
    <row r="123" spans="1:17" ht="21" customHeight="1" x14ac:dyDescent="0.25">
      <c r="A123" s="154" t="s">
        <v>306</v>
      </c>
      <c r="B123" s="154"/>
      <c r="C123" s="154" t="s">
        <v>307</v>
      </c>
      <c r="D123" s="155"/>
      <c r="E123" s="101">
        <f>+'Pay App 24'!E123</f>
        <v>0</v>
      </c>
      <c r="F123" s="73"/>
      <c r="G123" s="102">
        <f>+'Pay App 24'!G123+'Pay App 25'!F123</f>
        <v>0</v>
      </c>
      <c r="H123" s="194">
        <f>+'Pay App 24'!K123</f>
        <v>0</v>
      </c>
      <c r="I123" s="195"/>
      <c r="J123" s="104"/>
      <c r="K123" s="55">
        <f t="shared" si="2"/>
        <v>0</v>
      </c>
      <c r="L123" s="56">
        <f t="shared" si="0"/>
        <v>0</v>
      </c>
      <c r="M123" s="54">
        <f t="shared" si="1"/>
        <v>0</v>
      </c>
      <c r="N123" s="54">
        <f t="shared" si="3"/>
        <v>0</v>
      </c>
      <c r="O123" s="101">
        <f>+'Pay App 24'!O123+'Pay App 24'!P123</f>
        <v>0</v>
      </c>
      <c r="P123" s="73"/>
      <c r="Q123" s="69">
        <f>+'Pay App 24'!Q123+N123+P123</f>
        <v>0</v>
      </c>
    </row>
    <row r="124" spans="1:17" ht="21" customHeight="1" x14ac:dyDescent="0.25">
      <c r="A124" s="154" t="s">
        <v>306</v>
      </c>
      <c r="B124" s="154"/>
      <c r="C124" s="154" t="s">
        <v>308</v>
      </c>
      <c r="D124" s="155"/>
      <c r="E124" s="101">
        <f>+'Pay App 24'!E124</f>
        <v>0</v>
      </c>
      <c r="F124" s="73"/>
      <c r="G124" s="102">
        <f>+'Pay App 24'!G124+'Pay App 25'!F124</f>
        <v>0</v>
      </c>
      <c r="H124" s="194">
        <f>+'Pay App 24'!K124</f>
        <v>0</v>
      </c>
      <c r="I124" s="195"/>
      <c r="J124" s="104"/>
      <c r="K124" s="55">
        <f t="shared" si="2"/>
        <v>0</v>
      </c>
      <c r="L124" s="56">
        <f t="shared" si="0"/>
        <v>0</v>
      </c>
      <c r="M124" s="54">
        <f t="shared" si="1"/>
        <v>0</v>
      </c>
      <c r="N124" s="54">
        <f t="shared" si="3"/>
        <v>0</v>
      </c>
      <c r="O124" s="101">
        <f>+'Pay App 24'!O124+'Pay App 24'!P124</f>
        <v>0</v>
      </c>
      <c r="P124" s="73"/>
      <c r="Q124" s="69">
        <f>+'Pay App 24'!Q124+N124+P124</f>
        <v>0</v>
      </c>
    </row>
    <row r="125" spans="1:17" ht="21" customHeight="1" x14ac:dyDescent="0.25">
      <c r="A125" s="154" t="s">
        <v>306</v>
      </c>
      <c r="B125" s="154"/>
      <c r="C125" s="154" t="s">
        <v>309</v>
      </c>
      <c r="D125" s="155"/>
      <c r="E125" s="101">
        <f>+'Pay App 24'!E125</f>
        <v>0</v>
      </c>
      <c r="F125" s="73"/>
      <c r="G125" s="102">
        <f>+'Pay App 24'!G125+'Pay App 25'!F125</f>
        <v>0</v>
      </c>
      <c r="H125" s="194">
        <f>+'Pay App 24'!K125</f>
        <v>0</v>
      </c>
      <c r="I125" s="195"/>
      <c r="J125" s="104"/>
      <c r="K125" s="55">
        <f t="shared" si="2"/>
        <v>0</v>
      </c>
      <c r="L125" s="56">
        <f t="shared" si="0"/>
        <v>0</v>
      </c>
      <c r="M125" s="54">
        <f t="shared" si="1"/>
        <v>0</v>
      </c>
      <c r="N125" s="54">
        <f t="shared" si="3"/>
        <v>0</v>
      </c>
      <c r="O125" s="101">
        <f>+'Pay App 24'!O125+'Pay App 24'!P125</f>
        <v>0</v>
      </c>
      <c r="P125" s="73"/>
      <c r="Q125" s="69">
        <f>+'Pay App 24'!Q125+N125+P125</f>
        <v>0</v>
      </c>
    </row>
    <row r="126" spans="1:17" ht="21" customHeight="1" x14ac:dyDescent="0.25">
      <c r="A126" s="159" t="s">
        <v>222</v>
      </c>
      <c r="B126" s="159"/>
      <c r="C126" s="159" t="s">
        <v>223</v>
      </c>
      <c r="D126" s="160"/>
      <c r="E126" s="101">
        <f>+'Pay App 24'!E126</f>
        <v>0</v>
      </c>
      <c r="F126" s="73"/>
      <c r="G126" s="102">
        <f>+'Pay App 24'!G126+'Pay App 25'!F126</f>
        <v>0</v>
      </c>
      <c r="H126" s="194">
        <f>+'Pay App 24'!K126</f>
        <v>0</v>
      </c>
      <c r="I126" s="195"/>
      <c r="J126" s="104"/>
      <c r="K126" s="55">
        <f t="shared" si="2"/>
        <v>0</v>
      </c>
      <c r="L126" s="56">
        <f t="shared" si="0"/>
        <v>0</v>
      </c>
      <c r="M126" s="54">
        <f t="shared" si="1"/>
        <v>0</v>
      </c>
      <c r="N126" s="54">
        <f t="shared" si="3"/>
        <v>0</v>
      </c>
      <c r="O126" s="101">
        <f>+'Pay App 24'!O126+'Pay App 24'!P126</f>
        <v>0</v>
      </c>
      <c r="P126" s="73"/>
      <c r="Q126" s="69">
        <f>+'Pay App 24'!Q126+N126+P126</f>
        <v>0</v>
      </c>
    </row>
    <row r="127" spans="1:17" ht="21" customHeight="1" x14ac:dyDescent="0.25">
      <c r="A127" s="154" t="s">
        <v>94</v>
      </c>
      <c r="B127" s="154"/>
      <c r="C127" s="154" t="s">
        <v>95</v>
      </c>
      <c r="D127" s="155"/>
      <c r="E127" s="101">
        <f>+'Pay App 24'!E127</f>
        <v>0</v>
      </c>
      <c r="F127" s="73"/>
      <c r="G127" s="102">
        <f>+'Pay App 24'!G127+'Pay App 25'!F127</f>
        <v>0</v>
      </c>
      <c r="H127" s="194">
        <f>+'Pay App 24'!K127</f>
        <v>0</v>
      </c>
      <c r="I127" s="195"/>
      <c r="J127" s="104"/>
      <c r="K127" s="55">
        <f t="shared" si="2"/>
        <v>0</v>
      </c>
      <c r="L127" s="56">
        <f t="shared" si="0"/>
        <v>0</v>
      </c>
      <c r="M127" s="54">
        <f t="shared" si="1"/>
        <v>0</v>
      </c>
      <c r="N127" s="54">
        <f t="shared" si="3"/>
        <v>0</v>
      </c>
      <c r="O127" s="101">
        <f>+'Pay App 24'!O127+'Pay App 24'!P127</f>
        <v>0</v>
      </c>
      <c r="P127" s="73"/>
      <c r="Q127" s="69">
        <f>+'Pay App 24'!Q127+N127+P127</f>
        <v>0</v>
      </c>
    </row>
    <row r="128" spans="1:17" ht="21" customHeight="1" x14ac:dyDescent="0.25">
      <c r="A128" s="154" t="s">
        <v>310</v>
      </c>
      <c r="B128" s="154"/>
      <c r="C128" s="154" t="s">
        <v>311</v>
      </c>
      <c r="D128" s="155"/>
      <c r="E128" s="101">
        <f>+'Pay App 24'!E128</f>
        <v>0</v>
      </c>
      <c r="F128" s="73"/>
      <c r="G128" s="102">
        <f>+'Pay App 24'!G128+'Pay App 25'!F128</f>
        <v>0</v>
      </c>
      <c r="H128" s="194">
        <f>+'Pay App 24'!K128</f>
        <v>0</v>
      </c>
      <c r="I128" s="195"/>
      <c r="J128" s="104"/>
      <c r="K128" s="55">
        <f t="shared" si="2"/>
        <v>0</v>
      </c>
      <c r="L128" s="56">
        <f t="shared" si="0"/>
        <v>0</v>
      </c>
      <c r="M128" s="54">
        <f t="shared" si="1"/>
        <v>0</v>
      </c>
      <c r="N128" s="54">
        <f t="shared" si="3"/>
        <v>0</v>
      </c>
      <c r="O128" s="101">
        <f>+'Pay App 24'!O128+'Pay App 24'!P128</f>
        <v>0</v>
      </c>
      <c r="P128" s="73"/>
      <c r="Q128" s="69">
        <f>+'Pay App 24'!Q128+N128+P128</f>
        <v>0</v>
      </c>
    </row>
    <row r="129" spans="1:17" ht="21" customHeight="1" x14ac:dyDescent="0.25">
      <c r="A129" s="154" t="s">
        <v>312</v>
      </c>
      <c r="B129" s="154"/>
      <c r="C129" s="154" t="s">
        <v>313</v>
      </c>
      <c r="D129" s="155"/>
      <c r="E129" s="101">
        <f>+'Pay App 24'!E129</f>
        <v>0</v>
      </c>
      <c r="F129" s="73"/>
      <c r="G129" s="102">
        <f>+'Pay App 24'!G129+'Pay App 25'!F129</f>
        <v>0</v>
      </c>
      <c r="H129" s="194">
        <f>+'Pay App 24'!K129</f>
        <v>0</v>
      </c>
      <c r="I129" s="195"/>
      <c r="J129" s="104"/>
      <c r="K129" s="55">
        <f t="shared" si="2"/>
        <v>0</v>
      </c>
      <c r="L129" s="56">
        <f t="shared" si="0"/>
        <v>0</v>
      </c>
      <c r="M129" s="54">
        <f t="shared" si="1"/>
        <v>0</v>
      </c>
      <c r="N129" s="54">
        <f t="shared" si="3"/>
        <v>0</v>
      </c>
      <c r="O129" s="101">
        <f>+'Pay App 24'!O129+'Pay App 24'!P129</f>
        <v>0</v>
      </c>
      <c r="P129" s="73"/>
      <c r="Q129" s="69">
        <f>+'Pay App 24'!Q129+N129+P129</f>
        <v>0</v>
      </c>
    </row>
    <row r="130" spans="1:17" ht="21" customHeight="1" x14ac:dyDescent="0.25">
      <c r="A130" s="154" t="s">
        <v>96</v>
      </c>
      <c r="B130" s="154"/>
      <c r="C130" s="154" t="s">
        <v>97</v>
      </c>
      <c r="D130" s="155"/>
      <c r="E130" s="101">
        <f>+'Pay App 24'!E130</f>
        <v>0</v>
      </c>
      <c r="F130" s="73"/>
      <c r="G130" s="102">
        <f>+'Pay App 24'!G130+'Pay App 25'!F130</f>
        <v>0</v>
      </c>
      <c r="H130" s="194">
        <f>+'Pay App 24'!K130</f>
        <v>0</v>
      </c>
      <c r="I130" s="195"/>
      <c r="J130" s="104"/>
      <c r="K130" s="55">
        <f t="shared" si="2"/>
        <v>0</v>
      </c>
      <c r="L130" s="56">
        <f t="shared" si="0"/>
        <v>0</v>
      </c>
      <c r="M130" s="54">
        <f t="shared" si="1"/>
        <v>0</v>
      </c>
      <c r="N130" s="54">
        <f t="shared" si="3"/>
        <v>0</v>
      </c>
      <c r="O130" s="101">
        <f>+'Pay App 24'!O130+'Pay App 24'!P130</f>
        <v>0</v>
      </c>
      <c r="P130" s="73"/>
      <c r="Q130" s="69">
        <f>+'Pay App 24'!Q130+N130+P130</f>
        <v>0</v>
      </c>
    </row>
    <row r="131" spans="1:17" ht="21" customHeight="1" x14ac:dyDescent="0.25">
      <c r="A131" s="154" t="s">
        <v>314</v>
      </c>
      <c r="B131" s="154"/>
      <c r="C131" s="154" t="s">
        <v>315</v>
      </c>
      <c r="D131" s="155"/>
      <c r="E131" s="101">
        <f>+'Pay App 24'!E131</f>
        <v>0</v>
      </c>
      <c r="F131" s="73"/>
      <c r="G131" s="102">
        <f>+'Pay App 24'!G131+'Pay App 25'!F131</f>
        <v>0</v>
      </c>
      <c r="H131" s="194">
        <f>+'Pay App 24'!K131</f>
        <v>0</v>
      </c>
      <c r="I131" s="195"/>
      <c r="J131" s="104"/>
      <c r="K131" s="55">
        <f t="shared" si="2"/>
        <v>0</v>
      </c>
      <c r="L131" s="56">
        <f t="shared" si="0"/>
        <v>0</v>
      </c>
      <c r="M131" s="54">
        <f t="shared" si="1"/>
        <v>0</v>
      </c>
      <c r="N131" s="54">
        <f t="shared" si="3"/>
        <v>0</v>
      </c>
      <c r="O131" s="101">
        <f>+'Pay App 24'!O131+'Pay App 24'!P131</f>
        <v>0</v>
      </c>
      <c r="P131" s="73"/>
      <c r="Q131" s="69">
        <f>+'Pay App 24'!Q131+N131+P131</f>
        <v>0</v>
      </c>
    </row>
    <row r="132" spans="1:17" ht="21" customHeight="1" x14ac:dyDescent="0.25">
      <c r="A132" s="154" t="s">
        <v>316</v>
      </c>
      <c r="B132" s="154"/>
      <c r="C132" s="154" t="s">
        <v>317</v>
      </c>
      <c r="D132" s="155"/>
      <c r="E132" s="101">
        <f>+'Pay App 24'!E132</f>
        <v>0</v>
      </c>
      <c r="F132" s="73"/>
      <c r="G132" s="102">
        <f>+'Pay App 24'!G132+'Pay App 25'!F132</f>
        <v>0</v>
      </c>
      <c r="H132" s="194">
        <f>+'Pay App 24'!K132</f>
        <v>0</v>
      </c>
      <c r="I132" s="195"/>
      <c r="J132" s="104"/>
      <c r="K132" s="55">
        <f t="shared" si="2"/>
        <v>0</v>
      </c>
      <c r="L132" s="56">
        <f t="shared" si="0"/>
        <v>0</v>
      </c>
      <c r="M132" s="54">
        <f t="shared" si="1"/>
        <v>0</v>
      </c>
      <c r="N132" s="54">
        <f t="shared" si="3"/>
        <v>0</v>
      </c>
      <c r="O132" s="101">
        <f>+'Pay App 24'!O132+'Pay App 24'!P132</f>
        <v>0</v>
      </c>
      <c r="P132" s="73"/>
      <c r="Q132" s="69">
        <f>+'Pay App 24'!Q132+N132+P132</f>
        <v>0</v>
      </c>
    </row>
    <row r="133" spans="1:17" ht="21" customHeight="1" x14ac:dyDescent="0.25">
      <c r="A133" s="159" t="s">
        <v>219</v>
      </c>
      <c r="B133" s="159"/>
      <c r="C133" s="159" t="s">
        <v>220</v>
      </c>
      <c r="D133" s="160"/>
      <c r="E133" s="101">
        <f>+'Pay App 24'!E133</f>
        <v>0</v>
      </c>
      <c r="F133" s="73"/>
      <c r="G133" s="102">
        <f>+'Pay App 24'!G133+'Pay App 25'!F133</f>
        <v>0</v>
      </c>
      <c r="H133" s="194">
        <f>+'Pay App 24'!K133</f>
        <v>0</v>
      </c>
      <c r="I133" s="195"/>
      <c r="J133" s="104"/>
      <c r="K133" s="55">
        <f t="shared" si="2"/>
        <v>0</v>
      </c>
      <c r="L133" s="56">
        <f t="shared" si="0"/>
        <v>0</v>
      </c>
      <c r="M133" s="54">
        <f t="shared" si="1"/>
        <v>0</v>
      </c>
      <c r="N133" s="54">
        <f t="shared" si="3"/>
        <v>0</v>
      </c>
      <c r="O133" s="101">
        <f>+'Pay App 24'!O133+'Pay App 24'!P133</f>
        <v>0</v>
      </c>
      <c r="P133" s="73"/>
      <c r="Q133" s="69">
        <f>+'Pay App 24'!Q133+N133+P133</f>
        <v>0</v>
      </c>
    </row>
    <row r="134" spans="1:17" ht="21" customHeight="1" x14ac:dyDescent="0.25">
      <c r="A134" s="154" t="s">
        <v>98</v>
      </c>
      <c r="B134" s="154"/>
      <c r="C134" s="154" t="s">
        <v>99</v>
      </c>
      <c r="D134" s="155"/>
      <c r="E134" s="101">
        <f>+'Pay App 24'!E134</f>
        <v>0</v>
      </c>
      <c r="F134" s="73"/>
      <c r="G134" s="102">
        <f>+'Pay App 24'!G134+'Pay App 25'!F134</f>
        <v>0</v>
      </c>
      <c r="H134" s="194">
        <f>+'Pay App 24'!K134</f>
        <v>0</v>
      </c>
      <c r="I134" s="195"/>
      <c r="J134" s="104"/>
      <c r="K134" s="55">
        <f t="shared" si="2"/>
        <v>0</v>
      </c>
      <c r="L134" s="56">
        <f t="shared" si="0"/>
        <v>0</v>
      </c>
      <c r="M134" s="54">
        <f t="shared" si="1"/>
        <v>0</v>
      </c>
      <c r="N134" s="54">
        <f t="shared" si="3"/>
        <v>0</v>
      </c>
      <c r="O134" s="101">
        <f>+'Pay App 24'!O134+'Pay App 24'!P134</f>
        <v>0</v>
      </c>
      <c r="P134" s="73"/>
      <c r="Q134" s="69">
        <f>+'Pay App 24'!Q134+N134+P134</f>
        <v>0</v>
      </c>
    </row>
    <row r="135" spans="1:17" ht="21" customHeight="1" x14ac:dyDescent="0.25">
      <c r="A135" s="154" t="s">
        <v>100</v>
      </c>
      <c r="B135" s="154"/>
      <c r="C135" s="154" t="s">
        <v>101</v>
      </c>
      <c r="D135" s="155"/>
      <c r="E135" s="101">
        <f>+'Pay App 24'!E135</f>
        <v>0</v>
      </c>
      <c r="F135" s="73"/>
      <c r="G135" s="102">
        <f>+'Pay App 24'!G135+'Pay App 25'!F135</f>
        <v>0</v>
      </c>
      <c r="H135" s="194">
        <f>+'Pay App 24'!K135</f>
        <v>0</v>
      </c>
      <c r="I135" s="195"/>
      <c r="J135" s="104"/>
      <c r="K135" s="55">
        <f t="shared" si="2"/>
        <v>0</v>
      </c>
      <c r="L135" s="56">
        <f t="shared" si="0"/>
        <v>0</v>
      </c>
      <c r="M135" s="54">
        <f t="shared" si="1"/>
        <v>0</v>
      </c>
      <c r="N135" s="54">
        <f t="shared" si="3"/>
        <v>0</v>
      </c>
      <c r="O135" s="101">
        <f>+'Pay App 24'!O135+'Pay App 24'!P135</f>
        <v>0</v>
      </c>
      <c r="P135" s="73"/>
      <c r="Q135" s="69">
        <f>+'Pay App 24'!Q135+N135+P135</f>
        <v>0</v>
      </c>
    </row>
    <row r="136" spans="1:17" ht="21" customHeight="1" x14ac:dyDescent="0.25">
      <c r="A136" s="154" t="s">
        <v>102</v>
      </c>
      <c r="B136" s="154"/>
      <c r="C136" s="154" t="s">
        <v>103</v>
      </c>
      <c r="D136" s="155"/>
      <c r="E136" s="101">
        <f>+'Pay App 24'!E136</f>
        <v>0</v>
      </c>
      <c r="F136" s="73"/>
      <c r="G136" s="102">
        <f>+'Pay App 24'!G136+'Pay App 25'!F136</f>
        <v>0</v>
      </c>
      <c r="H136" s="194">
        <f>+'Pay App 24'!K136</f>
        <v>0</v>
      </c>
      <c r="I136" s="195"/>
      <c r="J136" s="104"/>
      <c r="K136" s="55">
        <f t="shared" si="2"/>
        <v>0</v>
      </c>
      <c r="L136" s="56">
        <f t="shared" si="0"/>
        <v>0</v>
      </c>
      <c r="M136" s="54">
        <f t="shared" si="1"/>
        <v>0</v>
      </c>
      <c r="N136" s="54">
        <f t="shared" si="3"/>
        <v>0</v>
      </c>
      <c r="O136" s="101">
        <f>+'Pay App 24'!O136+'Pay App 24'!P136</f>
        <v>0</v>
      </c>
      <c r="P136" s="73"/>
      <c r="Q136" s="69">
        <f>+'Pay App 24'!Q136+N136+P136</f>
        <v>0</v>
      </c>
    </row>
    <row r="137" spans="1:17" ht="21" customHeight="1" x14ac:dyDescent="0.25">
      <c r="A137" s="159" t="s">
        <v>217</v>
      </c>
      <c r="B137" s="159"/>
      <c r="C137" s="159" t="s">
        <v>218</v>
      </c>
      <c r="D137" s="160"/>
      <c r="E137" s="101">
        <f>+'Pay App 24'!E137</f>
        <v>0</v>
      </c>
      <c r="F137" s="73"/>
      <c r="G137" s="102">
        <f>+'Pay App 24'!G137+'Pay App 25'!F137</f>
        <v>0</v>
      </c>
      <c r="H137" s="194">
        <f>+'Pay App 24'!K137</f>
        <v>0</v>
      </c>
      <c r="I137" s="195"/>
      <c r="J137" s="104"/>
      <c r="K137" s="55">
        <f t="shared" si="2"/>
        <v>0</v>
      </c>
      <c r="L137" s="56">
        <f t="shared" si="0"/>
        <v>0</v>
      </c>
      <c r="M137" s="54">
        <f t="shared" si="1"/>
        <v>0</v>
      </c>
      <c r="N137" s="54">
        <f t="shared" si="3"/>
        <v>0</v>
      </c>
      <c r="O137" s="101">
        <f>+'Pay App 24'!O137+'Pay App 24'!P137</f>
        <v>0</v>
      </c>
      <c r="P137" s="73"/>
      <c r="Q137" s="69">
        <f>+'Pay App 24'!Q137+N137+P137</f>
        <v>0</v>
      </c>
    </row>
    <row r="138" spans="1:17" ht="21" customHeight="1" x14ac:dyDescent="0.25">
      <c r="A138" s="154" t="s">
        <v>104</v>
      </c>
      <c r="B138" s="154"/>
      <c r="C138" s="154" t="s">
        <v>105</v>
      </c>
      <c r="D138" s="155"/>
      <c r="E138" s="101">
        <f>+'Pay App 24'!E138</f>
        <v>0</v>
      </c>
      <c r="F138" s="73"/>
      <c r="G138" s="102">
        <f>+'Pay App 24'!G138+'Pay App 25'!F138</f>
        <v>0</v>
      </c>
      <c r="H138" s="194">
        <f>+'Pay App 24'!K138</f>
        <v>0</v>
      </c>
      <c r="I138" s="195"/>
      <c r="J138" s="104"/>
      <c r="K138" s="55">
        <f t="shared" si="2"/>
        <v>0</v>
      </c>
      <c r="L138" s="56">
        <f t="shared" si="0"/>
        <v>0</v>
      </c>
      <c r="M138" s="54">
        <f t="shared" si="1"/>
        <v>0</v>
      </c>
      <c r="N138" s="54">
        <f t="shared" si="3"/>
        <v>0</v>
      </c>
      <c r="O138" s="101">
        <f>+'Pay App 24'!O138+'Pay App 24'!P138</f>
        <v>0</v>
      </c>
      <c r="P138" s="73"/>
      <c r="Q138" s="69">
        <f>+'Pay App 24'!Q138+N138+P138</f>
        <v>0</v>
      </c>
    </row>
    <row r="139" spans="1:17" ht="21" customHeight="1" x14ac:dyDescent="0.25">
      <c r="A139" s="154" t="s">
        <v>318</v>
      </c>
      <c r="B139" s="154"/>
      <c r="C139" s="154" t="s">
        <v>319</v>
      </c>
      <c r="D139" s="155"/>
      <c r="E139" s="101">
        <f>+'Pay App 24'!E139</f>
        <v>0</v>
      </c>
      <c r="F139" s="73"/>
      <c r="G139" s="102">
        <f>+'Pay App 24'!G139+'Pay App 25'!F139</f>
        <v>0</v>
      </c>
      <c r="H139" s="194">
        <f>+'Pay App 24'!K139</f>
        <v>0</v>
      </c>
      <c r="I139" s="195"/>
      <c r="J139" s="104"/>
      <c r="K139" s="55">
        <f t="shared" si="2"/>
        <v>0</v>
      </c>
      <c r="L139" s="56">
        <f t="shared" si="0"/>
        <v>0</v>
      </c>
      <c r="M139" s="54">
        <f t="shared" si="1"/>
        <v>0</v>
      </c>
      <c r="N139" s="54">
        <f t="shared" si="3"/>
        <v>0</v>
      </c>
      <c r="O139" s="101">
        <f>+'Pay App 24'!O139+'Pay App 24'!P139</f>
        <v>0</v>
      </c>
      <c r="P139" s="73"/>
      <c r="Q139" s="69">
        <f>+'Pay App 24'!Q139+N139+P139</f>
        <v>0</v>
      </c>
    </row>
    <row r="140" spans="1:17" ht="21" customHeight="1" x14ac:dyDescent="0.25">
      <c r="A140" s="154" t="s">
        <v>106</v>
      </c>
      <c r="B140" s="154"/>
      <c r="C140" s="154" t="s">
        <v>107</v>
      </c>
      <c r="D140" s="155"/>
      <c r="E140" s="101">
        <f>+'Pay App 24'!E140</f>
        <v>0</v>
      </c>
      <c r="F140" s="73"/>
      <c r="G140" s="102">
        <f>+'Pay App 24'!G140+'Pay App 25'!F140</f>
        <v>0</v>
      </c>
      <c r="H140" s="194">
        <f>+'Pay App 24'!K140</f>
        <v>0</v>
      </c>
      <c r="I140" s="195"/>
      <c r="J140" s="104"/>
      <c r="K140" s="55">
        <f t="shared" si="2"/>
        <v>0</v>
      </c>
      <c r="L140" s="56">
        <f t="shared" si="0"/>
        <v>0</v>
      </c>
      <c r="M140" s="54">
        <f t="shared" si="1"/>
        <v>0</v>
      </c>
      <c r="N140" s="54">
        <f t="shared" si="3"/>
        <v>0</v>
      </c>
      <c r="O140" s="101">
        <f>+'Pay App 24'!O140+'Pay App 24'!P140</f>
        <v>0</v>
      </c>
      <c r="P140" s="73"/>
      <c r="Q140" s="69">
        <f>+'Pay App 24'!Q140+N140+P140</f>
        <v>0</v>
      </c>
    </row>
    <row r="141" spans="1:17" ht="21" customHeight="1" x14ac:dyDescent="0.25">
      <c r="A141" s="154" t="s">
        <v>320</v>
      </c>
      <c r="B141" s="154"/>
      <c r="C141" s="154" t="s">
        <v>321</v>
      </c>
      <c r="D141" s="155"/>
      <c r="E141" s="101">
        <f>+'Pay App 24'!E141</f>
        <v>0</v>
      </c>
      <c r="F141" s="73"/>
      <c r="G141" s="102">
        <f>+'Pay App 24'!G141+'Pay App 25'!F141</f>
        <v>0</v>
      </c>
      <c r="H141" s="194">
        <f>+'Pay App 24'!K141</f>
        <v>0</v>
      </c>
      <c r="I141" s="195"/>
      <c r="J141" s="104"/>
      <c r="K141" s="55">
        <f t="shared" si="2"/>
        <v>0</v>
      </c>
      <c r="L141" s="56">
        <f t="shared" si="0"/>
        <v>0</v>
      </c>
      <c r="M141" s="54">
        <f t="shared" si="1"/>
        <v>0</v>
      </c>
      <c r="N141" s="54">
        <f t="shared" si="3"/>
        <v>0</v>
      </c>
      <c r="O141" s="101">
        <f>+'Pay App 24'!O141+'Pay App 24'!P141</f>
        <v>0</v>
      </c>
      <c r="P141" s="73"/>
      <c r="Q141" s="69">
        <f>+'Pay App 24'!Q141+N141+P141</f>
        <v>0</v>
      </c>
    </row>
    <row r="142" spans="1:17" ht="21" customHeight="1" x14ac:dyDescent="0.25">
      <c r="A142" s="154" t="s">
        <v>108</v>
      </c>
      <c r="B142" s="154"/>
      <c r="C142" s="154" t="s">
        <v>109</v>
      </c>
      <c r="D142" s="155"/>
      <c r="E142" s="101">
        <f>+'Pay App 24'!E142</f>
        <v>0</v>
      </c>
      <c r="F142" s="73"/>
      <c r="G142" s="102">
        <f>+'Pay App 24'!G142+'Pay App 25'!F142</f>
        <v>0</v>
      </c>
      <c r="H142" s="194">
        <f>+'Pay App 24'!K142</f>
        <v>0</v>
      </c>
      <c r="I142" s="195"/>
      <c r="J142" s="104"/>
      <c r="K142" s="55">
        <f t="shared" si="2"/>
        <v>0</v>
      </c>
      <c r="L142" s="56">
        <f t="shared" si="0"/>
        <v>0</v>
      </c>
      <c r="M142" s="54">
        <f t="shared" si="1"/>
        <v>0</v>
      </c>
      <c r="N142" s="54">
        <f t="shared" si="3"/>
        <v>0</v>
      </c>
      <c r="O142" s="101">
        <f>+'Pay App 24'!O142+'Pay App 24'!P142</f>
        <v>0</v>
      </c>
      <c r="P142" s="73"/>
      <c r="Q142" s="69">
        <f>+'Pay App 24'!Q142+N142+P142</f>
        <v>0</v>
      </c>
    </row>
    <row r="143" spans="1:17" ht="21" customHeight="1" x14ac:dyDescent="0.25">
      <c r="A143" s="154" t="s">
        <v>110</v>
      </c>
      <c r="B143" s="154"/>
      <c r="C143" s="154" t="s">
        <v>111</v>
      </c>
      <c r="D143" s="155"/>
      <c r="E143" s="101">
        <f>+'Pay App 24'!E143</f>
        <v>0</v>
      </c>
      <c r="F143" s="73"/>
      <c r="G143" s="102">
        <f>+'Pay App 24'!G143+'Pay App 25'!F143</f>
        <v>0</v>
      </c>
      <c r="H143" s="194">
        <f>+'Pay App 24'!K143</f>
        <v>0</v>
      </c>
      <c r="I143" s="195"/>
      <c r="J143" s="104"/>
      <c r="K143" s="55">
        <f t="shared" si="2"/>
        <v>0</v>
      </c>
      <c r="L143" s="56">
        <f t="shared" si="0"/>
        <v>0</v>
      </c>
      <c r="M143" s="54">
        <f t="shared" si="1"/>
        <v>0</v>
      </c>
      <c r="N143" s="54">
        <f t="shared" si="3"/>
        <v>0</v>
      </c>
      <c r="O143" s="101">
        <f>+'Pay App 24'!O143+'Pay App 24'!P143</f>
        <v>0</v>
      </c>
      <c r="P143" s="73"/>
      <c r="Q143" s="69">
        <f>+'Pay App 24'!Q143+N143+P143</f>
        <v>0</v>
      </c>
    </row>
    <row r="144" spans="1:17" ht="21" customHeight="1" x14ac:dyDescent="0.25">
      <c r="A144" s="154" t="s">
        <v>322</v>
      </c>
      <c r="B144" s="154"/>
      <c r="C144" s="154" t="s">
        <v>323</v>
      </c>
      <c r="D144" s="155"/>
      <c r="E144" s="101">
        <f>+'Pay App 24'!E144</f>
        <v>0</v>
      </c>
      <c r="F144" s="73"/>
      <c r="G144" s="102">
        <f>+'Pay App 24'!G144+'Pay App 25'!F144</f>
        <v>0</v>
      </c>
      <c r="H144" s="194">
        <f>+'Pay App 24'!K144</f>
        <v>0</v>
      </c>
      <c r="I144" s="195"/>
      <c r="J144" s="104"/>
      <c r="K144" s="55">
        <f t="shared" si="2"/>
        <v>0</v>
      </c>
      <c r="L144" s="56">
        <f t="shared" si="0"/>
        <v>0</v>
      </c>
      <c r="M144" s="54">
        <f t="shared" si="1"/>
        <v>0</v>
      </c>
      <c r="N144" s="54">
        <f t="shared" si="3"/>
        <v>0</v>
      </c>
      <c r="O144" s="101">
        <f>+'Pay App 24'!O144+'Pay App 24'!P144</f>
        <v>0</v>
      </c>
      <c r="P144" s="73"/>
      <c r="Q144" s="69">
        <f>+'Pay App 24'!Q144+N144+P144</f>
        <v>0</v>
      </c>
    </row>
    <row r="145" spans="1:17" ht="21" customHeight="1" x14ac:dyDescent="0.25">
      <c r="A145" s="154" t="s">
        <v>327</v>
      </c>
      <c r="B145" s="154"/>
      <c r="C145" s="154" t="s">
        <v>324</v>
      </c>
      <c r="D145" s="155"/>
      <c r="E145" s="101">
        <f>+'Pay App 24'!E145</f>
        <v>0</v>
      </c>
      <c r="F145" s="73"/>
      <c r="G145" s="102">
        <f>+'Pay App 24'!G145+'Pay App 25'!F145</f>
        <v>0</v>
      </c>
      <c r="H145" s="194">
        <f>+'Pay App 24'!K145</f>
        <v>0</v>
      </c>
      <c r="I145" s="195"/>
      <c r="J145" s="104"/>
      <c r="K145" s="55">
        <f t="shared" si="2"/>
        <v>0</v>
      </c>
      <c r="L145" s="56">
        <f t="shared" si="0"/>
        <v>0</v>
      </c>
      <c r="M145" s="54">
        <f t="shared" si="1"/>
        <v>0</v>
      </c>
      <c r="N145" s="54">
        <f t="shared" si="3"/>
        <v>0</v>
      </c>
      <c r="O145" s="101">
        <f>+'Pay App 24'!O145+'Pay App 24'!P145</f>
        <v>0</v>
      </c>
      <c r="P145" s="73"/>
      <c r="Q145" s="69">
        <f>+'Pay App 24'!Q145+N145+P145</f>
        <v>0</v>
      </c>
    </row>
    <row r="146" spans="1:17" ht="21" customHeight="1" x14ac:dyDescent="0.25">
      <c r="A146" s="154" t="s">
        <v>325</v>
      </c>
      <c r="B146" s="154"/>
      <c r="C146" s="154" t="s">
        <v>326</v>
      </c>
      <c r="D146" s="155"/>
      <c r="E146" s="101">
        <f>+'Pay App 24'!E146</f>
        <v>0</v>
      </c>
      <c r="F146" s="73"/>
      <c r="G146" s="102">
        <f>+'Pay App 24'!G146+'Pay App 25'!F146</f>
        <v>0</v>
      </c>
      <c r="H146" s="194">
        <f>+'Pay App 24'!K146</f>
        <v>0</v>
      </c>
      <c r="I146" s="195"/>
      <c r="J146" s="104"/>
      <c r="K146" s="55">
        <f t="shared" si="2"/>
        <v>0</v>
      </c>
      <c r="L146" s="56">
        <f t="shared" ref="L146:L209" si="4">IF(ISERROR(K146/G146),0,K146/G146)</f>
        <v>0</v>
      </c>
      <c r="M146" s="54">
        <f t="shared" ref="M146:M209" si="5">+G146-K146</f>
        <v>0</v>
      </c>
      <c r="N146" s="54">
        <f t="shared" si="3"/>
        <v>0</v>
      </c>
      <c r="O146" s="101">
        <f>+'Pay App 24'!O146+'Pay App 24'!P146</f>
        <v>0</v>
      </c>
      <c r="P146" s="73"/>
      <c r="Q146" s="69">
        <f>+'Pay App 24'!Q146+N146+P146</f>
        <v>0</v>
      </c>
    </row>
    <row r="147" spans="1:17" ht="21" customHeight="1" x14ac:dyDescent="0.25">
      <c r="A147" s="159" t="s">
        <v>215</v>
      </c>
      <c r="B147" s="159"/>
      <c r="C147" s="159" t="s">
        <v>216</v>
      </c>
      <c r="D147" s="160"/>
      <c r="E147" s="101">
        <f>+'Pay App 24'!E147</f>
        <v>0</v>
      </c>
      <c r="F147" s="73"/>
      <c r="G147" s="102">
        <f>+'Pay App 24'!G147+'Pay App 25'!F147</f>
        <v>0</v>
      </c>
      <c r="H147" s="194">
        <f>+'Pay App 24'!K147</f>
        <v>0</v>
      </c>
      <c r="I147" s="195"/>
      <c r="J147" s="104"/>
      <c r="K147" s="55">
        <f t="shared" ref="K147:K210" si="6">+H147+J147</f>
        <v>0</v>
      </c>
      <c r="L147" s="56">
        <f t="shared" si="4"/>
        <v>0</v>
      </c>
      <c r="M147" s="54">
        <f t="shared" si="5"/>
        <v>0</v>
      </c>
      <c r="N147" s="54">
        <f t="shared" ref="N147:N210" si="7">SUM(+J147*0.05)</f>
        <v>0</v>
      </c>
      <c r="O147" s="101">
        <f>+'Pay App 24'!O147+'Pay App 24'!P147</f>
        <v>0</v>
      </c>
      <c r="P147" s="73"/>
      <c r="Q147" s="69">
        <f>+'Pay App 24'!Q147+N147+P147</f>
        <v>0</v>
      </c>
    </row>
    <row r="148" spans="1:17" ht="21" customHeight="1" x14ac:dyDescent="0.25">
      <c r="A148" s="154" t="s">
        <v>112</v>
      </c>
      <c r="B148" s="154"/>
      <c r="C148" s="154" t="s">
        <v>113</v>
      </c>
      <c r="D148" s="155"/>
      <c r="E148" s="101">
        <f>+'Pay App 24'!E148</f>
        <v>0</v>
      </c>
      <c r="F148" s="73"/>
      <c r="G148" s="102">
        <f>+'Pay App 24'!G148+'Pay App 25'!F148</f>
        <v>0</v>
      </c>
      <c r="H148" s="194">
        <f>+'Pay App 24'!K148</f>
        <v>0</v>
      </c>
      <c r="I148" s="195"/>
      <c r="J148" s="104"/>
      <c r="K148" s="55">
        <f t="shared" si="6"/>
        <v>0</v>
      </c>
      <c r="L148" s="56">
        <f t="shared" si="4"/>
        <v>0</v>
      </c>
      <c r="M148" s="54">
        <f t="shared" si="5"/>
        <v>0</v>
      </c>
      <c r="N148" s="54">
        <f t="shared" si="7"/>
        <v>0</v>
      </c>
      <c r="O148" s="101">
        <f>+'Pay App 24'!O148+'Pay App 24'!P148</f>
        <v>0</v>
      </c>
      <c r="P148" s="73"/>
      <c r="Q148" s="69">
        <f>+'Pay App 24'!Q148+N148+P148</f>
        <v>0</v>
      </c>
    </row>
    <row r="149" spans="1:17" ht="21" customHeight="1" x14ac:dyDescent="0.25">
      <c r="A149" s="154" t="s">
        <v>328</v>
      </c>
      <c r="B149" s="154"/>
      <c r="C149" s="154" t="s">
        <v>329</v>
      </c>
      <c r="D149" s="155"/>
      <c r="E149" s="101">
        <f>+'Pay App 24'!E149</f>
        <v>0</v>
      </c>
      <c r="F149" s="73"/>
      <c r="G149" s="102">
        <f>+'Pay App 24'!G149+'Pay App 25'!F149</f>
        <v>0</v>
      </c>
      <c r="H149" s="194">
        <f>+'Pay App 24'!K149</f>
        <v>0</v>
      </c>
      <c r="I149" s="195"/>
      <c r="J149" s="104"/>
      <c r="K149" s="55">
        <f t="shared" si="6"/>
        <v>0</v>
      </c>
      <c r="L149" s="56">
        <f t="shared" si="4"/>
        <v>0</v>
      </c>
      <c r="M149" s="54">
        <f t="shared" si="5"/>
        <v>0</v>
      </c>
      <c r="N149" s="54">
        <f t="shared" si="7"/>
        <v>0</v>
      </c>
      <c r="O149" s="101">
        <f>+'Pay App 24'!O149+'Pay App 24'!P149</f>
        <v>0</v>
      </c>
      <c r="P149" s="73"/>
      <c r="Q149" s="69">
        <f>+'Pay App 24'!Q149+N149+P149</f>
        <v>0</v>
      </c>
    </row>
    <row r="150" spans="1:17" ht="21" customHeight="1" x14ac:dyDescent="0.25">
      <c r="A150" s="154" t="s">
        <v>114</v>
      </c>
      <c r="B150" s="154"/>
      <c r="C150" s="154" t="s">
        <v>115</v>
      </c>
      <c r="D150" s="155"/>
      <c r="E150" s="101">
        <f>+'Pay App 24'!E150</f>
        <v>0</v>
      </c>
      <c r="F150" s="73"/>
      <c r="G150" s="102">
        <f>+'Pay App 24'!G150+'Pay App 25'!F150</f>
        <v>0</v>
      </c>
      <c r="H150" s="194">
        <f>+'Pay App 24'!K150</f>
        <v>0</v>
      </c>
      <c r="I150" s="195"/>
      <c r="J150" s="104"/>
      <c r="K150" s="55">
        <f t="shared" si="6"/>
        <v>0</v>
      </c>
      <c r="L150" s="56">
        <f t="shared" si="4"/>
        <v>0</v>
      </c>
      <c r="M150" s="54">
        <f t="shared" si="5"/>
        <v>0</v>
      </c>
      <c r="N150" s="54">
        <f t="shared" si="7"/>
        <v>0</v>
      </c>
      <c r="O150" s="101">
        <f>+'Pay App 24'!O150+'Pay App 24'!P150</f>
        <v>0</v>
      </c>
      <c r="P150" s="73"/>
      <c r="Q150" s="69">
        <f>+'Pay App 24'!Q150+N150+P150</f>
        <v>0</v>
      </c>
    </row>
    <row r="151" spans="1:17" ht="21" customHeight="1" x14ac:dyDescent="0.25">
      <c r="A151" s="154" t="s">
        <v>116</v>
      </c>
      <c r="B151" s="154"/>
      <c r="C151" s="154" t="s">
        <v>117</v>
      </c>
      <c r="D151" s="155"/>
      <c r="E151" s="101">
        <f>+'Pay App 24'!E151</f>
        <v>0</v>
      </c>
      <c r="F151" s="73"/>
      <c r="G151" s="102">
        <f>+'Pay App 24'!G151+'Pay App 25'!F151</f>
        <v>0</v>
      </c>
      <c r="H151" s="194">
        <f>+'Pay App 24'!K151</f>
        <v>0</v>
      </c>
      <c r="I151" s="195"/>
      <c r="J151" s="104"/>
      <c r="K151" s="55">
        <f t="shared" si="6"/>
        <v>0</v>
      </c>
      <c r="L151" s="56">
        <f t="shared" si="4"/>
        <v>0</v>
      </c>
      <c r="M151" s="54">
        <f t="shared" si="5"/>
        <v>0</v>
      </c>
      <c r="N151" s="54">
        <f t="shared" si="7"/>
        <v>0</v>
      </c>
      <c r="O151" s="101">
        <f>+'Pay App 24'!O151+'Pay App 24'!P151</f>
        <v>0</v>
      </c>
      <c r="P151" s="73"/>
      <c r="Q151" s="69">
        <f>+'Pay App 24'!Q151+N151+P151</f>
        <v>0</v>
      </c>
    </row>
    <row r="152" spans="1:17" ht="21" customHeight="1" x14ac:dyDescent="0.25">
      <c r="A152" s="154" t="s">
        <v>330</v>
      </c>
      <c r="B152" s="154"/>
      <c r="C152" s="154" t="s">
        <v>331</v>
      </c>
      <c r="D152" s="155"/>
      <c r="E152" s="101">
        <f>+'Pay App 24'!E152</f>
        <v>0</v>
      </c>
      <c r="F152" s="73"/>
      <c r="G152" s="102">
        <f>+'Pay App 24'!G152+'Pay App 25'!F152</f>
        <v>0</v>
      </c>
      <c r="H152" s="194">
        <f>+'Pay App 24'!K152</f>
        <v>0</v>
      </c>
      <c r="I152" s="195"/>
      <c r="J152" s="104"/>
      <c r="K152" s="55">
        <f t="shared" si="6"/>
        <v>0</v>
      </c>
      <c r="L152" s="56">
        <f t="shared" si="4"/>
        <v>0</v>
      </c>
      <c r="M152" s="54">
        <f t="shared" si="5"/>
        <v>0</v>
      </c>
      <c r="N152" s="54">
        <f t="shared" si="7"/>
        <v>0</v>
      </c>
      <c r="O152" s="101">
        <f>+'Pay App 24'!O152+'Pay App 24'!P152</f>
        <v>0</v>
      </c>
      <c r="P152" s="73"/>
      <c r="Q152" s="69">
        <f>+'Pay App 24'!Q152+N152+P152</f>
        <v>0</v>
      </c>
    </row>
    <row r="153" spans="1:17" ht="21" customHeight="1" x14ac:dyDescent="0.25">
      <c r="A153" s="154" t="s">
        <v>118</v>
      </c>
      <c r="B153" s="154"/>
      <c r="C153" s="154" t="s">
        <v>119</v>
      </c>
      <c r="D153" s="155"/>
      <c r="E153" s="101">
        <f>+'Pay App 24'!E153</f>
        <v>0</v>
      </c>
      <c r="F153" s="73"/>
      <c r="G153" s="102">
        <f>+'Pay App 24'!G153+'Pay App 25'!F153</f>
        <v>0</v>
      </c>
      <c r="H153" s="194">
        <f>+'Pay App 24'!K153</f>
        <v>0</v>
      </c>
      <c r="I153" s="195"/>
      <c r="J153" s="104"/>
      <c r="K153" s="55">
        <f t="shared" si="6"/>
        <v>0</v>
      </c>
      <c r="L153" s="56">
        <f t="shared" si="4"/>
        <v>0</v>
      </c>
      <c r="M153" s="54">
        <f t="shared" si="5"/>
        <v>0</v>
      </c>
      <c r="N153" s="54">
        <f t="shared" si="7"/>
        <v>0</v>
      </c>
      <c r="O153" s="101">
        <f>+'Pay App 24'!O153+'Pay App 24'!P153</f>
        <v>0</v>
      </c>
      <c r="P153" s="73"/>
      <c r="Q153" s="69">
        <f>+'Pay App 24'!Q153+N153+P153</f>
        <v>0</v>
      </c>
    </row>
    <row r="154" spans="1:17" ht="21" customHeight="1" x14ac:dyDescent="0.25">
      <c r="A154" s="154" t="s">
        <v>332</v>
      </c>
      <c r="B154" s="154"/>
      <c r="C154" s="154" t="s">
        <v>333</v>
      </c>
      <c r="D154" s="155"/>
      <c r="E154" s="101">
        <f>+'Pay App 24'!E154</f>
        <v>0</v>
      </c>
      <c r="F154" s="73"/>
      <c r="G154" s="102">
        <f>+'Pay App 24'!G154+'Pay App 25'!F154</f>
        <v>0</v>
      </c>
      <c r="H154" s="194">
        <f>+'Pay App 24'!K154</f>
        <v>0</v>
      </c>
      <c r="I154" s="195"/>
      <c r="J154" s="104"/>
      <c r="K154" s="55">
        <f t="shared" si="6"/>
        <v>0</v>
      </c>
      <c r="L154" s="56">
        <f t="shared" si="4"/>
        <v>0</v>
      </c>
      <c r="M154" s="54">
        <f t="shared" si="5"/>
        <v>0</v>
      </c>
      <c r="N154" s="54">
        <f t="shared" si="7"/>
        <v>0</v>
      </c>
      <c r="O154" s="101">
        <f>+'Pay App 24'!O154+'Pay App 24'!P154</f>
        <v>0</v>
      </c>
      <c r="P154" s="73"/>
      <c r="Q154" s="69">
        <f>+'Pay App 24'!Q154+N154+P154</f>
        <v>0</v>
      </c>
    </row>
    <row r="155" spans="1:17" ht="21" customHeight="1" x14ac:dyDescent="0.25">
      <c r="A155" s="154" t="s">
        <v>335</v>
      </c>
      <c r="B155" s="154"/>
      <c r="C155" s="154" t="s">
        <v>334</v>
      </c>
      <c r="D155" s="155"/>
      <c r="E155" s="101">
        <f>+'Pay App 24'!E155</f>
        <v>0</v>
      </c>
      <c r="F155" s="73"/>
      <c r="G155" s="102">
        <f>+'Pay App 24'!G155+'Pay App 25'!F155</f>
        <v>0</v>
      </c>
      <c r="H155" s="194">
        <f>+'Pay App 24'!K155</f>
        <v>0</v>
      </c>
      <c r="I155" s="195"/>
      <c r="J155" s="104"/>
      <c r="K155" s="55">
        <f t="shared" si="6"/>
        <v>0</v>
      </c>
      <c r="L155" s="56">
        <f t="shared" si="4"/>
        <v>0</v>
      </c>
      <c r="M155" s="54">
        <f t="shared" si="5"/>
        <v>0</v>
      </c>
      <c r="N155" s="54">
        <f t="shared" si="7"/>
        <v>0</v>
      </c>
      <c r="O155" s="101">
        <f>+'Pay App 24'!O155+'Pay App 24'!P155</f>
        <v>0</v>
      </c>
      <c r="P155" s="73"/>
      <c r="Q155" s="69">
        <f>+'Pay App 24'!Q155+N155+P155</f>
        <v>0</v>
      </c>
    </row>
    <row r="156" spans="1:17" ht="21" customHeight="1" x14ac:dyDescent="0.25">
      <c r="A156" s="159" t="s">
        <v>213</v>
      </c>
      <c r="B156" s="159"/>
      <c r="C156" s="159" t="s">
        <v>214</v>
      </c>
      <c r="D156" s="160"/>
      <c r="E156" s="101">
        <f>+'Pay App 24'!E156</f>
        <v>0</v>
      </c>
      <c r="F156" s="73"/>
      <c r="G156" s="102">
        <f>+'Pay App 24'!G156+'Pay App 25'!F156</f>
        <v>0</v>
      </c>
      <c r="H156" s="194">
        <f>+'Pay App 24'!K156</f>
        <v>0</v>
      </c>
      <c r="I156" s="195"/>
      <c r="J156" s="104"/>
      <c r="K156" s="55">
        <f t="shared" si="6"/>
        <v>0</v>
      </c>
      <c r="L156" s="56">
        <f t="shared" si="4"/>
        <v>0</v>
      </c>
      <c r="M156" s="54">
        <f t="shared" si="5"/>
        <v>0</v>
      </c>
      <c r="N156" s="54">
        <f t="shared" si="7"/>
        <v>0</v>
      </c>
      <c r="O156" s="101">
        <f>+'Pay App 24'!O156+'Pay App 24'!P156</f>
        <v>0</v>
      </c>
      <c r="P156" s="73"/>
      <c r="Q156" s="69">
        <f>+'Pay App 24'!Q156+N156+P156</f>
        <v>0</v>
      </c>
    </row>
    <row r="157" spans="1:17" ht="21" customHeight="1" x14ac:dyDescent="0.25">
      <c r="A157" s="154" t="s">
        <v>120</v>
      </c>
      <c r="B157" s="154"/>
      <c r="C157" s="154" t="s">
        <v>121</v>
      </c>
      <c r="D157" s="155"/>
      <c r="E157" s="101">
        <f>+'Pay App 24'!E157</f>
        <v>0</v>
      </c>
      <c r="F157" s="73"/>
      <c r="G157" s="102">
        <f>+'Pay App 24'!G157+'Pay App 25'!F157</f>
        <v>0</v>
      </c>
      <c r="H157" s="194">
        <f>+'Pay App 24'!K157</f>
        <v>0</v>
      </c>
      <c r="I157" s="195"/>
      <c r="J157" s="104"/>
      <c r="K157" s="55">
        <f t="shared" si="6"/>
        <v>0</v>
      </c>
      <c r="L157" s="56">
        <f t="shared" si="4"/>
        <v>0</v>
      </c>
      <c r="M157" s="54">
        <f t="shared" si="5"/>
        <v>0</v>
      </c>
      <c r="N157" s="54">
        <f t="shared" si="7"/>
        <v>0</v>
      </c>
      <c r="O157" s="101">
        <f>+'Pay App 24'!O157+'Pay App 24'!P157</f>
        <v>0</v>
      </c>
      <c r="P157" s="73"/>
      <c r="Q157" s="69">
        <f>+'Pay App 24'!Q157+N157+P157</f>
        <v>0</v>
      </c>
    </row>
    <row r="158" spans="1:17" ht="21" customHeight="1" x14ac:dyDescent="0.25">
      <c r="A158" s="154" t="s">
        <v>336</v>
      </c>
      <c r="B158" s="154"/>
      <c r="C158" s="154" t="s">
        <v>337</v>
      </c>
      <c r="D158" s="155"/>
      <c r="E158" s="101">
        <f>+'Pay App 24'!E158</f>
        <v>0</v>
      </c>
      <c r="F158" s="73"/>
      <c r="G158" s="102">
        <f>+'Pay App 24'!G158+'Pay App 25'!F158</f>
        <v>0</v>
      </c>
      <c r="H158" s="194">
        <f>+'Pay App 24'!K158</f>
        <v>0</v>
      </c>
      <c r="I158" s="195"/>
      <c r="J158" s="104"/>
      <c r="K158" s="55">
        <f t="shared" si="6"/>
        <v>0</v>
      </c>
      <c r="L158" s="56">
        <f t="shared" si="4"/>
        <v>0</v>
      </c>
      <c r="M158" s="54">
        <f t="shared" si="5"/>
        <v>0</v>
      </c>
      <c r="N158" s="54">
        <f t="shared" si="7"/>
        <v>0</v>
      </c>
      <c r="O158" s="101">
        <f>+'Pay App 24'!O158+'Pay App 24'!P158</f>
        <v>0</v>
      </c>
      <c r="P158" s="73"/>
      <c r="Q158" s="69">
        <f>+'Pay App 24'!Q158+N158+P158</f>
        <v>0</v>
      </c>
    </row>
    <row r="159" spans="1:17" ht="21" customHeight="1" x14ac:dyDescent="0.25">
      <c r="A159" s="154" t="s">
        <v>122</v>
      </c>
      <c r="B159" s="154"/>
      <c r="C159" s="154" t="s">
        <v>123</v>
      </c>
      <c r="D159" s="155"/>
      <c r="E159" s="101">
        <f>+'Pay App 24'!E159</f>
        <v>0</v>
      </c>
      <c r="F159" s="73"/>
      <c r="G159" s="102">
        <f>+'Pay App 24'!G159+'Pay App 25'!F159</f>
        <v>0</v>
      </c>
      <c r="H159" s="194">
        <f>+'Pay App 24'!K159</f>
        <v>0</v>
      </c>
      <c r="I159" s="195"/>
      <c r="J159" s="104"/>
      <c r="K159" s="55">
        <f t="shared" si="6"/>
        <v>0</v>
      </c>
      <c r="L159" s="56">
        <f t="shared" si="4"/>
        <v>0</v>
      </c>
      <c r="M159" s="54">
        <f t="shared" si="5"/>
        <v>0</v>
      </c>
      <c r="N159" s="54">
        <f t="shared" si="7"/>
        <v>0</v>
      </c>
      <c r="O159" s="101">
        <f>+'Pay App 24'!O159+'Pay App 24'!P159</f>
        <v>0</v>
      </c>
      <c r="P159" s="73"/>
      <c r="Q159" s="69">
        <f>+'Pay App 24'!Q159+N159+P159</f>
        <v>0</v>
      </c>
    </row>
    <row r="160" spans="1:17" ht="21" customHeight="1" x14ac:dyDescent="0.25">
      <c r="A160" s="154" t="s">
        <v>124</v>
      </c>
      <c r="B160" s="154"/>
      <c r="C160" s="154" t="s">
        <v>125</v>
      </c>
      <c r="D160" s="155"/>
      <c r="E160" s="101">
        <f>+'Pay App 24'!E160</f>
        <v>0</v>
      </c>
      <c r="F160" s="73"/>
      <c r="G160" s="102">
        <f>+'Pay App 24'!G160+'Pay App 25'!F160</f>
        <v>0</v>
      </c>
      <c r="H160" s="194">
        <f>+'Pay App 24'!K160</f>
        <v>0</v>
      </c>
      <c r="I160" s="195"/>
      <c r="J160" s="104"/>
      <c r="K160" s="55">
        <f t="shared" si="6"/>
        <v>0</v>
      </c>
      <c r="L160" s="56">
        <f t="shared" si="4"/>
        <v>0</v>
      </c>
      <c r="M160" s="54">
        <f t="shared" si="5"/>
        <v>0</v>
      </c>
      <c r="N160" s="54">
        <f t="shared" si="7"/>
        <v>0</v>
      </c>
      <c r="O160" s="101">
        <f>+'Pay App 24'!O160+'Pay App 24'!P160</f>
        <v>0</v>
      </c>
      <c r="P160" s="73"/>
      <c r="Q160" s="69">
        <f>+'Pay App 24'!Q160+N160+P160</f>
        <v>0</v>
      </c>
    </row>
    <row r="161" spans="1:17" ht="21" customHeight="1" x14ac:dyDescent="0.25">
      <c r="A161" s="154" t="s">
        <v>126</v>
      </c>
      <c r="B161" s="154"/>
      <c r="C161" s="154" t="s">
        <v>127</v>
      </c>
      <c r="D161" s="155"/>
      <c r="E161" s="101">
        <f>+'Pay App 24'!E161</f>
        <v>0</v>
      </c>
      <c r="F161" s="73"/>
      <c r="G161" s="102">
        <f>+'Pay App 24'!G161+'Pay App 25'!F161</f>
        <v>0</v>
      </c>
      <c r="H161" s="194">
        <f>+'Pay App 24'!K161</f>
        <v>0</v>
      </c>
      <c r="I161" s="195"/>
      <c r="J161" s="104"/>
      <c r="K161" s="55">
        <f t="shared" si="6"/>
        <v>0</v>
      </c>
      <c r="L161" s="56">
        <f t="shared" si="4"/>
        <v>0</v>
      </c>
      <c r="M161" s="54">
        <f t="shared" si="5"/>
        <v>0</v>
      </c>
      <c r="N161" s="54">
        <f t="shared" si="7"/>
        <v>0</v>
      </c>
      <c r="O161" s="101">
        <f>+'Pay App 24'!O161+'Pay App 24'!P161</f>
        <v>0</v>
      </c>
      <c r="P161" s="73"/>
      <c r="Q161" s="69">
        <f>+'Pay App 24'!Q161+N161+P161</f>
        <v>0</v>
      </c>
    </row>
    <row r="162" spans="1:17" ht="21" customHeight="1" x14ac:dyDescent="0.25">
      <c r="A162" s="154" t="s">
        <v>339</v>
      </c>
      <c r="B162" s="154"/>
      <c r="C162" s="154" t="s">
        <v>338</v>
      </c>
      <c r="D162" s="155"/>
      <c r="E162" s="101">
        <f>+'Pay App 24'!E162</f>
        <v>0</v>
      </c>
      <c r="F162" s="73"/>
      <c r="G162" s="102">
        <f>+'Pay App 24'!G162+'Pay App 25'!F162</f>
        <v>0</v>
      </c>
      <c r="H162" s="194">
        <f>+'Pay App 24'!K162</f>
        <v>0</v>
      </c>
      <c r="I162" s="195"/>
      <c r="J162" s="104"/>
      <c r="K162" s="55">
        <f t="shared" si="6"/>
        <v>0</v>
      </c>
      <c r="L162" s="56">
        <f t="shared" si="4"/>
        <v>0</v>
      </c>
      <c r="M162" s="54">
        <f t="shared" si="5"/>
        <v>0</v>
      </c>
      <c r="N162" s="54">
        <f t="shared" si="7"/>
        <v>0</v>
      </c>
      <c r="O162" s="101">
        <f>+'Pay App 24'!O162+'Pay App 24'!P162</f>
        <v>0</v>
      </c>
      <c r="P162" s="73"/>
      <c r="Q162" s="69">
        <f>+'Pay App 24'!Q162+N162+P162</f>
        <v>0</v>
      </c>
    </row>
    <row r="163" spans="1:17" ht="21" customHeight="1" x14ac:dyDescent="0.25">
      <c r="A163" s="154" t="s">
        <v>128</v>
      </c>
      <c r="B163" s="154"/>
      <c r="C163" s="154" t="s">
        <v>129</v>
      </c>
      <c r="D163" s="155"/>
      <c r="E163" s="101">
        <f>+'Pay App 24'!E163</f>
        <v>0</v>
      </c>
      <c r="F163" s="73"/>
      <c r="G163" s="102">
        <f>+'Pay App 24'!G163+'Pay App 25'!F163</f>
        <v>0</v>
      </c>
      <c r="H163" s="194">
        <f>+'Pay App 24'!K163</f>
        <v>0</v>
      </c>
      <c r="I163" s="195"/>
      <c r="J163" s="104"/>
      <c r="K163" s="55">
        <f t="shared" si="6"/>
        <v>0</v>
      </c>
      <c r="L163" s="56">
        <f t="shared" si="4"/>
        <v>0</v>
      </c>
      <c r="M163" s="54">
        <f t="shared" si="5"/>
        <v>0</v>
      </c>
      <c r="N163" s="54">
        <f t="shared" si="7"/>
        <v>0</v>
      </c>
      <c r="O163" s="101">
        <f>+'Pay App 24'!O163+'Pay App 24'!P163</f>
        <v>0</v>
      </c>
      <c r="P163" s="73"/>
      <c r="Q163" s="69">
        <f>+'Pay App 24'!Q163+N163+P163</f>
        <v>0</v>
      </c>
    </row>
    <row r="164" spans="1:17" ht="21" customHeight="1" x14ac:dyDescent="0.25">
      <c r="A164" s="159" t="s">
        <v>209</v>
      </c>
      <c r="B164" s="159"/>
      <c r="C164" s="159" t="s">
        <v>210</v>
      </c>
      <c r="D164" s="160"/>
      <c r="E164" s="101">
        <f>+'Pay App 24'!E164</f>
        <v>0</v>
      </c>
      <c r="F164" s="73"/>
      <c r="G164" s="102">
        <f>+'Pay App 24'!G164+'Pay App 25'!F164</f>
        <v>0</v>
      </c>
      <c r="H164" s="194">
        <f>+'Pay App 24'!K164</f>
        <v>0</v>
      </c>
      <c r="I164" s="195"/>
      <c r="J164" s="104"/>
      <c r="K164" s="55">
        <f t="shared" si="6"/>
        <v>0</v>
      </c>
      <c r="L164" s="56">
        <f t="shared" si="4"/>
        <v>0</v>
      </c>
      <c r="M164" s="54">
        <f t="shared" si="5"/>
        <v>0</v>
      </c>
      <c r="N164" s="54">
        <f t="shared" si="7"/>
        <v>0</v>
      </c>
      <c r="O164" s="101">
        <f>+'Pay App 24'!O164+'Pay App 24'!P164</f>
        <v>0</v>
      </c>
      <c r="P164" s="73"/>
      <c r="Q164" s="69">
        <f>+'Pay App 24'!Q164+N164+P164</f>
        <v>0</v>
      </c>
    </row>
    <row r="165" spans="1:17" ht="21" customHeight="1" x14ac:dyDescent="0.25">
      <c r="A165" s="159" t="s">
        <v>211</v>
      </c>
      <c r="B165" s="159"/>
      <c r="C165" s="159" t="s">
        <v>212</v>
      </c>
      <c r="D165" s="160"/>
      <c r="E165" s="101">
        <f>+'Pay App 24'!E165</f>
        <v>0</v>
      </c>
      <c r="F165" s="73"/>
      <c r="G165" s="102">
        <f>+'Pay App 24'!G165+'Pay App 25'!F165</f>
        <v>0</v>
      </c>
      <c r="H165" s="194">
        <f>+'Pay App 24'!K165</f>
        <v>0</v>
      </c>
      <c r="I165" s="195"/>
      <c r="J165" s="104"/>
      <c r="K165" s="55">
        <f t="shared" si="6"/>
        <v>0</v>
      </c>
      <c r="L165" s="56">
        <f t="shared" si="4"/>
        <v>0</v>
      </c>
      <c r="M165" s="54">
        <f t="shared" si="5"/>
        <v>0</v>
      </c>
      <c r="N165" s="54">
        <f t="shared" si="7"/>
        <v>0</v>
      </c>
      <c r="O165" s="101">
        <f>+'Pay App 24'!O165+'Pay App 24'!P165</f>
        <v>0</v>
      </c>
      <c r="P165" s="73"/>
      <c r="Q165" s="69">
        <f>+'Pay App 24'!Q165+N165+P165</f>
        <v>0</v>
      </c>
    </row>
    <row r="166" spans="1:17" ht="21" customHeight="1" x14ac:dyDescent="0.25">
      <c r="A166" s="154" t="s">
        <v>340</v>
      </c>
      <c r="B166" s="154"/>
      <c r="C166" s="154" t="s">
        <v>341</v>
      </c>
      <c r="D166" s="155"/>
      <c r="E166" s="101">
        <f>+'Pay App 24'!E166</f>
        <v>0</v>
      </c>
      <c r="F166" s="73"/>
      <c r="G166" s="102">
        <f>+'Pay App 24'!G166+'Pay App 25'!F166</f>
        <v>0</v>
      </c>
      <c r="H166" s="194">
        <f>+'Pay App 24'!K166</f>
        <v>0</v>
      </c>
      <c r="I166" s="195"/>
      <c r="J166" s="104"/>
      <c r="K166" s="55">
        <f t="shared" si="6"/>
        <v>0</v>
      </c>
      <c r="L166" s="56">
        <f t="shared" si="4"/>
        <v>0</v>
      </c>
      <c r="M166" s="54">
        <f t="shared" si="5"/>
        <v>0</v>
      </c>
      <c r="N166" s="54">
        <f t="shared" si="7"/>
        <v>0</v>
      </c>
      <c r="O166" s="101">
        <f>+'Pay App 24'!O166+'Pay App 24'!P166</f>
        <v>0</v>
      </c>
      <c r="P166" s="73"/>
      <c r="Q166" s="69">
        <f>+'Pay App 24'!Q166+N166+P166</f>
        <v>0</v>
      </c>
    </row>
    <row r="167" spans="1:17" ht="21" customHeight="1" x14ac:dyDescent="0.25">
      <c r="A167" s="154" t="s">
        <v>351</v>
      </c>
      <c r="B167" s="154"/>
      <c r="C167" s="154" t="s">
        <v>342</v>
      </c>
      <c r="D167" s="155"/>
      <c r="E167" s="101">
        <f>+'Pay App 24'!E167</f>
        <v>0</v>
      </c>
      <c r="F167" s="73"/>
      <c r="G167" s="102">
        <f>+'Pay App 24'!G167+'Pay App 25'!F167</f>
        <v>0</v>
      </c>
      <c r="H167" s="194">
        <f>+'Pay App 24'!K167</f>
        <v>0</v>
      </c>
      <c r="I167" s="195"/>
      <c r="J167" s="104"/>
      <c r="K167" s="55">
        <f t="shared" si="6"/>
        <v>0</v>
      </c>
      <c r="L167" s="56">
        <f t="shared" si="4"/>
        <v>0</v>
      </c>
      <c r="M167" s="54">
        <f t="shared" si="5"/>
        <v>0</v>
      </c>
      <c r="N167" s="54">
        <f t="shared" si="7"/>
        <v>0</v>
      </c>
      <c r="O167" s="101">
        <f>+'Pay App 24'!O167+'Pay App 24'!P167</f>
        <v>0</v>
      </c>
      <c r="P167" s="73"/>
      <c r="Q167" s="69">
        <f>+'Pay App 24'!Q167+N167+P167</f>
        <v>0</v>
      </c>
    </row>
    <row r="168" spans="1:17" ht="21" customHeight="1" x14ac:dyDescent="0.25">
      <c r="A168" s="154" t="s">
        <v>352</v>
      </c>
      <c r="B168" s="154"/>
      <c r="C168" s="154" t="s">
        <v>343</v>
      </c>
      <c r="D168" s="155"/>
      <c r="E168" s="101">
        <f>+'Pay App 24'!E168</f>
        <v>0</v>
      </c>
      <c r="F168" s="73"/>
      <c r="G168" s="102">
        <f>+'Pay App 24'!G168+'Pay App 25'!F168</f>
        <v>0</v>
      </c>
      <c r="H168" s="194">
        <f>+'Pay App 24'!K168</f>
        <v>0</v>
      </c>
      <c r="I168" s="195"/>
      <c r="J168" s="104"/>
      <c r="K168" s="55">
        <f t="shared" si="6"/>
        <v>0</v>
      </c>
      <c r="L168" s="56">
        <f t="shared" si="4"/>
        <v>0</v>
      </c>
      <c r="M168" s="54">
        <f t="shared" si="5"/>
        <v>0</v>
      </c>
      <c r="N168" s="54">
        <f t="shared" si="7"/>
        <v>0</v>
      </c>
      <c r="O168" s="101">
        <f>+'Pay App 24'!O168+'Pay App 24'!P168</f>
        <v>0</v>
      </c>
      <c r="P168" s="73"/>
      <c r="Q168" s="69">
        <f>+'Pay App 24'!Q168+N168+P168</f>
        <v>0</v>
      </c>
    </row>
    <row r="169" spans="1:17" ht="21" customHeight="1" x14ac:dyDescent="0.25">
      <c r="A169" s="154" t="s">
        <v>353</v>
      </c>
      <c r="B169" s="154"/>
      <c r="C169" s="154" t="s">
        <v>344</v>
      </c>
      <c r="D169" s="155"/>
      <c r="E169" s="101">
        <f>+'Pay App 24'!E169</f>
        <v>0</v>
      </c>
      <c r="F169" s="73"/>
      <c r="G169" s="102">
        <f>+'Pay App 24'!G169+'Pay App 25'!F169</f>
        <v>0</v>
      </c>
      <c r="H169" s="194">
        <f>+'Pay App 24'!K169</f>
        <v>0</v>
      </c>
      <c r="I169" s="195"/>
      <c r="J169" s="104"/>
      <c r="K169" s="55">
        <f t="shared" si="6"/>
        <v>0</v>
      </c>
      <c r="L169" s="56">
        <f t="shared" si="4"/>
        <v>0</v>
      </c>
      <c r="M169" s="54">
        <f t="shared" si="5"/>
        <v>0</v>
      </c>
      <c r="N169" s="54">
        <f t="shared" si="7"/>
        <v>0</v>
      </c>
      <c r="O169" s="101">
        <f>+'Pay App 24'!O169+'Pay App 24'!P169</f>
        <v>0</v>
      </c>
      <c r="P169" s="73"/>
      <c r="Q169" s="69">
        <f>+'Pay App 24'!Q169+N169+P169</f>
        <v>0</v>
      </c>
    </row>
    <row r="170" spans="1:17" ht="21" customHeight="1" x14ac:dyDescent="0.25">
      <c r="A170" s="154" t="s">
        <v>354</v>
      </c>
      <c r="B170" s="154"/>
      <c r="C170" s="154" t="s">
        <v>345</v>
      </c>
      <c r="D170" s="155"/>
      <c r="E170" s="101">
        <f>+'Pay App 24'!E170</f>
        <v>0</v>
      </c>
      <c r="F170" s="73"/>
      <c r="G170" s="102">
        <f>+'Pay App 24'!G170+'Pay App 25'!F170</f>
        <v>0</v>
      </c>
      <c r="H170" s="194">
        <f>+'Pay App 24'!K170</f>
        <v>0</v>
      </c>
      <c r="I170" s="195"/>
      <c r="J170" s="104"/>
      <c r="K170" s="55">
        <f t="shared" si="6"/>
        <v>0</v>
      </c>
      <c r="L170" s="56">
        <f t="shared" si="4"/>
        <v>0</v>
      </c>
      <c r="M170" s="54">
        <f t="shared" si="5"/>
        <v>0</v>
      </c>
      <c r="N170" s="54">
        <f t="shared" si="7"/>
        <v>0</v>
      </c>
      <c r="O170" s="101">
        <f>+'Pay App 24'!O170+'Pay App 24'!P170</f>
        <v>0</v>
      </c>
      <c r="P170" s="73"/>
      <c r="Q170" s="69">
        <f>+'Pay App 24'!Q170+N170+P170</f>
        <v>0</v>
      </c>
    </row>
    <row r="171" spans="1:17" ht="21" customHeight="1" x14ac:dyDescent="0.25">
      <c r="A171" s="154" t="s">
        <v>355</v>
      </c>
      <c r="B171" s="154"/>
      <c r="C171" s="154" t="s">
        <v>346</v>
      </c>
      <c r="D171" s="155"/>
      <c r="E171" s="101">
        <f>+'Pay App 24'!E171</f>
        <v>0</v>
      </c>
      <c r="F171" s="73"/>
      <c r="G171" s="102">
        <f>+'Pay App 24'!G171+'Pay App 25'!F171</f>
        <v>0</v>
      </c>
      <c r="H171" s="194">
        <f>+'Pay App 24'!K171</f>
        <v>0</v>
      </c>
      <c r="I171" s="195"/>
      <c r="J171" s="104"/>
      <c r="K171" s="55">
        <f t="shared" si="6"/>
        <v>0</v>
      </c>
      <c r="L171" s="56">
        <f t="shared" si="4"/>
        <v>0</v>
      </c>
      <c r="M171" s="54">
        <f t="shared" si="5"/>
        <v>0</v>
      </c>
      <c r="N171" s="54">
        <f t="shared" si="7"/>
        <v>0</v>
      </c>
      <c r="O171" s="101">
        <f>+'Pay App 24'!O171+'Pay App 24'!P171</f>
        <v>0</v>
      </c>
      <c r="P171" s="73"/>
      <c r="Q171" s="69">
        <f>+'Pay App 24'!Q171+N171+P171</f>
        <v>0</v>
      </c>
    </row>
    <row r="172" spans="1:17" ht="21" customHeight="1" x14ac:dyDescent="0.25">
      <c r="A172" s="154" t="s">
        <v>356</v>
      </c>
      <c r="B172" s="154"/>
      <c r="C172" s="154" t="s">
        <v>347</v>
      </c>
      <c r="D172" s="155"/>
      <c r="E172" s="101">
        <f>+'Pay App 24'!E172</f>
        <v>0</v>
      </c>
      <c r="F172" s="73"/>
      <c r="G172" s="102">
        <f>+'Pay App 24'!G172+'Pay App 25'!F172</f>
        <v>0</v>
      </c>
      <c r="H172" s="194">
        <f>+'Pay App 24'!K172</f>
        <v>0</v>
      </c>
      <c r="I172" s="195"/>
      <c r="J172" s="104"/>
      <c r="K172" s="55">
        <f t="shared" si="6"/>
        <v>0</v>
      </c>
      <c r="L172" s="56">
        <f t="shared" si="4"/>
        <v>0</v>
      </c>
      <c r="M172" s="54">
        <f t="shared" si="5"/>
        <v>0</v>
      </c>
      <c r="N172" s="54">
        <f t="shared" si="7"/>
        <v>0</v>
      </c>
      <c r="O172" s="101">
        <f>+'Pay App 24'!O172+'Pay App 24'!P172</f>
        <v>0</v>
      </c>
      <c r="P172" s="73"/>
      <c r="Q172" s="69">
        <f>+'Pay App 24'!Q172+N172+P172</f>
        <v>0</v>
      </c>
    </row>
    <row r="173" spans="1:17" ht="21" customHeight="1" x14ac:dyDescent="0.25">
      <c r="A173" s="154" t="s">
        <v>357</v>
      </c>
      <c r="B173" s="154"/>
      <c r="C173" s="154" t="s">
        <v>348</v>
      </c>
      <c r="D173" s="155"/>
      <c r="E173" s="101">
        <f>+'Pay App 24'!E173</f>
        <v>0</v>
      </c>
      <c r="F173" s="73"/>
      <c r="G173" s="102">
        <f>+'Pay App 24'!G173+'Pay App 25'!F173</f>
        <v>0</v>
      </c>
      <c r="H173" s="194">
        <f>+'Pay App 24'!K173</f>
        <v>0</v>
      </c>
      <c r="I173" s="195"/>
      <c r="J173" s="104"/>
      <c r="K173" s="55">
        <f t="shared" si="6"/>
        <v>0</v>
      </c>
      <c r="L173" s="56">
        <f t="shared" si="4"/>
        <v>0</v>
      </c>
      <c r="M173" s="54">
        <f t="shared" si="5"/>
        <v>0</v>
      </c>
      <c r="N173" s="54">
        <f t="shared" si="7"/>
        <v>0</v>
      </c>
      <c r="O173" s="101">
        <f>+'Pay App 24'!O173+'Pay App 24'!P173</f>
        <v>0</v>
      </c>
      <c r="P173" s="73"/>
      <c r="Q173" s="69">
        <f>+'Pay App 24'!Q173+N173+P173</f>
        <v>0</v>
      </c>
    </row>
    <row r="174" spans="1:17" ht="21" customHeight="1" x14ac:dyDescent="0.25">
      <c r="A174" s="154" t="s">
        <v>358</v>
      </c>
      <c r="B174" s="154"/>
      <c r="C174" s="154" t="s">
        <v>349</v>
      </c>
      <c r="D174" s="155"/>
      <c r="E174" s="101">
        <f>+'Pay App 24'!E174</f>
        <v>0</v>
      </c>
      <c r="F174" s="73"/>
      <c r="G174" s="102">
        <f>+'Pay App 24'!G174+'Pay App 25'!F174</f>
        <v>0</v>
      </c>
      <c r="H174" s="194">
        <f>+'Pay App 24'!K174</f>
        <v>0</v>
      </c>
      <c r="I174" s="195"/>
      <c r="J174" s="104"/>
      <c r="K174" s="55">
        <f t="shared" si="6"/>
        <v>0</v>
      </c>
      <c r="L174" s="56">
        <f t="shared" si="4"/>
        <v>0</v>
      </c>
      <c r="M174" s="54">
        <f t="shared" si="5"/>
        <v>0</v>
      </c>
      <c r="N174" s="54">
        <f t="shared" si="7"/>
        <v>0</v>
      </c>
      <c r="O174" s="101">
        <f>+'Pay App 24'!O174+'Pay App 24'!P174</f>
        <v>0</v>
      </c>
      <c r="P174" s="73"/>
      <c r="Q174" s="69">
        <f>+'Pay App 24'!Q174+N174+P174</f>
        <v>0</v>
      </c>
    </row>
    <row r="175" spans="1:17" ht="21" customHeight="1" x14ac:dyDescent="0.25">
      <c r="A175" s="154" t="s">
        <v>359</v>
      </c>
      <c r="B175" s="154"/>
      <c r="C175" s="154" t="s">
        <v>350</v>
      </c>
      <c r="D175" s="155"/>
      <c r="E175" s="101">
        <f>+'Pay App 24'!E175</f>
        <v>0</v>
      </c>
      <c r="F175" s="73"/>
      <c r="G175" s="102">
        <f>+'Pay App 24'!G175+'Pay App 25'!F175</f>
        <v>0</v>
      </c>
      <c r="H175" s="194">
        <f>+'Pay App 24'!K175</f>
        <v>0</v>
      </c>
      <c r="I175" s="195"/>
      <c r="J175" s="104"/>
      <c r="K175" s="55">
        <f t="shared" si="6"/>
        <v>0</v>
      </c>
      <c r="L175" s="56">
        <f t="shared" si="4"/>
        <v>0</v>
      </c>
      <c r="M175" s="54">
        <f t="shared" si="5"/>
        <v>0</v>
      </c>
      <c r="N175" s="54">
        <f t="shared" si="7"/>
        <v>0</v>
      </c>
      <c r="O175" s="101">
        <f>+'Pay App 24'!O175+'Pay App 24'!P175</f>
        <v>0</v>
      </c>
      <c r="P175" s="73"/>
      <c r="Q175" s="69">
        <f>+'Pay App 24'!Q175+N175+P175</f>
        <v>0</v>
      </c>
    </row>
    <row r="176" spans="1:17" ht="21" customHeight="1" x14ac:dyDescent="0.25">
      <c r="A176" s="156" t="s">
        <v>186</v>
      </c>
      <c r="B176" s="156"/>
      <c r="C176" s="156" t="s">
        <v>187</v>
      </c>
      <c r="D176" s="157"/>
      <c r="E176" s="101">
        <f>+'Pay App 24'!E176</f>
        <v>0</v>
      </c>
      <c r="F176" s="73"/>
      <c r="G176" s="102">
        <f>+'Pay App 24'!G176+'Pay App 25'!F176</f>
        <v>0</v>
      </c>
      <c r="H176" s="194">
        <f>+'Pay App 24'!K176</f>
        <v>0</v>
      </c>
      <c r="I176" s="195"/>
      <c r="J176" s="104"/>
      <c r="K176" s="55">
        <f t="shared" si="6"/>
        <v>0</v>
      </c>
      <c r="L176" s="56">
        <f t="shared" si="4"/>
        <v>0</v>
      </c>
      <c r="M176" s="54">
        <f t="shared" si="5"/>
        <v>0</v>
      </c>
      <c r="N176" s="54">
        <f t="shared" si="7"/>
        <v>0</v>
      </c>
      <c r="O176" s="101">
        <f>+'Pay App 24'!O176+'Pay App 24'!P176</f>
        <v>0</v>
      </c>
      <c r="P176" s="73"/>
      <c r="Q176" s="69">
        <f>+'Pay App 24'!Q176+N176+P176</f>
        <v>0</v>
      </c>
    </row>
    <row r="177" spans="1:17" ht="21" customHeight="1" x14ac:dyDescent="0.25">
      <c r="A177" s="154" t="s">
        <v>361</v>
      </c>
      <c r="B177" s="154"/>
      <c r="C177" s="154" t="s">
        <v>360</v>
      </c>
      <c r="D177" s="155"/>
      <c r="E177" s="101">
        <f>+'Pay App 24'!E177</f>
        <v>0</v>
      </c>
      <c r="F177" s="73"/>
      <c r="G177" s="102">
        <f>+'Pay App 24'!G177+'Pay App 25'!F177</f>
        <v>0</v>
      </c>
      <c r="H177" s="194">
        <f>+'Pay App 24'!K177</f>
        <v>0</v>
      </c>
      <c r="I177" s="195"/>
      <c r="J177" s="104"/>
      <c r="K177" s="55">
        <f t="shared" si="6"/>
        <v>0</v>
      </c>
      <c r="L177" s="56">
        <f t="shared" si="4"/>
        <v>0</v>
      </c>
      <c r="M177" s="54">
        <f t="shared" si="5"/>
        <v>0</v>
      </c>
      <c r="N177" s="54">
        <f t="shared" si="7"/>
        <v>0</v>
      </c>
      <c r="O177" s="101">
        <f>+'Pay App 24'!O177+'Pay App 24'!P177</f>
        <v>0</v>
      </c>
      <c r="P177" s="73"/>
      <c r="Q177" s="69">
        <f>+'Pay App 24'!Q177+N177+P177</f>
        <v>0</v>
      </c>
    </row>
    <row r="178" spans="1:17" ht="21" customHeight="1" x14ac:dyDescent="0.25">
      <c r="A178" s="154" t="s">
        <v>130</v>
      </c>
      <c r="B178" s="154"/>
      <c r="C178" s="153" t="s">
        <v>131</v>
      </c>
      <c r="D178" s="158"/>
      <c r="E178" s="101">
        <f>+'Pay App 24'!E178</f>
        <v>0</v>
      </c>
      <c r="F178" s="73"/>
      <c r="G178" s="102">
        <f>+'Pay App 24'!G178+'Pay App 25'!F178</f>
        <v>0</v>
      </c>
      <c r="H178" s="194">
        <f>+'Pay App 24'!K178</f>
        <v>0</v>
      </c>
      <c r="I178" s="195"/>
      <c r="J178" s="104"/>
      <c r="K178" s="55">
        <f t="shared" si="6"/>
        <v>0</v>
      </c>
      <c r="L178" s="56">
        <f t="shared" si="4"/>
        <v>0</v>
      </c>
      <c r="M178" s="54">
        <f t="shared" si="5"/>
        <v>0</v>
      </c>
      <c r="N178" s="54">
        <f t="shared" si="7"/>
        <v>0</v>
      </c>
      <c r="O178" s="101">
        <f>+'Pay App 24'!O178+'Pay App 24'!P178</f>
        <v>0</v>
      </c>
      <c r="P178" s="73"/>
      <c r="Q178" s="69">
        <f>+'Pay App 24'!Q178+N178+P178</f>
        <v>0</v>
      </c>
    </row>
    <row r="179" spans="1:17" ht="21" customHeight="1" x14ac:dyDescent="0.25">
      <c r="A179" s="154" t="s">
        <v>362</v>
      </c>
      <c r="B179" s="154"/>
      <c r="C179" s="154" t="s">
        <v>366</v>
      </c>
      <c r="D179" s="155"/>
      <c r="E179" s="101">
        <f>+'Pay App 24'!E179</f>
        <v>0</v>
      </c>
      <c r="F179" s="73"/>
      <c r="G179" s="102">
        <f>+'Pay App 24'!G179+'Pay App 25'!F179</f>
        <v>0</v>
      </c>
      <c r="H179" s="194">
        <f>+'Pay App 24'!K179</f>
        <v>0</v>
      </c>
      <c r="I179" s="195"/>
      <c r="J179" s="104"/>
      <c r="K179" s="55">
        <f t="shared" si="6"/>
        <v>0</v>
      </c>
      <c r="L179" s="56">
        <f t="shared" si="4"/>
        <v>0</v>
      </c>
      <c r="M179" s="54">
        <f t="shared" si="5"/>
        <v>0</v>
      </c>
      <c r="N179" s="54">
        <f t="shared" si="7"/>
        <v>0</v>
      </c>
      <c r="O179" s="101">
        <f>+'Pay App 24'!O179+'Pay App 24'!P179</f>
        <v>0</v>
      </c>
      <c r="P179" s="73"/>
      <c r="Q179" s="69">
        <f>+'Pay App 24'!Q179+N179+P179</f>
        <v>0</v>
      </c>
    </row>
    <row r="180" spans="1:17" ht="21" customHeight="1" x14ac:dyDescent="0.25">
      <c r="A180" s="154" t="s">
        <v>363</v>
      </c>
      <c r="B180" s="154"/>
      <c r="C180" s="154" t="s">
        <v>367</v>
      </c>
      <c r="D180" s="155"/>
      <c r="E180" s="101">
        <f>+'Pay App 24'!E180</f>
        <v>0</v>
      </c>
      <c r="F180" s="73"/>
      <c r="G180" s="102">
        <f>+'Pay App 24'!G180+'Pay App 25'!F180</f>
        <v>0</v>
      </c>
      <c r="H180" s="194">
        <f>+'Pay App 24'!K180</f>
        <v>0</v>
      </c>
      <c r="I180" s="195"/>
      <c r="J180" s="104"/>
      <c r="K180" s="55">
        <f t="shared" si="6"/>
        <v>0</v>
      </c>
      <c r="L180" s="56">
        <f t="shared" si="4"/>
        <v>0</v>
      </c>
      <c r="M180" s="54">
        <f t="shared" si="5"/>
        <v>0</v>
      </c>
      <c r="N180" s="54">
        <f t="shared" si="7"/>
        <v>0</v>
      </c>
      <c r="O180" s="101">
        <f>+'Pay App 24'!O180+'Pay App 24'!P180</f>
        <v>0</v>
      </c>
      <c r="P180" s="73"/>
      <c r="Q180" s="69">
        <f>+'Pay App 24'!Q180+N180+P180</f>
        <v>0</v>
      </c>
    </row>
    <row r="181" spans="1:17" ht="21" customHeight="1" x14ac:dyDescent="0.25">
      <c r="A181" s="154" t="s">
        <v>364</v>
      </c>
      <c r="B181" s="154"/>
      <c r="C181" s="154" t="s">
        <v>368</v>
      </c>
      <c r="D181" s="155"/>
      <c r="E181" s="101">
        <f>+'Pay App 24'!E181</f>
        <v>0</v>
      </c>
      <c r="F181" s="73"/>
      <c r="G181" s="102">
        <f>+'Pay App 24'!G181+'Pay App 25'!F181</f>
        <v>0</v>
      </c>
      <c r="H181" s="194">
        <f>+'Pay App 24'!K181</f>
        <v>0</v>
      </c>
      <c r="I181" s="195"/>
      <c r="J181" s="104"/>
      <c r="K181" s="55">
        <f t="shared" si="6"/>
        <v>0</v>
      </c>
      <c r="L181" s="56">
        <f t="shared" si="4"/>
        <v>0</v>
      </c>
      <c r="M181" s="54">
        <f t="shared" si="5"/>
        <v>0</v>
      </c>
      <c r="N181" s="54">
        <f t="shared" si="7"/>
        <v>0</v>
      </c>
      <c r="O181" s="101">
        <f>+'Pay App 24'!O181+'Pay App 24'!P181</f>
        <v>0</v>
      </c>
      <c r="P181" s="73"/>
      <c r="Q181" s="69">
        <f>+'Pay App 24'!Q181+N181+P181</f>
        <v>0</v>
      </c>
    </row>
    <row r="182" spans="1:17" ht="21" customHeight="1" x14ac:dyDescent="0.25">
      <c r="A182" s="154" t="s">
        <v>365</v>
      </c>
      <c r="B182" s="154"/>
      <c r="C182" s="154" t="s">
        <v>369</v>
      </c>
      <c r="D182" s="155"/>
      <c r="E182" s="101">
        <f>+'Pay App 24'!E182</f>
        <v>0</v>
      </c>
      <c r="F182" s="73"/>
      <c r="G182" s="102">
        <f>+'Pay App 24'!G182+'Pay App 25'!F182</f>
        <v>0</v>
      </c>
      <c r="H182" s="194">
        <f>+'Pay App 24'!K182</f>
        <v>0</v>
      </c>
      <c r="I182" s="195"/>
      <c r="J182" s="104"/>
      <c r="K182" s="55">
        <f t="shared" si="6"/>
        <v>0</v>
      </c>
      <c r="L182" s="56">
        <f t="shared" si="4"/>
        <v>0</v>
      </c>
      <c r="M182" s="54">
        <f t="shared" si="5"/>
        <v>0</v>
      </c>
      <c r="N182" s="54">
        <f t="shared" si="7"/>
        <v>0</v>
      </c>
      <c r="O182" s="101">
        <f>+'Pay App 24'!O182+'Pay App 24'!P182</f>
        <v>0</v>
      </c>
      <c r="P182" s="73"/>
      <c r="Q182" s="69">
        <f>+'Pay App 24'!Q182+N182+P182</f>
        <v>0</v>
      </c>
    </row>
    <row r="183" spans="1:17" ht="21" customHeight="1" x14ac:dyDescent="0.25">
      <c r="A183" s="156" t="s">
        <v>188</v>
      </c>
      <c r="B183" s="156"/>
      <c r="C183" s="156" t="s">
        <v>189</v>
      </c>
      <c r="D183" s="157"/>
      <c r="E183" s="101">
        <f>+'Pay App 24'!E183</f>
        <v>0</v>
      </c>
      <c r="F183" s="73"/>
      <c r="G183" s="102">
        <f>+'Pay App 24'!G183+'Pay App 25'!F183</f>
        <v>0</v>
      </c>
      <c r="H183" s="194">
        <f>+'Pay App 24'!K183</f>
        <v>0</v>
      </c>
      <c r="I183" s="195"/>
      <c r="J183" s="104"/>
      <c r="K183" s="55">
        <f t="shared" si="6"/>
        <v>0</v>
      </c>
      <c r="L183" s="56">
        <f t="shared" si="4"/>
        <v>0</v>
      </c>
      <c r="M183" s="54">
        <f t="shared" si="5"/>
        <v>0</v>
      </c>
      <c r="N183" s="54">
        <f t="shared" si="7"/>
        <v>0</v>
      </c>
      <c r="O183" s="101">
        <f>+'Pay App 24'!O183+'Pay App 24'!P183</f>
        <v>0</v>
      </c>
      <c r="P183" s="73"/>
      <c r="Q183" s="69">
        <f>+'Pay App 24'!Q183+N183+P183</f>
        <v>0</v>
      </c>
    </row>
    <row r="184" spans="1:17" ht="21" customHeight="1" x14ac:dyDescent="0.25">
      <c r="A184" s="156" t="s">
        <v>190</v>
      </c>
      <c r="B184" s="156"/>
      <c r="C184" s="156" t="s">
        <v>191</v>
      </c>
      <c r="D184" s="157"/>
      <c r="E184" s="101">
        <f>+'Pay App 24'!E184</f>
        <v>0</v>
      </c>
      <c r="F184" s="73"/>
      <c r="G184" s="102">
        <f>+'Pay App 24'!G184+'Pay App 25'!F184</f>
        <v>0</v>
      </c>
      <c r="H184" s="194">
        <f>+'Pay App 24'!K184</f>
        <v>0</v>
      </c>
      <c r="I184" s="195"/>
      <c r="J184" s="104"/>
      <c r="K184" s="55">
        <f t="shared" si="6"/>
        <v>0</v>
      </c>
      <c r="L184" s="56">
        <f t="shared" si="4"/>
        <v>0</v>
      </c>
      <c r="M184" s="54">
        <f t="shared" si="5"/>
        <v>0</v>
      </c>
      <c r="N184" s="54">
        <f t="shared" si="7"/>
        <v>0</v>
      </c>
      <c r="O184" s="101">
        <f>+'Pay App 24'!O184+'Pay App 24'!P184</f>
        <v>0</v>
      </c>
      <c r="P184" s="73"/>
      <c r="Q184" s="69">
        <f>+'Pay App 24'!Q184+N184+P184</f>
        <v>0</v>
      </c>
    </row>
    <row r="185" spans="1:17" ht="21" customHeight="1" x14ac:dyDescent="0.25">
      <c r="A185" s="154" t="s">
        <v>371</v>
      </c>
      <c r="B185" s="154"/>
      <c r="C185" s="154" t="s">
        <v>370</v>
      </c>
      <c r="D185" s="155"/>
      <c r="E185" s="101">
        <f>+'Pay App 24'!E185</f>
        <v>0</v>
      </c>
      <c r="F185" s="73"/>
      <c r="G185" s="102">
        <f>+'Pay App 24'!G185+'Pay App 25'!F185</f>
        <v>0</v>
      </c>
      <c r="H185" s="194">
        <f>+'Pay App 24'!K185</f>
        <v>0</v>
      </c>
      <c r="I185" s="195"/>
      <c r="J185" s="104"/>
      <c r="K185" s="55">
        <f t="shared" si="6"/>
        <v>0</v>
      </c>
      <c r="L185" s="56">
        <f t="shared" si="4"/>
        <v>0</v>
      </c>
      <c r="M185" s="54">
        <f t="shared" si="5"/>
        <v>0</v>
      </c>
      <c r="N185" s="54">
        <f t="shared" si="7"/>
        <v>0</v>
      </c>
      <c r="O185" s="101">
        <f>+'Pay App 24'!O185+'Pay App 24'!P185</f>
        <v>0</v>
      </c>
      <c r="P185" s="73"/>
      <c r="Q185" s="69">
        <f>+'Pay App 24'!Q185+N185+P185</f>
        <v>0</v>
      </c>
    </row>
    <row r="186" spans="1:17" ht="21" customHeight="1" x14ac:dyDescent="0.25">
      <c r="A186" s="154" t="s">
        <v>372</v>
      </c>
      <c r="B186" s="154"/>
      <c r="C186" s="154" t="s">
        <v>373</v>
      </c>
      <c r="D186" s="155"/>
      <c r="E186" s="101">
        <f>+'Pay App 24'!E186</f>
        <v>0</v>
      </c>
      <c r="F186" s="73"/>
      <c r="G186" s="102">
        <f>+'Pay App 24'!G186+'Pay App 25'!F186</f>
        <v>0</v>
      </c>
      <c r="H186" s="194">
        <f>+'Pay App 24'!K186</f>
        <v>0</v>
      </c>
      <c r="I186" s="195"/>
      <c r="J186" s="104"/>
      <c r="K186" s="55">
        <f t="shared" si="6"/>
        <v>0</v>
      </c>
      <c r="L186" s="56">
        <f t="shared" si="4"/>
        <v>0</v>
      </c>
      <c r="M186" s="54">
        <f t="shared" si="5"/>
        <v>0</v>
      </c>
      <c r="N186" s="54">
        <f t="shared" si="7"/>
        <v>0</v>
      </c>
      <c r="O186" s="101">
        <f>+'Pay App 24'!O186+'Pay App 24'!P186</f>
        <v>0</v>
      </c>
      <c r="P186" s="73"/>
      <c r="Q186" s="69">
        <f>+'Pay App 24'!Q186+N186+P186</f>
        <v>0</v>
      </c>
    </row>
    <row r="187" spans="1:17" ht="21" customHeight="1" x14ac:dyDescent="0.25">
      <c r="A187" s="154" t="s">
        <v>374</v>
      </c>
      <c r="B187" s="154"/>
      <c r="C187" s="154" t="s">
        <v>375</v>
      </c>
      <c r="D187" s="155"/>
      <c r="E187" s="101">
        <f>+'Pay App 24'!E187</f>
        <v>0</v>
      </c>
      <c r="F187" s="73"/>
      <c r="G187" s="102">
        <f>+'Pay App 24'!G187+'Pay App 25'!F187</f>
        <v>0</v>
      </c>
      <c r="H187" s="194">
        <f>+'Pay App 24'!K187</f>
        <v>0</v>
      </c>
      <c r="I187" s="195"/>
      <c r="J187" s="104"/>
      <c r="K187" s="55">
        <f t="shared" si="6"/>
        <v>0</v>
      </c>
      <c r="L187" s="56">
        <f t="shared" si="4"/>
        <v>0</v>
      </c>
      <c r="M187" s="54">
        <f t="shared" si="5"/>
        <v>0</v>
      </c>
      <c r="N187" s="54">
        <f t="shared" si="7"/>
        <v>0</v>
      </c>
      <c r="O187" s="101">
        <f>+'Pay App 24'!O187+'Pay App 24'!P187</f>
        <v>0</v>
      </c>
      <c r="P187" s="73"/>
      <c r="Q187" s="69">
        <f>+'Pay App 24'!Q187+N187+P187</f>
        <v>0</v>
      </c>
    </row>
    <row r="188" spans="1:17" ht="21" customHeight="1" x14ac:dyDescent="0.25">
      <c r="A188" s="156" t="s">
        <v>192</v>
      </c>
      <c r="B188" s="156"/>
      <c r="C188" s="156" t="s">
        <v>193</v>
      </c>
      <c r="D188" s="157"/>
      <c r="E188" s="101">
        <f>+'Pay App 24'!E188</f>
        <v>0</v>
      </c>
      <c r="F188" s="73"/>
      <c r="G188" s="102">
        <f>+'Pay App 24'!G188+'Pay App 25'!F188</f>
        <v>0</v>
      </c>
      <c r="H188" s="194">
        <f>+'Pay App 24'!K188</f>
        <v>0</v>
      </c>
      <c r="I188" s="195"/>
      <c r="J188" s="104"/>
      <c r="K188" s="55">
        <f t="shared" si="6"/>
        <v>0</v>
      </c>
      <c r="L188" s="56">
        <f t="shared" si="4"/>
        <v>0</v>
      </c>
      <c r="M188" s="54">
        <f t="shared" si="5"/>
        <v>0</v>
      </c>
      <c r="N188" s="54">
        <f t="shared" si="7"/>
        <v>0</v>
      </c>
      <c r="O188" s="101">
        <f>+'Pay App 24'!O188+'Pay App 24'!P188</f>
        <v>0</v>
      </c>
      <c r="P188" s="73"/>
      <c r="Q188" s="69">
        <f>+'Pay App 24'!Q188+N188+P188</f>
        <v>0</v>
      </c>
    </row>
    <row r="189" spans="1:17" ht="21" customHeight="1" x14ac:dyDescent="0.25">
      <c r="A189" s="153" t="s">
        <v>132</v>
      </c>
      <c r="B189" s="153"/>
      <c r="C189" s="153" t="s">
        <v>133</v>
      </c>
      <c r="D189" s="158"/>
      <c r="E189" s="101">
        <f>+'Pay App 24'!E189</f>
        <v>0</v>
      </c>
      <c r="F189" s="73"/>
      <c r="G189" s="102">
        <f>+'Pay App 24'!G189+'Pay App 25'!F189</f>
        <v>0</v>
      </c>
      <c r="H189" s="194">
        <f>+'Pay App 24'!K189</f>
        <v>0</v>
      </c>
      <c r="I189" s="195"/>
      <c r="J189" s="104"/>
      <c r="K189" s="55">
        <f t="shared" si="6"/>
        <v>0</v>
      </c>
      <c r="L189" s="56">
        <f t="shared" si="4"/>
        <v>0</v>
      </c>
      <c r="M189" s="54">
        <f t="shared" si="5"/>
        <v>0</v>
      </c>
      <c r="N189" s="54">
        <f t="shared" si="7"/>
        <v>0</v>
      </c>
      <c r="O189" s="101">
        <f>+'Pay App 24'!O189+'Pay App 24'!P189</f>
        <v>0</v>
      </c>
      <c r="P189" s="73"/>
      <c r="Q189" s="69">
        <f>+'Pay App 24'!Q189+N189+P189</f>
        <v>0</v>
      </c>
    </row>
    <row r="190" spans="1:17" ht="21" customHeight="1" x14ac:dyDescent="0.25">
      <c r="A190" s="153" t="s">
        <v>376</v>
      </c>
      <c r="B190" s="153"/>
      <c r="C190" s="154" t="s">
        <v>377</v>
      </c>
      <c r="D190" s="155"/>
      <c r="E190" s="101">
        <f>+'Pay App 24'!E190</f>
        <v>0</v>
      </c>
      <c r="F190" s="73"/>
      <c r="G190" s="102">
        <f>+'Pay App 24'!G190+'Pay App 25'!F190</f>
        <v>0</v>
      </c>
      <c r="H190" s="194">
        <f>+'Pay App 24'!K190</f>
        <v>0</v>
      </c>
      <c r="I190" s="195"/>
      <c r="J190" s="104"/>
      <c r="K190" s="55">
        <f t="shared" si="6"/>
        <v>0</v>
      </c>
      <c r="L190" s="56">
        <f t="shared" si="4"/>
        <v>0</v>
      </c>
      <c r="M190" s="54">
        <f t="shared" si="5"/>
        <v>0</v>
      </c>
      <c r="N190" s="54">
        <f t="shared" si="7"/>
        <v>0</v>
      </c>
      <c r="O190" s="101">
        <f>+'Pay App 24'!O190+'Pay App 24'!P190</f>
        <v>0</v>
      </c>
      <c r="P190" s="73"/>
      <c r="Q190" s="69">
        <f>+'Pay App 24'!Q190+N190+P190</f>
        <v>0</v>
      </c>
    </row>
    <row r="191" spans="1:17" ht="21" customHeight="1" x14ac:dyDescent="0.25">
      <c r="A191" s="156" t="s">
        <v>194</v>
      </c>
      <c r="B191" s="156"/>
      <c r="C191" s="156" t="s">
        <v>195</v>
      </c>
      <c r="D191" s="157"/>
      <c r="E191" s="101">
        <f>+'Pay App 24'!E191</f>
        <v>0</v>
      </c>
      <c r="F191" s="73"/>
      <c r="G191" s="102">
        <f>+'Pay App 24'!G191+'Pay App 25'!F191</f>
        <v>0</v>
      </c>
      <c r="H191" s="194">
        <f>+'Pay App 24'!K191</f>
        <v>0</v>
      </c>
      <c r="I191" s="195"/>
      <c r="J191" s="104"/>
      <c r="K191" s="55">
        <f t="shared" si="6"/>
        <v>0</v>
      </c>
      <c r="L191" s="56">
        <f t="shared" si="4"/>
        <v>0</v>
      </c>
      <c r="M191" s="54">
        <f t="shared" si="5"/>
        <v>0</v>
      </c>
      <c r="N191" s="54">
        <f t="shared" si="7"/>
        <v>0</v>
      </c>
      <c r="O191" s="101">
        <f>+'Pay App 24'!O191+'Pay App 24'!P191</f>
        <v>0</v>
      </c>
      <c r="P191" s="73"/>
      <c r="Q191" s="69">
        <f>+'Pay App 24'!Q191+N191+P191</f>
        <v>0</v>
      </c>
    </row>
    <row r="192" spans="1:17" ht="21" customHeight="1" x14ac:dyDescent="0.25">
      <c r="A192" s="153" t="s">
        <v>134</v>
      </c>
      <c r="B192" s="153"/>
      <c r="C192" s="153" t="s">
        <v>135</v>
      </c>
      <c r="D192" s="158"/>
      <c r="E192" s="101">
        <f>+'Pay App 24'!E192</f>
        <v>0</v>
      </c>
      <c r="F192" s="73"/>
      <c r="G192" s="102">
        <f>+'Pay App 24'!G192+'Pay App 25'!F192</f>
        <v>0</v>
      </c>
      <c r="H192" s="194">
        <f>+'Pay App 24'!K192</f>
        <v>0</v>
      </c>
      <c r="I192" s="195"/>
      <c r="J192" s="104"/>
      <c r="K192" s="55">
        <f t="shared" si="6"/>
        <v>0</v>
      </c>
      <c r="L192" s="56">
        <f t="shared" si="4"/>
        <v>0</v>
      </c>
      <c r="M192" s="54">
        <f t="shared" si="5"/>
        <v>0</v>
      </c>
      <c r="N192" s="54">
        <f t="shared" si="7"/>
        <v>0</v>
      </c>
      <c r="O192" s="101">
        <f>+'Pay App 24'!O192+'Pay App 24'!P192</f>
        <v>0</v>
      </c>
      <c r="P192" s="73"/>
      <c r="Q192" s="69">
        <f>+'Pay App 24'!Q192+N192+P192</f>
        <v>0</v>
      </c>
    </row>
    <row r="193" spans="1:17" ht="21" customHeight="1" x14ac:dyDescent="0.25">
      <c r="A193" s="153" t="s">
        <v>376</v>
      </c>
      <c r="B193" s="153"/>
      <c r="C193" s="154" t="s">
        <v>378</v>
      </c>
      <c r="D193" s="155"/>
      <c r="E193" s="101">
        <f>+'Pay App 24'!E193</f>
        <v>0</v>
      </c>
      <c r="F193" s="73"/>
      <c r="G193" s="102">
        <f>+'Pay App 24'!G193+'Pay App 25'!F193</f>
        <v>0</v>
      </c>
      <c r="H193" s="194">
        <f>+'Pay App 24'!K193</f>
        <v>0</v>
      </c>
      <c r="I193" s="195"/>
      <c r="J193" s="104"/>
      <c r="K193" s="55">
        <f t="shared" si="6"/>
        <v>0</v>
      </c>
      <c r="L193" s="56">
        <f t="shared" si="4"/>
        <v>0</v>
      </c>
      <c r="M193" s="54">
        <f t="shared" si="5"/>
        <v>0</v>
      </c>
      <c r="N193" s="54">
        <f t="shared" si="7"/>
        <v>0</v>
      </c>
      <c r="O193" s="101">
        <f>+'Pay App 24'!O193+'Pay App 24'!P193</f>
        <v>0</v>
      </c>
      <c r="P193" s="73"/>
      <c r="Q193" s="69">
        <f>+'Pay App 24'!Q193+N193+P193</f>
        <v>0</v>
      </c>
    </row>
    <row r="194" spans="1:17" ht="21" customHeight="1" x14ac:dyDescent="0.25">
      <c r="A194" s="153" t="s">
        <v>136</v>
      </c>
      <c r="B194" s="153"/>
      <c r="C194" s="153" t="s">
        <v>137</v>
      </c>
      <c r="D194" s="158"/>
      <c r="E194" s="101">
        <f>+'Pay App 24'!E194</f>
        <v>0</v>
      </c>
      <c r="F194" s="73"/>
      <c r="G194" s="102">
        <f>+'Pay App 24'!G194+'Pay App 25'!F194</f>
        <v>0</v>
      </c>
      <c r="H194" s="194">
        <f>+'Pay App 24'!K194</f>
        <v>0</v>
      </c>
      <c r="I194" s="195"/>
      <c r="J194" s="104"/>
      <c r="K194" s="55">
        <f t="shared" si="6"/>
        <v>0</v>
      </c>
      <c r="L194" s="56">
        <f t="shared" si="4"/>
        <v>0</v>
      </c>
      <c r="M194" s="54">
        <f t="shared" si="5"/>
        <v>0</v>
      </c>
      <c r="N194" s="54">
        <f t="shared" si="7"/>
        <v>0</v>
      </c>
      <c r="O194" s="101">
        <f>+'Pay App 24'!O194+'Pay App 24'!P194</f>
        <v>0</v>
      </c>
      <c r="P194" s="73"/>
      <c r="Q194" s="69">
        <f>+'Pay App 24'!Q194+N194+P194</f>
        <v>0</v>
      </c>
    </row>
    <row r="195" spans="1:17" ht="21" customHeight="1" x14ac:dyDescent="0.25">
      <c r="A195" s="153" t="s">
        <v>138</v>
      </c>
      <c r="B195" s="153"/>
      <c r="C195" s="153" t="s">
        <v>139</v>
      </c>
      <c r="D195" s="158"/>
      <c r="E195" s="101">
        <f>+'Pay App 24'!E195</f>
        <v>0</v>
      </c>
      <c r="F195" s="73"/>
      <c r="G195" s="102">
        <f>+'Pay App 24'!G195+'Pay App 25'!F195</f>
        <v>0</v>
      </c>
      <c r="H195" s="194">
        <f>+'Pay App 24'!K195</f>
        <v>0</v>
      </c>
      <c r="I195" s="195"/>
      <c r="J195" s="104"/>
      <c r="K195" s="55">
        <f t="shared" si="6"/>
        <v>0</v>
      </c>
      <c r="L195" s="56">
        <f t="shared" si="4"/>
        <v>0</v>
      </c>
      <c r="M195" s="54">
        <f t="shared" si="5"/>
        <v>0</v>
      </c>
      <c r="N195" s="54">
        <f t="shared" si="7"/>
        <v>0</v>
      </c>
      <c r="O195" s="101">
        <f>+'Pay App 24'!O195+'Pay App 24'!P195</f>
        <v>0</v>
      </c>
      <c r="P195" s="73"/>
      <c r="Q195" s="69">
        <f>+'Pay App 24'!Q195+N195+P195</f>
        <v>0</v>
      </c>
    </row>
    <row r="196" spans="1:17" ht="21" customHeight="1" x14ac:dyDescent="0.25">
      <c r="A196" s="153" t="s">
        <v>379</v>
      </c>
      <c r="B196" s="153"/>
      <c r="C196" s="154" t="s">
        <v>348</v>
      </c>
      <c r="D196" s="155"/>
      <c r="E196" s="101">
        <f>+'Pay App 24'!E196</f>
        <v>0</v>
      </c>
      <c r="F196" s="73"/>
      <c r="G196" s="102">
        <f>+'Pay App 24'!G196+'Pay App 25'!F196</f>
        <v>0</v>
      </c>
      <c r="H196" s="194">
        <f>+'Pay App 24'!K196</f>
        <v>0</v>
      </c>
      <c r="I196" s="195"/>
      <c r="J196" s="104"/>
      <c r="K196" s="55">
        <f t="shared" si="6"/>
        <v>0</v>
      </c>
      <c r="L196" s="56">
        <f t="shared" si="4"/>
        <v>0</v>
      </c>
      <c r="M196" s="54">
        <f t="shared" si="5"/>
        <v>0</v>
      </c>
      <c r="N196" s="54">
        <f t="shared" si="7"/>
        <v>0</v>
      </c>
      <c r="O196" s="101">
        <f>+'Pay App 24'!O196+'Pay App 24'!P196</f>
        <v>0</v>
      </c>
      <c r="P196" s="73"/>
      <c r="Q196" s="69">
        <f>+'Pay App 24'!Q196+N196+P196</f>
        <v>0</v>
      </c>
    </row>
    <row r="197" spans="1:17" ht="21" customHeight="1" x14ac:dyDescent="0.25">
      <c r="A197" s="156" t="s">
        <v>196</v>
      </c>
      <c r="B197" s="156"/>
      <c r="C197" s="156" t="s">
        <v>197</v>
      </c>
      <c r="D197" s="157"/>
      <c r="E197" s="101">
        <f>+'Pay App 24'!E197</f>
        <v>0</v>
      </c>
      <c r="F197" s="73"/>
      <c r="G197" s="102">
        <f>+'Pay App 24'!G197+'Pay App 25'!F197</f>
        <v>0</v>
      </c>
      <c r="H197" s="194">
        <f>+'Pay App 24'!K197</f>
        <v>0</v>
      </c>
      <c r="I197" s="195"/>
      <c r="J197" s="104"/>
      <c r="K197" s="55">
        <f t="shared" si="6"/>
        <v>0</v>
      </c>
      <c r="L197" s="56">
        <f t="shared" si="4"/>
        <v>0</v>
      </c>
      <c r="M197" s="54">
        <f t="shared" si="5"/>
        <v>0</v>
      </c>
      <c r="N197" s="54">
        <f t="shared" si="7"/>
        <v>0</v>
      </c>
      <c r="O197" s="101">
        <f>+'Pay App 24'!O197+'Pay App 24'!P197</f>
        <v>0</v>
      </c>
      <c r="P197" s="73"/>
      <c r="Q197" s="69">
        <f>+'Pay App 24'!Q197+N197+P197</f>
        <v>0</v>
      </c>
    </row>
    <row r="198" spans="1:17" ht="21" customHeight="1" x14ac:dyDescent="0.25">
      <c r="A198" s="153" t="s">
        <v>140</v>
      </c>
      <c r="B198" s="153"/>
      <c r="C198" s="153" t="s">
        <v>141</v>
      </c>
      <c r="D198" s="158"/>
      <c r="E198" s="101">
        <f>+'Pay App 24'!E198</f>
        <v>0</v>
      </c>
      <c r="F198" s="73"/>
      <c r="G198" s="102">
        <f>+'Pay App 24'!G198+'Pay App 25'!F198</f>
        <v>0</v>
      </c>
      <c r="H198" s="194">
        <f>+'Pay App 24'!K198</f>
        <v>0</v>
      </c>
      <c r="I198" s="195"/>
      <c r="J198" s="104"/>
      <c r="K198" s="55">
        <f t="shared" si="6"/>
        <v>0</v>
      </c>
      <c r="L198" s="56">
        <f t="shared" si="4"/>
        <v>0</v>
      </c>
      <c r="M198" s="54">
        <f t="shared" si="5"/>
        <v>0</v>
      </c>
      <c r="N198" s="54">
        <f t="shared" si="7"/>
        <v>0</v>
      </c>
      <c r="O198" s="101">
        <f>+'Pay App 24'!O198+'Pay App 24'!P198</f>
        <v>0</v>
      </c>
      <c r="P198" s="73"/>
      <c r="Q198" s="69">
        <f>+'Pay App 24'!Q198+N198+P198</f>
        <v>0</v>
      </c>
    </row>
    <row r="199" spans="1:17" ht="21" customHeight="1" x14ac:dyDescent="0.25">
      <c r="A199" s="153" t="s">
        <v>142</v>
      </c>
      <c r="B199" s="153"/>
      <c r="C199" s="153" t="s">
        <v>143</v>
      </c>
      <c r="D199" s="158"/>
      <c r="E199" s="101">
        <f>+'Pay App 24'!E199</f>
        <v>0</v>
      </c>
      <c r="F199" s="73"/>
      <c r="G199" s="102">
        <f>+'Pay App 24'!G199+'Pay App 25'!F199</f>
        <v>0</v>
      </c>
      <c r="H199" s="194">
        <f>+'Pay App 24'!K199</f>
        <v>0</v>
      </c>
      <c r="I199" s="195"/>
      <c r="J199" s="104"/>
      <c r="K199" s="55">
        <f t="shared" si="6"/>
        <v>0</v>
      </c>
      <c r="L199" s="56">
        <f t="shared" si="4"/>
        <v>0</v>
      </c>
      <c r="M199" s="54">
        <f t="shared" si="5"/>
        <v>0</v>
      </c>
      <c r="N199" s="54">
        <f t="shared" si="7"/>
        <v>0</v>
      </c>
      <c r="O199" s="101">
        <f>+'Pay App 24'!O199+'Pay App 24'!P199</f>
        <v>0</v>
      </c>
      <c r="P199" s="73"/>
      <c r="Q199" s="69">
        <f>+'Pay App 24'!Q199+N199+P199</f>
        <v>0</v>
      </c>
    </row>
    <row r="200" spans="1:17" ht="21" customHeight="1" x14ac:dyDescent="0.25">
      <c r="A200" s="153" t="s">
        <v>380</v>
      </c>
      <c r="B200" s="153"/>
      <c r="C200" s="154" t="s">
        <v>381</v>
      </c>
      <c r="D200" s="155"/>
      <c r="E200" s="101">
        <f>+'Pay App 24'!E200</f>
        <v>0</v>
      </c>
      <c r="F200" s="73"/>
      <c r="G200" s="102">
        <f>+'Pay App 24'!G200+'Pay App 25'!F200</f>
        <v>0</v>
      </c>
      <c r="H200" s="194">
        <f>+'Pay App 24'!K200</f>
        <v>0</v>
      </c>
      <c r="I200" s="195"/>
      <c r="J200" s="104"/>
      <c r="K200" s="55">
        <f t="shared" si="6"/>
        <v>0</v>
      </c>
      <c r="L200" s="56">
        <f t="shared" si="4"/>
        <v>0</v>
      </c>
      <c r="M200" s="54">
        <f t="shared" si="5"/>
        <v>0</v>
      </c>
      <c r="N200" s="54">
        <f t="shared" si="7"/>
        <v>0</v>
      </c>
      <c r="O200" s="101">
        <f>+'Pay App 24'!O200+'Pay App 24'!P200</f>
        <v>0</v>
      </c>
      <c r="P200" s="73"/>
      <c r="Q200" s="69">
        <f>+'Pay App 24'!Q200+N200+P200</f>
        <v>0</v>
      </c>
    </row>
    <row r="201" spans="1:17" ht="21" customHeight="1" x14ac:dyDescent="0.25">
      <c r="A201" s="153" t="s">
        <v>382</v>
      </c>
      <c r="B201" s="153"/>
      <c r="C201" s="154" t="s">
        <v>383</v>
      </c>
      <c r="D201" s="155"/>
      <c r="E201" s="101">
        <f>+'Pay App 24'!E201</f>
        <v>0</v>
      </c>
      <c r="F201" s="73"/>
      <c r="G201" s="102">
        <f>+'Pay App 24'!G201+'Pay App 25'!F201</f>
        <v>0</v>
      </c>
      <c r="H201" s="194">
        <f>+'Pay App 24'!K201</f>
        <v>0</v>
      </c>
      <c r="I201" s="195"/>
      <c r="J201" s="104"/>
      <c r="K201" s="55">
        <f t="shared" si="6"/>
        <v>0</v>
      </c>
      <c r="L201" s="56">
        <f t="shared" si="4"/>
        <v>0</v>
      </c>
      <c r="M201" s="54">
        <f t="shared" si="5"/>
        <v>0</v>
      </c>
      <c r="N201" s="54">
        <f t="shared" si="7"/>
        <v>0</v>
      </c>
      <c r="O201" s="101">
        <f>+'Pay App 24'!O201+'Pay App 24'!P201</f>
        <v>0</v>
      </c>
      <c r="P201" s="73"/>
      <c r="Q201" s="69">
        <f>+'Pay App 24'!Q201+N201+P201</f>
        <v>0</v>
      </c>
    </row>
    <row r="202" spans="1:17" ht="21" customHeight="1" x14ac:dyDescent="0.25">
      <c r="A202" s="153" t="s">
        <v>144</v>
      </c>
      <c r="B202" s="153"/>
      <c r="C202" s="153" t="s">
        <v>145</v>
      </c>
      <c r="D202" s="158"/>
      <c r="E202" s="101">
        <f>+'Pay App 24'!E202</f>
        <v>0</v>
      </c>
      <c r="F202" s="73"/>
      <c r="G202" s="102">
        <f>+'Pay App 24'!G202+'Pay App 25'!F202</f>
        <v>0</v>
      </c>
      <c r="H202" s="194">
        <f>+'Pay App 24'!K202</f>
        <v>0</v>
      </c>
      <c r="I202" s="195"/>
      <c r="J202" s="104"/>
      <c r="K202" s="55">
        <f t="shared" si="6"/>
        <v>0</v>
      </c>
      <c r="L202" s="56">
        <f t="shared" si="4"/>
        <v>0</v>
      </c>
      <c r="M202" s="54">
        <f t="shared" si="5"/>
        <v>0</v>
      </c>
      <c r="N202" s="54">
        <f t="shared" si="7"/>
        <v>0</v>
      </c>
      <c r="O202" s="101">
        <f>+'Pay App 24'!O202+'Pay App 24'!P202</f>
        <v>0</v>
      </c>
      <c r="P202" s="73"/>
      <c r="Q202" s="69">
        <f>+'Pay App 24'!Q202+N202+P202</f>
        <v>0</v>
      </c>
    </row>
    <row r="203" spans="1:17" ht="21" customHeight="1" x14ac:dyDescent="0.25">
      <c r="A203" s="153" t="s">
        <v>384</v>
      </c>
      <c r="B203" s="153"/>
      <c r="C203" s="154" t="s">
        <v>385</v>
      </c>
      <c r="D203" s="155"/>
      <c r="E203" s="101">
        <f>+'Pay App 24'!E203</f>
        <v>0</v>
      </c>
      <c r="F203" s="73"/>
      <c r="G203" s="102">
        <f>+'Pay App 24'!G203+'Pay App 25'!F203</f>
        <v>0</v>
      </c>
      <c r="H203" s="194">
        <f>+'Pay App 24'!K203</f>
        <v>0</v>
      </c>
      <c r="I203" s="195"/>
      <c r="J203" s="104"/>
      <c r="K203" s="55">
        <f t="shared" si="6"/>
        <v>0</v>
      </c>
      <c r="L203" s="56">
        <f t="shared" si="4"/>
        <v>0</v>
      </c>
      <c r="M203" s="54">
        <f t="shared" si="5"/>
        <v>0</v>
      </c>
      <c r="N203" s="54">
        <f t="shared" si="7"/>
        <v>0</v>
      </c>
      <c r="O203" s="101">
        <f>+'Pay App 24'!O203+'Pay App 24'!P203</f>
        <v>0</v>
      </c>
      <c r="P203" s="73"/>
      <c r="Q203" s="69">
        <f>+'Pay App 24'!Q203+N203+P203</f>
        <v>0</v>
      </c>
    </row>
    <row r="204" spans="1:17" ht="21" customHeight="1" x14ac:dyDescent="0.25">
      <c r="A204" s="156" t="s">
        <v>198</v>
      </c>
      <c r="B204" s="156"/>
      <c r="C204" s="156" t="s">
        <v>199</v>
      </c>
      <c r="D204" s="157"/>
      <c r="E204" s="101">
        <f>+'Pay App 24'!E204</f>
        <v>0</v>
      </c>
      <c r="F204" s="73"/>
      <c r="G204" s="102">
        <f>+'Pay App 24'!G204+'Pay App 25'!F204</f>
        <v>0</v>
      </c>
      <c r="H204" s="194">
        <f>+'Pay App 24'!K204</f>
        <v>0</v>
      </c>
      <c r="I204" s="195"/>
      <c r="J204" s="104"/>
      <c r="K204" s="55">
        <f t="shared" si="6"/>
        <v>0</v>
      </c>
      <c r="L204" s="56">
        <f t="shared" si="4"/>
        <v>0</v>
      </c>
      <c r="M204" s="54">
        <f t="shared" si="5"/>
        <v>0</v>
      </c>
      <c r="N204" s="54">
        <f t="shared" si="7"/>
        <v>0</v>
      </c>
      <c r="O204" s="101">
        <f>+'Pay App 24'!O204+'Pay App 24'!P204</f>
        <v>0</v>
      </c>
      <c r="P204" s="73"/>
      <c r="Q204" s="69">
        <f>+'Pay App 24'!Q204+N204+P204</f>
        <v>0</v>
      </c>
    </row>
    <row r="205" spans="1:17" ht="21" customHeight="1" x14ac:dyDescent="0.25">
      <c r="A205" s="153" t="s">
        <v>146</v>
      </c>
      <c r="B205" s="153"/>
      <c r="C205" s="153" t="s">
        <v>147</v>
      </c>
      <c r="D205" s="158"/>
      <c r="E205" s="101">
        <f>+'Pay App 24'!E205</f>
        <v>0</v>
      </c>
      <c r="F205" s="73"/>
      <c r="G205" s="102">
        <f>+'Pay App 24'!G205+'Pay App 25'!F205</f>
        <v>0</v>
      </c>
      <c r="H205" s="194">
        <f>+'Pay App 24'!K205</f>
        <v>0</v>
      </c>
      <c r="I205" s="195"/>
      <c r="J205" s="104"/>
      <c r="K205" s="55">
        <f t="shared" si="6"/>
        <v>0</v>
      </c>
      <c r="L205" s="56">
        <f t="shared" si="4"/>
        <v>0</v>
      </c>
      <c r="M205" s="54">
        <f t="shared" si="5"/>
        <v>0</v>
      </c>
      <c r="N205" s="54">
        <f t="shared" si="7"/>
        <v>0</v>
      </c>
      <c r="O205" s="101">
        <f>+'Pay App 24'!O205+'Pay App 24'!P205</f>
        <v>0</v>
      </c>
      <c r="P205" s="73"/>
      <c r="Q205" s="69">
        <f>+'Pay App 24'!Q205+N205+P205</f>
        <v>0</v>
      </c>
    </row>
    <row r="206" spans="1:17" ht="21" customHeight="1" x14ac:dyDescent="0.25">
      <c r="A206" s="156" t="s">
        <v>200</v>
      </c>
      <c r="B206" s="156"/>
      <c r="C206" s="156" t="s">
        <v>201</v>
      </c>
      <c r="D206" s="157"/>
      <c r="E206" s="101">
        <f>+'Pay App 24'!E206</f>
        <v>0</v>
      </c>
      <c r="F206" s="73"/>
      <c r="G206" s="102">
        <f>+'Pay App 24'!G206+'Pay App 25'!F206</f>
        <v>0</v>
      </c>
      <c r="H206" s="194">
        <f>+'Pay App 24'!K206</f>
        <v>0</v>
      </c>
      <c r="I206" s="195"/>
      <c r="J206" s="104"/>
      <c r="K206" s="55">
        <f t="shared" si="6"/>
        <v>0</v>
      </c>
      <c r="L206" s="56">
        <f t="shared" si="4"/>
        <v>0</v>
      </c>
      <c r="M206" s="54">
        <f t="shared" si="5"/>
        <v>0</v>
      </c>
      <c r="N206" s="54">
        <f t="shared" si="7"/>
        <v>0</v>
      </c>
      <c r="O206" s="101">
        <f>+'Pay App 24'!O206+'Pay App 24'!P206</f>
        <v>0</v>
      </c>
      <c r="P206" s="73"/>
      <c r="Q206" s="69">
        <f>+'Pay App 24'!Q206+N206+P206</f>
        <v>0</v>
      </c>
    </row>
    <row r="207" spans="1:17" ht="21" customHeight="1" x14ac:dyDescent="0.25">
      <c r="A207" s="153" t="s">
        <v>148</v>
      </c>
      <c r="B207" s="153"/>
      <c r="C207" s="153" t="s">
        <v>149</v>
      </c>
      <c r="D207" s="158"/>
      <c r="E207" s="101">
        <f>+'Pay App 24'!E207</f>
        <v>0</v>
      </c>
      <c r="F207" s="73"/>
      <c r="G207" s="102">
        <f>+'Pay App 24'!G207+'Pay App 25'!F207</f>
        <v>0</v>
      </c>
      <c r="H207" s="194">
        <f>+'Pay App 24'!K207</f>
        <v>0</v>
      </c>
      <c r="I207" s="195"/>
      <c r="J207" s="104"/>
      <c r="K207" s="55">
        <f t="shared" si="6"/>
        <v>0</v>
      </c>
      <c r="L207" s="56">
        <f t="shared" si="4"/>
        <v>0</v>
      </c>
      <c r="M207" s="54">
        <f t="shared" si="5"/>
        <v>0</v>
      </c>
      <c r="N207" s="54">
        <f t="shared" si="7"/>
        <v>0</v>
      </c>
      <c r="O207" s="101">
        <f>+'Pay App 24'!O207+'Pay App 24'!P207</f>
        <v>0</v>
      </c>
      <c r="P207" s="73"/>
      <c r="Q207" s="69">
        <f>+'Pay App 24'!Q207+N207+P207</f>
        <v>0</v>
      </c>
    </row>
    <row r="208" spans="1:17" ht="21" customHeight="1" x14ac:dyDescent="0.25">
      <c r="A208" s="153" t="s">
        <v>386</v>
      </c>
      <c r="B208" s="153"/>
      <c r="C208" s="154" t="s">
        <v>387</v>
      </c>
      <c r="D208" s="155"/>
      <c r="E208" s="101">
        <f>+'Pay App 24'!E208</f>
        <v>0</v>
      </c>
      <c r="F208" s="73"/>
      <c r="G208" s="102">
        <f>+'Pay App 24'!G208+'Pay App 25'!F208</f>
        <v>0</v>
      </c>
      <c r="H208" s="194">
        <f>+'Pay App 24'!K208</f>
        <v>0</v>
      </c>
      <c r="I208" s="195"/>
      <c r="J208" s="104"/>
      <c r="K208" s="55">
        <f t="shared" si="6"/>
        <v>0</v>
      </c>
      <c r="L208" s="56">
        <f t="shared" si="4"/>
        <v>0</v>
      </c>
      <c r="M208" s="54">
        <f t="shared" si="5"/>
        <v>0</v>
      </c>
      <c r="N208" s="54">
        <f t="shared" si="7"/>
        <v>0</v>
      </c>
      <c r="O208" s="101">
        <f>+'Pay App 24'!O208+'Pay App 24'!P208</f>
        <v>0</v>
      </c>
      <c r="P208" s="73"/>
      <c r="Q208" s="69">
        <f>+'Pay App 24'!Q208+N208+P208</f>
        <v>0</v>
      </c>
    </row>
    <row r="209" spans="1:17" ht="21" customHeight="1" x14ac:dyDescent="0.25">
      <c r="A209" s="153" t="s">
        <v>150</v>
      </c>
      <c r="B209" s="153"/>
      <c r="C209" s="153" t="s">
        <v>151</v>
      </c>
      <c r="D209" s="158"/>
      <c r="E209" s="101">
        <f>+'Pay App 24'!E209</f>
        <v>0</v>
      </c>
      <c r="F209" s="73"/>
      <c r="G209" s="102">
        <f>+'Pay App 24'!G209+'Pay App 25'!F209</f>
        <v>0</v>
      </c>
      <c r="H209" s="194">
        <f>+'Pay App 24'!K209</f>
        <v>0</v>
      </c>
      <c r="I209" s="195"/>
      <c r="J209" s="104"/>
      <c r="K209" s="55">
        <f t="shared" si="6"/>
        <v>0</v>
      </c>
      <c r="L209" s="56">
        <f t="shared" si="4"/>
        <v>0</v>
      </c>
      <c r="M209" s="54">
        <f t="shared" si="5"/>
        <v>0</v>
      </c>
      <c r="N209" s="54">
        <f t="shared" si="7"/>
        <v>0</v>
      </c>
      <c r="O209" s="101">
        <f>+'Pay App 24'!O209+'Pay App 24'!P209</f>
        <v>0</v>
      </c>
      <c r="P209" s="73"/>
      <c r="Q209" s="69">
        <f>+'Pay App 24'!Q209+N209+P209</f>
        <v>0</v>
      </c>
    </row>
    <row r="210" spans="1:17" ht="21" customHeight="1" x14ac:dyDescent="0.25">
      <c r="A210" s="153" t="s">
        <v>388</v>
      </c>
      <c r="B210" s="153"/>
      <c r="C210" s="154" t="s">
        <v>389</v>
      </c>
      <c r="D210" s="155"/>
      <c r="E210" s="101">
        <f>+'Pay App 24'!E210</f>
        <v>0</v>
      </c>
      <c r="F210" s="73"/>
      <c r="G210" s="102">
        <f>+'Pay App 24'!G210+'Pay App 25'!F210</f>
        <v>0</v>
      </c>
      <c r="H210" s="194">
        <f>+'Pay App 24'!K210</f>
        <v>0</v>
      </c>
      <c r="I210" s="195"/>
      <c r="J210" s="104"/>
      <c r="K210" s="55">
        <f t="shared" si="6"/>
        <v>0</v>
      </c>
      <c r="L210" s="56">
        <f t="shared" ref="L210:L239" si="8">IF(ISERROR(K210/G210),0,K210/G210)</f>
        <v>0</v>
      </c>
      <c r="M210" s="54">
        <f t="shared" ref="M210:M238" si="9">+G210-K210</f>
        <v>0</v>
      </c>
      <c r="N210" s="54">
        <f t="shared" si="7"/>
        <v>0</v>
      </c>
      <c r="O210" s="101">
        <f>+'Pay App 24'!O210+'Pay App 24'!P210</f>
        <v>0</v>
      </c>
      <c r="P210" s="73"/>
      <c r="Q210" s="69">
        <f>+'Pay App 24'!Q210+N210+P210</f>
        <v>0</v>
      </c>
    </row>
    <row r="211" spans="1:17" ht="21" customHeight="1" x14ac:dyDescent="0.25">
      <c r="A211" s="156" t="s">
        <v>202</v>
      </c>
      <c r="B211" s="156"/>
      <c r="C211" s="156" t="s">
        <v>203</v>
      </c>
      <c r="D211" s="157"/>
      <c r="E211" s="101">
        <f>+'Pay App 24'!E211</f>
        <v>0</v>
      </c>
      <c r="F211" s="73"/>
      <c r="G211" s="102">
        <f>+'Pay App 24'!G211+'Pay App 25'!F211</f>
        <v>0</v>
      </c>
      <c r="H211" s="194">
        <f>+'Pay App 24'!K211</f>
        <v>0</v>
      </c>
      <c r="I211" s="195"/>
      <c r="J211" s="104"/>
      <c r="K211" s="55">
        <f t="shared" ref="K211:K238" si="10">+H211+J211</f>
        <v>0</v>
      </c>
      <c r="L211" s="56">
        <f t="shared" si="8"/>
        <v>0</v>
      </c>
      <c r="M211" s="54">
        <f t="shared" si="9"/>
        <v>0</v>
      </c>
      <c r="N211" s="54">
        <f t="shared" ref="N211:N238" si="11">SUM(+J211*0.05)</f>
        <v>0</v>
      </c>
      <c r="O211" s="101">
        <f>+'Pay App 24'!O211+'Pay App 24'!P211</f>
        <v>0</v>
      </c>
      <c r="P211" s="73"/>
      <c r="Q211" s="69">
        <f>+'Pay App 24'!Q211+N211+P211</f>
        <v>0</v>
      </c>
    </row>
    <row r="212" spans="1:17" ht="21" customHeight="1" x14ac:dyDescent="0.25">
      <c r="A212" s="153" t="s">
        <v>390</v>
      </c>
      <c r="B212" s="153"/>
      <c r="C212" s="154" t="s">
        <v>391</v>
      </c>
      <c r="D212" s="155"/>
      <c r="E212" s="101">
        <f>+'Pay App 24'!E212</f>
        <v>0</v>
      </c>
      <c r="F212" s="73"/>
      <c r="G212" s="102">
        <f>+'Pay App 24'!G212+'Pay App 25'!F212</f>
        <v>0</v>
      </c>
      <c r="H212" s="194">
        <f>+'Pay App 24'!K212</f>
        <v>0</v>
      </c>
      <c r="I212" s="195"/>
      <c r="J212" s="104"/>
      <c r="K212" s="55">
        <f t="shared" si="10"/>
        <v>0</v>
      </c>
      <c r="L212" s="56">
        <f t="shared" si="8"/>
        <v>0</v>
      </c>
      <c r="M212" s="54">
        <f t="shared" si="9"/>
        <v>0</v>
      </c>
      <c r="N212" s="54">
        <f t="shared" si="11"/>
        <v>0</v>
      </c>
      <c r="O212" s="101">
        <f>+'Pay App 24'!O212+'Pay App 24'!P212</f>
        <v>0</v>
      </c>
      <c r="P212" s="73"/>
      <c r="Q212" s="69">
        <f>+'Pay App 24'!Q212+N212+P212</f>
        <v>0</v>
      </c>
    </row>
    <row r="213" spans="1:17" ht="21" customHeight="1" x14ac:dyDescent="0.25">
      <c r="A213" s="153" t="s">
        <v>152</v>
      </c>
      <c r="B213" s="153"/>
      <c r="C213" s="153" t="s">
        <v>153</v>
      </c>
      <c r="D213" s="158"/>
      <c r="E213" s="101">
        <f>+'Pay App 24'!E213</f>
        <v>0</v>
      </c>
      <c r="F213" s="73"/>
      <c r="G213" s="102">
        <f>+'Pay App 24'!G213+'Pay App 25'!F213</f>
        <v>0</v>
      </c>
      <c r="H213" s="194">
        <f>+'Pay App 24'!K213</f>
        <v>0</v>
      </c>
      <c r="I213" s="195"/>
      <c r="J213" s="104"/>
      <c r="K213" s="55">
        <f t="shared" si="10"/>
        <v>0</v>
      </c>
      <c r="L213" s="56">
        <f t="shared" si="8"/>
        <v>0</v>
      </c>
      <c r="M213" s="54">
        <f t="shared" si="9"/>
        <v>0</v>
      </c>
      <c r="N213" s="54">
        <f t="shared" si="11"/>
        <v>0</v>
      </c>
      <c r="O213" s="101">
        <f>+'Pay App 24'!O213+'Pay App 24'!P213</f>
        <v>0</v>
      </c>
      <c r="P213" s="73"/>
      <c r="Q213" s="69">
        <f>+'Pay App 24'!Q213+N213+P213</f>
        <v>0</v>
      </c>
    </row>
    <row r="214" spans="1:17" ht="21" customHeight="1" x14ac:dyDescent="0.25">
      <c r="A214" s="153" t="s">
        <v>154</v>
      </c>
      <c r="B214" s="153"/>
      <c r="C214" s="153" t="s">
        <v>155</v>
      </c>
      <c r="D214" s="158"/>
      <c r="E214" s="101">
        <f>+'Pay App 24'!E214</f>
        <v>0</v>
      </c>
      <c r="F214" s="73"/>
      <c r="G214" s="102">
        <f>+'Pay App 24'!G214+'Pay App 25'!F214</f>
        <v>0</v>
      </c>
      <c r="H214" s="194">
        <f>+'Pay App 24'!K214</f>
        <v>0</v>
      </c>
      <c r="I214" s="195"/>
      <c r="J214" s="104"/>
      <c r="K214" s="55">
        <f t="shared" si="10"/>
        <v>0</v>
      </c>
      <c r="L214" s="56">
        <f t="shared" si="8"/>
        <v>0</v>
      </c>
      <c r="M214" s="54">
        <f t="shared" si="9"/>
        <v>0</v>
      </c>
      <c r="N214" s="54">
        <f t="shared" si="11"/>
        <v>0</v>
      </c>
      <c r="O214" s="101">
        <f>+'Pay App 24'!O214+'Pay App 24'!P214</f>
        <v>0</v>
      </c>
      <c r="P214" s="73"/>
      <c r="Q214" s="69">
        <f>+'Pay App 24'!Q214+N214+P214</f>
        <v>0</v>
      </c>
    </row>
    <row r="215" spans="1:17" ht="21" customHeight="1" x14ac:dyDescent="0.25">
      <c r="A215" s="153" t="s">
        <v>156</v>
      </c>
      <c r="B215" s="153"/>
      <c r="C215" s="153" t="s">
        <v>157</v>
      </c>
      <c r="D215" s="158"/>
      <c r="E215" s="101">
        <f>+'Pay App 24'!E215</f>
        <v>0</v>
      </c>
      <c r="F215" s="73"/>
      <c r="G215" s="102">
        <f>+'Pay App 24'!G215+'Pay App 25'!F215</f>
        <v>0</v>
      </c>
      <c r="H215" s="194">
        <f>+'Pay App 24'!K215</f>
        <v>0</v>
      </c>
      <c r="I215" s="195"/>
      <c r="J215" s="104"/>
      <c r="K215" s="55">
        <f t="shared" si="10"/>
        <v>0</v>
      </c>
      <c r="L215" s="56">
        <f t="shared" si="8"/>
        <v>0</v>
      </c>
      <c r="M215" s="54">
        <f t="shared" si="9"/>
        <v>0</v>
      </c>
      <c r="N215" s="54">
        <f t="shared" si="11"/>
        <v>0</v>
      </c>
      <c r="O215" s="101">
        <f>+'Pay App 24'!O215+'Pay App 24'!P215</f>
        <v>0</v>
      </c>
      <c r="P215" s="73"/>
      <c r="Q215" s="69">
        <f>+'Pay App 24'!Q215+N215+P215</f>
        <v>0</v>
      </c>
    </row>
    <row r="216" spans="1:17" ht="21" customHeight="1" x14ac:dyDescent="0.25">
      <c r="A216" s="153" t="s">
        <v>393</v>
      </c>
      <c r="B216" s="153"/>
      <c r="C216" s="154" t="s">
        <v>392</v>
      </c>
      <c r="D216" s="155"/>
      <c r="E216" s="101">
        <f>+'Pay App 24'!E216</f>
        <v>0</v>
      </c>
      <c r="F216" s="73"/>
      <c r="G216" s="102">
        <f>+'Pay App 24'!G216+'Pay App 25'!F216</f>
        <v>0</v>
      </c>
      <c r="H216" s="194">
        <f>+'Pay App 24'!K216</f>
        <v>0</v>
      </c>
      <c r="I216" s="195"/>
      <c r="J216" s="104"/>
      <c r="K216" s="55">
        <f t="shared" si="10"/>
        <v>0</v>
      </c>
      <c r="L216" s="56">
        <f t="shared" si="8"/>
        <v>0</v>
      </c>
      <c r="M216" s="54">
        <f t="shared" si="9"/>
        <v>0</v>
      </c>
      <c r="N216" s="54">
        <f t="shared" si="11"/>
        <v>0</v>
      </c>
      <c r="O216" s="101">
        <f>+'Pay App 24'!O216+'Pay App 24'!P216</f>
        <v>0</v>
      </c>
      <c r="P216" s="73"/>
      <c r="Q216" s="69">
        <f>+'Pay App 24'!Q216+N216+P216</f>
        <v>0</v>
      </c>
    </row>
    <row r="217" spans="1:17" ht="21" customHeight="1" x14ac:dyDescent="0.25">
      <c r="A217" s="156" t="s">
        <v>204</v>
      </c>
      <c r="B217" s="156"/>
      <c r="C217" s="156" t="s">
        <v>205</v>
      </c>
      <c r="D217" s="157"/>
      <c r="E217" s="101">
        <f>+'Pay App 24'!E217</f>
        <v>0</v>
      </c>
      <c r="F217" s="73"/>
      <c r="G217" s="102">
        <f>+'Pay App 24'!G217+'Pay App 25'!F217</f>
        <v>0</v>
      </c>
      <c r="H217" s="194">
        <f>+'Pay App 24'!K217</f>
        <v>0</v>
      </c>
      <c r="I217" s="195"/>
      <c r="J217" s="104"/>
      <c r="K217" s="55">
        <f t="shared" si="10"/>
        <v>0</v>
      </c>
      <c r="L217" s="56">
        <f t="shared" si="8"/>
        <v>0</v>
      </c>
      <c r="M217" s="54">
        <f t="shared" si="9"/>
        <v>0</v>
      </c>
      <c r="N217" s="54">
        <f t="shared" si="11"/>
        <v>0</v>
      </c>
      <c r="O217" s="101">
        <f>+'Pay App 24'!O217+'Pay App 24'!P217</f>
        <v>0</v>
      </c>
      <c r="P217" s="73"/>
      <c r="Q217" s="69">
        <f>+'Pay App 24'!Q217+N217+P217</f>
        <v>0</v>
      </c>
    </row>
    <row r="218" spans="1:17" ht="21" customHeight="1" x14ac:dyDescent="0.25">
      <c r="A218" s="153" t="s">
        <v>158</v>
      </c>
      <c r="B218" s="153"/>
      <c r="C218" s="153" t="s">
        <v>159</v>
      </c>
      <c r="D218" s="158"/>
      <c r="E218" s="101">
        <f>+'Pay App 24'!E218</f>
        <v>0</v>
      </c>
      <c r="F218" s="73"/>
      <c r="G218" s="102">
        <f>+'Pay App 24'!G218+'Pay App 25'!F218</f>
        <v>0</v>
      </c>
      <c r="H218" s="194">
        <f>+'Pay App 24'!K218</f>
        <v>0</v>
      </c>
      <c r="I218" s="195"/>
      <c r="J218" s="104"/>
      <c r="K218" s="55">
        <f t="shared" si="10"/>
        <v>0</v>
      </c>
      <c r="L218" s="56">
        <f t="shared" si="8"/>
        <v>0</v>
      </c>
      <c r="M218" s="54">
        <f t="shared" si="9"/>
        <v>0</v>
      </c>
      <c r="N218" s="54">
        <f t="shared" si="11"/>
        <v>0</v>
      </c>
      <c r="O218" s="101">
        <f>+'Pay App 24'!O218+'Pay App 24'!P218</f>
        <v>0</v>
      </c>
      <c r="P218" s="73"/>
      <c r="Q218" s="69">
        <f>+'Pay App 24'!Q218+N218+P218</f>
        <v>0</v>
      </c>
    </row>
    <row r="219" spans="1:17" ht="21" customHeight="1" x14ac:dyDescent="0.25">
      <c r="A219" s="156" t="s">
        <v>206</v>
      </c>
      <c r="B219" s="156"/>
      <c r="C219" s="156" t="s">
        <v>207</v>
      </c>
      <c r="D219" s="157"/>
      <c r="E219" s="101">
        <f>+'Pay App 24'!E219</f>
        <v>0</v>
      </c>
      <c r="F219" s="73"/>
      <c r="G219" s="102">
        <f>+'Pay App 24'!G219+'Pay App 25'!F219</f>
        <v>0</v>
      </c>
      <c r="H219" s="194">
        <f>+'Pay App 24'!K219</f>
        <v>0</v>
      </c>
      <c r="I219" s="195"/>
      <c r="J219" s="104"/>
      <c r="K219" s="55">
        <f t="shared" si="10"/>
        <v>0</v>
      </c>
      <c r="L219" s="56">
        <f t="shared" si="8"/>
        <v>0</v>
      </c>
      <c r="M219" s="54">
        <f t="shared" si="9"/>
        <v>0</v>
      </c>
      <c r="N219" s="54">
        <f t="shared" si="11"/>
        <v>0</v>
      </c>
      <c r="O219" s="101">
        <f>+'Pay App 24'!O219+'Pay App 24'!P219</f>
        <v>0</v>
      </c>
      <c r="P219" s="73"/>
      <c r="Q219" s="69">
        <f>+'Pay App 24'!Q219+N219+P219</f>
        <v>0</v>
      </c>
    </row>
    <row r="220" spans="1:17" ht="21" customHeight="1" x14ac:dyDescent="0.25">
      <c r="A220" s="153" t="s">
        <v>160</v>
      </c>
      <c r="B220" s="153"/>
      <c r="C220" s="153" t="s">
        <v>161</v>
      </c>
      <c r="D220" s="158"/>
      <c r="E220" s="101">
        <f>+'Pay App 24'!E220</f>
        <v>0</v>
      </c>
      <c r="F220" s="73"/>
      <c r="G220" s="102">
        <f>+'Pay App 24'!G220+'Pay App 25'!F220</f>
        <v>0</v>
      </c>
      <c r="H220" s="194">
        <f>+'Pay App 24'!K220</f>
        <v>0</v>
      </c>
      <c r="I220" s="195"/>
      <c r="J220" s="104"/>
      <c r="K220" s="55">
        <f t="shared" si="10"/>
        <v>0</v>
      </c>
      <c r="L220" s="56">
        <f t="shared" si="8"/>
        <v>0</v>
      </c>
      <c r="M220" s="54">
        <f t="shared" si="9"/>
        <v>0</v>
      </c>
      <c r="N220" s="54">
        <f t="shared" si="11"/>
        <v>0</v>
      </c>
      <c r="O220" s="101">
        <f>+'Pay App 24'!O220+'Pay App 24'!P220</f>
        <v>0</v>
      </c>
      <c r="P220" s="73"/>
      <c r="Q220" s="69">
        <f>+'Pay App 24'!Q220+N220+P220</f>
        <v>0</v>
      </c>
    </row>
    <row r="221" spans="1:17" ht="21" customHeight="1" x14ac:dyDescent="0.25">
      <c r="A221" s="153" t="s">
        <v>162</v>
      </c>
      <c r="B221" s="153"/>
      <c r="C221" s="153" t="s">
        <v>163</v>
      </c>
      <c r="D221" s="158"/>
      <c r="E221" s="101">
        <f>+'Pay App 24'!E221</f>
        <v>0</v>
      </c>
      <c r="F221" s="73"/>
      <c r="G221" s="102">
        <f>+'Pay App 24'!G221+'Pay App 25'!F221</f>
        <v>0</v>
      </c>
      <c r="H221" s="194">
        <f>+'Pay App 24'!K221</f>
        <v>0</v>
      </c>
      <c r="I221" s="195"/>
      <c r="J221" s="104"/>
      <c r="K221" s="55">
        <f t="shared" si="10"/>
        <v>0</v>
      </c>
      <c r="L221" s="56">
        <f t="shared" si="8"/>
        <v>0</v>
      </c>
      <c r="M221" s="54">
        <f t="shared" si="9"/>
        <v>0</v>
      </c>
      <c r="N221" s="54">
        <f t="shared" si="11"/>
        <v>0</v>
      </c>
      <c r="O221" s="101">
        <f>+'Pay App 24'!O221+'Pay App 24'!P221</f>
        <v>0</v>
      </c>
      <c r="P221" s="73"/>
      <c r="Q221" s="69">
        <f>+'Pay App 24'!Q221+N221+P221</f>
        <v>0</v>
      </c>
    </row>
    <row r="222" spans="1:17" ht="21" customHeight="1" x14ac:dyDescent="0.25">
      <c r="A222" s="153" t="s">
        <v>394</v>
      </c>
      <c r="B222" s="153"/>
      <c r="C222" s="153" t="s">
        <v>395</v>
      </c>
      <c r="D222" s="158"/>
      <c r="E222" s="101">
        <f>+'Pay App 24'!E222</f>
        <v>0</v>
      </c>
      <c r="F222" s="73"/>
      <c r="G222" s="102">
        <f>+'Pay App 24'!G222+'Pay App 25'!F222</f>
        <v>0</v>
      </c>
      <c r="H222" s="194">
        <f>+'Pay App 24'!K222</f>
        <v>0</v>
      </c>
      <c r="I222" s="195"/>
      <c r="J222" s="104"/>
      <c r="K222" s="55">
        <f t="shared" si="10"/>
        <v>0</v>
      </c>
      <c r="L222" s="56">
        <f t="shared" si="8"/>
        <v>0</v>
      </c>
      <c r="M222" s="54">
        <f t="shared" si="9"/>
        <v>0</v>
      </c>
      <c r="N222" s="54">
        <f t="shared" si="11"/>
        <v>0</v>
      </c>
      <c r="O222" s="101">
        <f>+'Pay App 24'!O222+'Pay App 24'!P222</f>
        <v>0</v>
      </c>
      <c r="P222" s="73"/>
      <c r="Q222" s="69">
        <f>+'Pay App 24'!Q222+N222+P222</f>
        <v>0</v>
      </c>
    </row>
    <row r="223" spans="1:17" ht="21" customHeight="1" x14ac:dyDescent="0.25">
      <c r="A223" s="153" t="s">
        <v>396</v>
      </c>
      <c r="B223" s="153"/>
      <c r="C223" s="153" t="s">
        <v>397</v>
      </c>
      <c r="D223" s="158"/>
      <c r="E223" s="101">
        <f>+'Pay App 24'!E223</f>
        <v>0</v>
      </c>
      <c r="F223" s="73"/>
      <c r="G223" s="102">
        <f>+'Pay App 24'!G223+'Pay App 25'!F223</f>
        <v>0</v>
      </c>
      <c r="H223" s="194">
        <f>+'Pay App 24'!K223</f>
        <v>0</v>
      </c>
      <c r="I223" s="195"/>
      <c r="J223" s="104"/>
      <c r="K223" s="55">
        <f t="shared" si="10"/>
        <v>0</v>
      </c>
      <c r="L223" s="56">
        <f t="shared" si="8"/>
        <v>0</v>
      </c>
      <c r="M223" s="54">
        <f t="shared" si="9"/>
        <v>0</v>
      </c>
      <c r="N223" s="54">
        <f t="shared" si="11"/>
        <v>0</v>
      </c>
      <c r="O223" s="101">
        <f>+'Pay App 24'!O223+'Pay App 24'!P223</f>
        <v>0</v>
      </c>
      <c r="P223" s="73"/>
      <c r="Q223" s="69">
        <f>+'Pay App 24'!Q223+N223+P223</f>
        <v>0</v>
      </c>
    </row>
    <row r="224" spans="1:17" ht="21" customHeight="1" x14ac:dyDescent="0.25">
      <c r="A224" s="156" t="s">
        <v>398</v>
      </c>
      <c r="B224" s="156"/>
      <c r="C224" s="156" t="s">
        <v>399</v>
      </c>
      <c r="D224" s="157"/>
      <c r="E224" s="101">
        <f>+'Pay App 24'!E224</f>
        <v>0</v>
      </c>
      <c r="F224" s="73"/>
      <c r="G224" s="102">
        <f>+'Pay App 24'!G224+'Pay App 25'!F224</f>
        <v>0</v>
      </c>
      <c r="H224" s="194">
        <f>+'Pay App 24'!K224</f>
        <v>0</v>
      </c>
      <c r="I224" s="195"/>
      <c r="J224" s="104"/>
      <c r="K224" s="55">
        <f t="shared" si="10"/>
        <v>0</v>
      </c>
      <c r="L224" s="56">
        <f t="shared" si="8"/>
        <v>0</v>
      </c>
      <c r="M224" s="54">
        <f t="shared" si="9"/>
        <v>0</v>
      </c>
      <c r="N224" s="54">
        <f t="shared" si="11"/>
        <v>0</v>
      </c>
      <c r="O224" s="101">
        <f>+'Pay App 24'!O224+'Pay App 24'!P224</f>
        <v>0</v>
      </c>
      <c r="P224" s="73"/>
      <c r="Q224" s="69">
        <f>+'Pay App 24'!Q224+N224+P224</f>
        <v>0</v>
      </c>
    </row>
    <row r="225" spans="1:17" ht="21" customHeight="1" x14ac:dyDescent="0.25">
      <c r="A225" s="153" t="s">
        <v>164</v>
      </c>
      <c r="B225" s="153"/>
      <c r="C225" s="153" t="s">
        <v>165</v>
      </c>
      <c r="D225" s="158"/>
      <c r="E225" s="101">
        <f>+'Pay App 24'!E225</f>
        <v>0</v>
      </c>
      <c r="F225" s="73"/>
      <c r="G225" s="102">
        <f>+'Pay App 24'!G225+'Pay App 25'!F225</f>
        <v>0</v>
      </c>
      <c r="H225" s="194">
        <f>+'Pay App 24'!K225</f>
        <v>0</v>
      </c>
      <c r="I225" s="195"/>
      <c r="J225" s="104"/>
      <c r="K225" s="55">
        <f t="shared" si="10"/>
        <v>0</v>
      </c>
      <c r="L225" s="56">
        <f t="shared" si="8"/>
        <v>0</v>
      </c>
      <c r="M225" s="54">
        <f t="shared" si="9"/>
        <v>0</v>
      </c>
      <c r="N225" s="54">
        <f t="shared" si="11"/>
        <v>0</v>
      </c>
      <c r="O225" s="101">
        <f>+'Pay App 24'!O225+'Pay App 24'!P225</f>
        <v>0</v>
      </c>
      <c r="P225" s="73"/>
      <c r="Q225" s="69">
        <f>+'Pay App 24'!Q225+N225+P225</f>
        <v>0</v>
      </c>
    </row>
    <row r="226" spans="1:17" ht="21" customHeight="1" x14ac:dyDescent="0.25">
      <c r="A226" s="153" t="s">
        <v>166</v>
      </c>
      <c r="B226" s="153"/>
      <c r="C226" s="153" t="s">
        <v>167</v>
      </c>
      <c r="D226" s="158"/>
      <c r="E226" s="101">
        <f>+'Pay App 24'!E226</f>
        <v>0</v>
      </c>
      <c r="F226" s="73"/>
      <c r="G226" s="102">
        <f>+'Pay App 24'!G226+'Pay App 25'!F226</f>
        <v>0</v>
      </c>
      <c r="H226" s="194">
        <f>+'Pay App 24'!K226</f>
        <v>0</v>
      </c>
      <c r="I226" s="195"/>
      <c r="J226" s="104"/>
      <c r="K226" s="55">
        <f t="shared" si="10"/>
        <v>0</v>
      </c>
      <c r="L226" s="56">
        <f t="shared" si="8"/>
        <v>0</v>
      </c>
      <c r="M226" s="54">
        <f t="shared" si="9"/>
        <v>0</v>
      </c>
      <c r="N226" s="54">
        <f t="shared" si="11"/>
        <v>0</v>
      </c>
      <c r="O226" s="101">
        <f>+'Pay App 24'!O226+'Pay App 24'!P226</f>
        <v>0</v>
      </c>
      <c r="P226" s="73"/>
      <c r="Q226" s="69">
        <f>+'Pay App 24'!Q226+N226+P226</f>
        <v>0</v>
      </c>
    </row>
    <row r="227" spans="1:17" ht="21" customHeight="1" x14ac:dyDescent="0.25">
      <c r="A227" s="153" t="s">
        <v>400</v>
      </c>
      <c r="B227" s="153"/>
      <c r="C227" s="153" t="s">
        <v>401</v>
      </c>
      <c r="D227" s="158"/>
      <c r="E227" s="101">
        <f>+'Pay App 24'!E227</f>
        <v>0</v>
      </c>
      <c r="F227" s="73"/>
      <c r="G227" s="102">
        <f>+'Pay App 24'!G227+'Pay App 25'!F227</f>
        <v>0</v>
      </c>
      <c r="H227" s="194">
        <f>+'Pay App 24'!K227</f>
        <v>0</v>
      </c>
      <c r="I227" s="195"/>
      <c r="J227" s="104"/>
      <c r="K227" s="55">
        <f t="shared" si="10"/>
        <v>0</v>
      </c>
      <c r="L227" s="56">
        <f t="shared" si="8"/>
        <v>0</v>
      </c>
      <c r="M227" s="54">
        <f t="shared" si="9"/>
        <v>0</v>
      </c>
      <c r="N227" s="54">
        <f t="shared" si="11"/>
        <v>0</v>
      </c>
      <c r="O227" s="101">
        <f>+'Pay App 24'!O227+'Pay App 24'!P227</f>
        <v>0</v>
      </c>
      <c r="P227" s="73"/>
      <c r="Q227" s="69">
        <f>+'Pay App 24'!Q227+N227+P227</f>
        <v>0</v>
      </c>
    </row>
    <row r="228" spans="1:17" ht="21" customHeight="1" x14ac:dyDescent="0.25">
      <c r="A228" s="153" t="s">
        <v>168</v>
      </c>
      <c r="B228" s="153"/>
      <c r="C228" s="153" t="s">
        <v>169</v>
      </c>
      <c r="D228" s="158"/>
      <c r="E228" s="101">
        <f>+'Pay App 24'!E228</f>
        <v>0</v>
      </c>
      <c r="F228" s="73"/>
      <c r="G228" s="102">
        <f>+'Pay App 24'!G228+'Pay App 25'!F228</f>
        <v>0</v>
      </c>
      <c r="H228" s="194">
        <f>+'Pay App 24'!K228</f>
        <v>0</v>
      </c>
      <c r="I228" s="195"/>
      <c r="J228" s="104"/>
      <c r="K228" s="55">
        <f t="shared" si="10"/>
        <v>0</v>
      </c>
      <c r="L228" s="56">
        <f t="shared" si="8"/>
        <v>0</v>
      </c>
      <c r="M228" s="54">
        <f t="shared" si="9"/>
        <v>0</v>
      </c>
      <c r="N228" s="54">
        <f t="shared" si="11"/>
        <v>0</v>
      </c>
      <c r="O228" s="101">
        <f>+'Pay App 24'!O228+'Pay App 24'!P228</f>
        <v>0</v>
      </c>
      <c r="P228" s="73"/>
      <c r="Q228" s="69">
        <f>+'Pay App 24'!Q228+N228+P228</f>
        <v>0</v>
      </c>
    </row>
    <row r="229" spans="1:17" ht="21" customHeight="1" x14ac:dyDescent="0.25">
      <c r="A229" s="153" t="s">
        <v>170</v>
      </c>
      <c r="B229" s="153"/>
      <c r="C229" s="153" t="s">
        <v>171</v>
      </c>
      <c r="D229" s="158"/>
      <c r="E229" s="101">
        <f>+'Pay App 24'!E229</f>
        <v>0</v>
      </c>
      <c r="F229" s="73"/>
      <c r="G229" s="102">
        <f>+'Pay App 24'!G229+'Pay App 25'!F229</f>
        <v>0</v>
      </c>
      <c r="H229" s="194">
        <f>+'Pay App 24'!K229</f>
        <v>0</v>
      </c>
      <c r="I229" s="195"/>
      <c r="J229" s="104"/>
      <c r="K229" s="55">
        <f t="shared" si="10"/>
        <v>0</v>
      </c>
      <c r="L229" s="56">
        <f t="shared" si="8"/>
        <v>0</v>
      </c>
      <c r="M229" s="54">
        <f t="shared" si="9"/>
        <v>0</v>
      </c>
      <c r="N229" s="54">
        <f t="shared" si="11"/>
        <v>0</v>
      </c>
      <c r="O229" s="101">
        <f>+'Pay App 24'!O229+'Pay App 24'!P229</f>
        <v>0</v>
      </c>
      <c r="P229" s="73"/>
      <c r="Q229" s="69">
        <f>+'Pay App 24'!Q229+N229+P229</f>
        <v>0</v>
      </c>
    </row>
    <row r="230" spans="1:17" ht="21" customHeight="1" x14ac:dyDescent="0.25">
      <c r="A230" s="156" t="s">
        <v>208</v>
      </c>
      <c r="B230" s="156"/>
      <c r="C230" s="156" t="s">
        <v>172</v>
      </c>
      <c r="D230" s="157"/>
      <c r="E230" s="101">
        <f>+'Pay App 24'!E230</f>
        <v>0</v>
      </c>
      <c r="F230" s="73"/>
      <c r="G230" s="102">
        <f>+'Pay App 24'!G230+'Pay App 25'!F230</f>
        <v>0</v>
      </c>
      <c r="H230" s="194">
        <f>+'Pay App 24'!K230</f>
        <v>0</v>
      </c>
      <c r="I230" s="195"/>
      <c r="J230" s="104"/>
      <c r="K230" s="55">
        <f t="shared" si="10"/>
        <v>0</v>
      </c>
      <c r="L230" s="56">
        <f t="shared" si="8"/>
        <v>0</v>
      </c>
      <c r="M230" s="54">
        <f t="shared" si="9"/>
        <v>0</v>
      </c>
      <c r="N230" s="54">
        <f t="shared" si="11"/>
        <v>0</v>
      </c>
      <c r="O230" s="101">
        <f>+'Pay App 24'!O230+'Pay App 24'!P230</f>
        <v>0</v>
      </c>
      <c r="P230" s="73"/>
      <c r="Q230" s="69">
        <f>+'Pay App 24'!Q230+N230+P230</f>
        <v>0</v>
      </c>
    </row>
    <row r="231" spans="1:17" ht="21" customHeight="1" x14ac:dyDescent="0.25">
      <c r="A231" s="153" t="s">
        <v>173</v>
      </c>
      <c r="B231" s="153"/>
      <c r="C231" s="153" t="s">
        <v>174</v>
      </c>
      <c r="D231" s="158"/>
      <c r="E231" s="101">
        <f>+'Pay App 24'!E231</f>
        <v>0</v>
      </c>
      <c r="F231" s="73"/>
      <c r="G231" s="102">
        <f>+'Pay App 24'!G231+'Pay App 25'!F231</f>
        <v>0</v>
      </c>
      <c r="H231" s="194">
        <f>+'Pay App 24'!K231</f>
        <v>0</v>
      </c>
      <c r="I231" s="195"/>
      <c r="J231" s="104"/>
      <c r="K231" s="55">
        <f t="shared" si="10"/>
        <v>0</v>
      </c>
      <c r="L231" s="56">
        <f t="shared" si="8"/>
        <v>0</v>
      </c>
      <c r="M231" s="54">
        <f t="shared" si="9"/>
        <v>0</v>
      </c>
      <c r="N231" s="54">
        <f t="shared" si="11"/>
        <v>0</v>
      </c>
      <c r="O231" s="101">
        <f>+'Pay App 24'!O231+'Pay App 24'!P231</f>
        <v>0</v>
      </c>
      <c r="P231" s="73"/>
      <c r="Q231" s="69">
        <f>+'Pay App 24'!Q231+N231+P231</f>
        <v>0</v>
      </c>
    </row>
    <row r="232" spans="1:17" ht="21" customHeight="1" x14ac:dyDescent="0.25">
      <c r="A232" s="153" t="s">
        <v>175</v>
      </c>
      <c r="B232" s="153"/>
      <c r="C232" s="153" t="s">
        <v>176</v>
      </c>
      <c r="D232" s="158"/>
      <c r="E232" s="101">
        <f>+'Pay App 24'!E232</f>
        <v>0</v>
      </c>
      <c r="F232" s="73"/>
      <c r="G232" s="102">
        <f>+'Pay App 24'!G232+'Pay App 25'!F232</f>
        <v>0</v>
      </c>
      <c r="H232" s="194">
        <f>+'Pay App 24'!K232</f>
        <v>0</v>
      </c>
      <c r="I232" s="195"/>
      <c r="J232" s="104"/>
      <c r="K232" s="55">
        <f t="shared" si="10"/>
        <v>0</v>
      </c>
      <c r="L232" s="56">
        <f t="shared" si="8"/>
        <v>0</v>
      </c>
      <c r="M232" s="54">
        <f t="shared" si="9"/>
        <v>0</v>
      </c>
      <c r="N232" s="54">
        <f t="shared" si="11"/>
        <v>0</v>
      </c>
      <c r="O232" s="101">
        <f>+'Pay App 24'!O232+'Pay App 24'!P232</f>
        <v>0</v>
      </c>
      <c r="P232" s="73"/>
      <c r="Q232" s="69">
        <f>+'Pay App 24'!Q232+N232+P232</f>
        <v>0</v>
      </c>
    </row>
    <row r="233" spans="1:17" ht="21" customHeight="1" x14ac:dyDescent="0.25">
      <c r="A233" s="153" t="s">
        <v>177</v>
      </c>
      <c r="B233" s="153"/>
      <c r="C233" s="153" t="s">
        <v>178</v>
      </c>
      <c r="D233" s="158"/>
      <c r="E233" s="101">
        <f>+'Pay App 24'!E233</f>
        <v>0</v>
      </c>
      <c r="F233" s="73"/>
      <c r="G233" s="102">
        <f>+'Pay App 24'!G233+'Pay App 25'!F233</f>
        <v>0</v>
      </c>
      <c r="H233" s="194">
        <f>+'Pay App 24'!K233</f>
        <v>0</v>
      </c>
      <c r="I233" s="195"/>
      <c r="J233" s="104"/>
      <c r="K233" s="55">
        <f t="shared" si="10"/>
        <v>0</v>
      </c>
      <c r="L233" s="56">
        <f t="shared" si="8"/>
        <v>0</v>
      </c>
      <c r="M233" s="54">
        <f t="shared" si="9"/>
        <v>0</v>
      </c>
      <c r="N233" s="54">
        <f t="shared" si="11"/>
        <v>0</v>
      </c>
      <c r="O233" s="101">
        <f>+'Pay App 24'!O233+'Pay App 24'!P233</f>
        <v>0</v>
      </c>
      <c r="P233" s="73"/>
      <c r="Q233" s="69">
        <f>+'Pay App 24'!Q233+N233+P233</f>
        <v>0</v>
      </c>
    </row>
    <row r="234" spans="1:17" ht="21" customHeight="1" x14ac:dyDescent="0.25">
      <c r="A234" s="153" t="s">
        <v>402</v>
      </c>
      <c r="B234" s="153"/>
      <c r="C234" s="153" t="s">
        <v>403</v>
      </c>
      <c r="D234" s="158"/>
      <c r="E234" s="101">
        <f>+'Pay App 24'!E234</f>
        <v>0</v>
      </c>
      <c r="F234" s="73"/>
      <c r="G234" s="102">
        <f>+'Pay App 24'!G234+'Pay App 25'!F234</f>
        <v>0</v>
      </c>
      <c r="H234" s="194">
        <f>+'Pay App 24'!K234</f>
        <v>0</v>
      </c>
      <c r="I234" s="195"/>
      <c r="J234" s="104"/>
      <c r="K234" s="55">
        <f t="shared" si="10"/>
        <v>0</v>
      </c>
      <c r="L234" s="56">
        <f t="shared" si="8"/>
        <v>0</v>
      </c>
      <c r="M234" s="54">
        <f t="shared" si="9"/>
        <v>0</v>
      </c>
      <c r="N234" s="54">
        <f t="shared" si="11"/>
        <v>0</v>
      </c>
      <c r="O234" s="101">
        <f>+'Pay App 24'!O234+'Pay App 24'!P234</f>
        <v>0</v>
      </c>
      <c r="P234" s="73"/>
      <c r="Q234" s="69">
        <f>+'Pay App 24'!Q234+N234+P234</f>
        <v>0</v>
      </c>
    </row>
    <row r="235" spans="1:17" ht="21" customHeight="1" x14ac:dyDescent="0.25">
      <c r="A235" s="153" t="s">
        <v>179</v>
      </c>
      <c r="B235" s="153"/>
      <c r="C235" s="153" t="s">
        <v>180</v>
      </c>
      <c r="D235" s="158"/>
      <c r="E235" s="101">
        <f>+'Pay App 24'!E235</f>
        <v>0</v>
      </c>
      <c r="F235" s="73"/>
      <c r="G235" s="102">
        <f>+'Pay App 24'!G235+'Pay App 25'!F235</f>
        <v>0</v>
      </c>
      <c r="H235" s="194">
        <f>+'Pay App 24'!K235</f>
        <v>0</v>
      </c>
      <c r="I235" s="195"/>
      <c r="J235" s="104"/>
      <c r="K235" s="55">
        <f t="shared" si="10"/>
        <v>0</v>
      </c>
      <c r="L235" s="56">
        <f t="shared" si="8"/>
        <v>0</v>
      </c>
      <c r="M235" s="54">
        <f t="shared" si="9"/>
        <v>0</v>
      </c>
      <c r="N235" s="54">
        <f t="shared" si="11"/>
        <v>0</v>
      </c>
      <c r="O235" s="101">
        <f>+'Pay App 24'!O235+'Pay App 24'!P235</f>
        <v>0</v>
      </c>
      <c r="P235" s="73"/>
      <c r="Q235" s="69">
        <f>+'Pay App 24'!Q235+N235+P235</f>
        <v>0</v>
      </c>
    </row>
    <row r="236" spans="1:17" ht="21" customHeight="1" x14ac:dyDescent="0.25">
      <c r="A236" s="153" t="s">
        <v>181</v>
      </c>
      <c r="B236" s="153"/>
      <c r="C236" s="153" t="s">
        <v>182</v>
      </c>
      <c r="D236" s="158"/>
      <c r="E236" s="101">
        <f>+'Pay App 24'!E236</f>
        <v>0</v>
      </c>
      <c r="F236" s="73"/>
      <c r="G236" s="102">
        <f>+'Pay App 24'!G236+'Pay App 25'!F236</f>
        <v>0</v>
      </c>
      <c r="H236" s="194">
        <f>+'Pay App 24'!K236</f>
        <v>0</v>
      </c>
      <c r="I236" s="195"/>
      <c r="J236" s="104"/>
      <c r="K236" s="55">
        <f t="shared" si="10"/>
        <v>0</v>
      </c>
      <c r="L236" s="56">
        <f t="shared" si="8"/>
        <v>0</v>
      </c>
      <c r="M236" s="54">
        <f t="shared" si="9"/>
        <v>0</v>
      </c>
      <c r="N236" s="54">
        <f t="shared" si="11"/>
        <v>0</v>
      </c>
      <c r="O236" s="101">
        <f>+'Pay App 24'!O236+'Pay App 24'!P236</f>
        <v>0</v>
      </c>
      <c r="P236" s="73"/>
      <c r="Q236" s="69">
        <f>+'Pay App 24'!Q236+N236+P236</f>
        <v>0</v>
      </c>
    </row>
    <row r="237" spans="1:17" ht="21" customHeight="1" x14ac:dyDescent="0.25">
      <c r="A237" s="153" t="s">
        <v>183</v>
      </c>
      <c r="B237" s="153"/>
      <c r="C237" s="153" t="s">
        <v>184</v>
      </c>
      <c r="D237" s="158"/>
      <c r="E237" s="101">
        <f>+'Pay App 24'!E237</f>
        <v>0</v>
      </c>
      <c r="F237" s="73"/>
      <c r="G237" s="102">
        <f>+'Pay App 24'!G237+'Pay App 25'!F237</f>
        <v>0</v>
      </c>
      <c r="H237" s="194">
        <f>+'Pay App 24'!K237</f>
        <v>0</v>
      </c>
      <c r="I237" s="195"/>
      <c r="J237" s="104"/>
      <c r="K237" s="55">
        <f t="shared" si="10"/>
        <v>0</v>
      </c>
      <c r="L237" s="56">
        <f t="shared" si="8"/>
        <v>0</v>
      </c>
      <c r="M237" s="54">
        <f t="shared" si="9"/>
        <v>0</v>
      </c>
      <c r="N237" s="54">
        <f t="shared" si="11"/>
        <v>0</v>
      </c>
      <c r="O237" s="101">
        <f>+'Pay App 24'!O237+'Pay App 24'!P237</f>
        <v>0</v>
      </c>
      <c r="P237" s="73"/>
      <c r="Q237" s="69">
        <f>+'Pay App 24'!Q237+N237+P237</f>
        <v>0</v>
      </c>
    </row>
    <row r="238" spans="1:17" ht="21" customHeight="1" x14ac:dyDescent="0.25">
      <c r="A238" s="156" t="s">
        <v>404</v>
      </c>
      <c r="B238" s="156"/>
      <c r="C238" s="156" t="s">
        <v>405</v>
      </c>
      <c r="D238" s="157"/>
      <c r="E238" s="101">
        <f>+'Pay App 24'!E238</f>
        <v>0</v>
      </c>
      <c r="F238" s="73"/>
      <c r="G238" s="54">
        <f>+'Pay App 24'!G238+'Pay App 25'!F238</f>
        <v>0</v>
      </c>
      <c r="H238" s="194">
        <f>+'Pay App 24'!K238</f>
        <v>0</v>
      </c>
      <c r="I238" s="195"/>
      <c r="J238" s="104"/>
      <c r="K238" s="55">
        <f t="shared" si="10"/>
        <v>0</v>
      </c>
      <c r="L238" s="120">
        <f t="shared" si="8"/>
        <v>0</v>
      </c>
      <c r="M238" s="54">
        <f t="shared" si="9"/>
        <v>0</v>
      </c>
      <c r="N238" s="54">
        <f t="shared" si="11"/>
        <v>0</v>
      </c>
      <c r="O238" s="101">
        <f>+'Pay App 24'!O238+'Pay App 24'!P238</f>
        <v>0</v>
      </c>
      <c r="P238" s="73"/>
      <c r="Q238" s="69">
        <f>+'Pay App 24'!Q238+N238+P238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JEeizVGtGM5X9+3/Zi9GDpQXZd4CKSIoQpZzmt7xQedYbG07HTJCX/PUdtAg7l/+ewMMdypS47TYEUGAiKUCHg==" saltValue="87fWu6Xf1KiRLFqgSWKg3Q==" spinCount="100000" sheet="1" selectLockedCells="1"/>
  <protectedRanges>
    <protectedRange sqref="A116 C116" name="Range2"/>
    <protectedRange sqref="A188 A218 C188 C218" name="Range2_1"/>
  </protectedRanges>
  <mergeCells count="516">
    <mergeCell ref="A7:B7"/>
    <mergeCell ref="I7:J7"/>
    <mergeCell ref="H8:Q11"/>
    <mergeCell ref="A12:B12"/>
    <mergeCell ref="H12:Q15"/>
    <mergeCell ref="A14:B14"/>
    <mergeCell ref="A24:B24"/>
    <mergeCell ref="H24:Q25"/>
    <mergeCell ref="A25:B25"/>
    <mergeCell ref="A27:B27"/>
    <mergeCell ref="A28:B28"/>
    <mergeCell ref="A29:B29"/>
    <mergeCell ref="H29:J29"/>
    <mergeCell ref="L29:N29"/>
    <mergeCell ref="H16:Q16"/>
    <mergeCell ref="H18:Q19"/>
    <mergeCell ref="A19:B19"/>
    <mergeCell ref="A21:B21"/>
    <mergeCell ref="H21:Q22"/>
    <mergeCell ref="A22:B22"/>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A86:B86"/>
    <mergeCell ref="C86:D86"/>
    <mergeCell ref="H86:I86"/>
    <mergeCell ref="A87:B87"/>
    <mergeCell ref="C87:D87"/>
    <mergeCell ref="H87:I87"/>
    <mergeCell ref="A84:B84"/>
    <mergeCell ref="C84:D84"/>
    <mergeCell ref="H84:I84"/>
    <mergeCell ref="A85:B85"/>
    <mergeCell ref="C85:D85"/>
    <mergeCell ref="H85:I85"/>
    <mergeCell ref="A90:B90"/>
    <mergeCell ref="C90:D90"/>
    <mergeCell ref="H90:I90"/>
    <mergeCell ref="A91:B91"/>
    <mergeCell ref="C91:D91"/>
    <mergeCell ref="H91:I91"/>
    <mergeCell ref="A88:B88"/>
    <mergeCell ref="C88:D88"/>
    <mergeCell ref="H88:I88"/>
    <mergeCell ref="A89:B89"/>
    <mergeCell ref="C89:D89"/>
    <mergeCell ref="H89:I89"/>
    <mergeCell ref="A94:B94"/>
    <mergeCell ref="C94:D94"/>
    <mergeCell ref="H94:I94"/>
    <mergeCell ref="A95:B95"/>
    <mergeCell ref="C95:D95"/>
    <mergeCell ref="H95:I95"/>
    <mergeCell ref="A92:B92"/>
    <mergeCell ref="C92:D92"/>
    <mergeCell ref="H92:I92"/>
    <mergeCell ref="A93:B93"/>
    <mergeCell ref="C93:D93"/>
    <mergeCell ref="H93:I93"/>
    <mergeCell ref="A98:B98"/>
    <mergeCell ref="C98:D98"/>
    <mergeCell ref="H98:I98"/>
    <mergeCell ref="A99:B99"/>
    <mergeCell ref="C99:D99"/>
    <mergeCell ref="H99:I99"/>
    <mergeCell ref="A96:B96"/>
    <mergeCell ref="C96:D96"/>
    <mergeCell ref="H96:I96"/>
    <mergeCell ref="A97:B97"/>
    <mergeCell ref="C97:D97"/>
    <mergeCell ref="H97:I97"/>
    <mergeCell ref="A102:B102"/>
    <mergeCell ref="C102:D102"/>
    <mergeCell ref="H102:I102"/>
    <mergeCell ref="A103:B103"/>
    <mergeCell ref="C103:D103"/>
    <mergeCell ref="H103:I103"/>
    <mergeCell ref="A100:B100"/>
    <mergeCell ref="C100:D100"/>
    <mergeCell ref="H100:I100"/>
    <mergeCell ref="A101:B101"/>
    <mergeCell ref="C101:D101"/>
    <mergeCell ref="H101:I101"/>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9:B199"/>
    <mergeCell ref="C199:D199"/>
    <mergeCell ref="H199:I199"/>
    <mergeCell ref="A200:B200"/>
    <mergeCell ref="C200:D200"/>
    <mergeCell ref="H200:I200"/>
    <mergeCell ref="A197:B197"/>
    <mergeCell ref="C197:D197"/>
    <mergeCell ref="H197:I197"/>
    <mergeCell ref="A198:B198"/>
    <mergeCell ref="C198:D198"/>
    <mergeCell ref="H198:I198"/>
    <mergeCell ref="A203:B203"/>
    <mergeCell ref="C203:D203"/>
    <mergeCell ref="H203:I203"/>
    <mergeCell ref="A204:B204"/>
    <mergeCell ref="C204:D204"/>
    <mergeCell ref="H204:I204"/>
    <mergeCell ref="A201:B201"/>
    <mergeCell ref="C201:D201"/>
    <mergeCell ref="H201:I201"/>
    <mergeCell ref="A202:B202"/>
    <mergeCell ref="C202:D202"/>
    <mergeCell ref="H202:I202"/>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9:B239"/>
    <mergeCell ref="C239:D239"/>
    <mergeCell ref="H239:I239"/>
    <mergeCell ref="A237:B237"/>
    <mergeCell ref="C237:D237"/>
    <mergeCell ref="H237:I237"/>
    <mergeCell ref="A238:B238"/>
    <mergeCell ref="C238:D238"/>
    <mergeCell ref="H238:I238"/>
  </mergeCells>
  <dataValidations disablePrompts="1" count="2">
    <dataValidation type="decimal" operator="lessThanOrEqual" allowBlank="1" showInputMessage="1" showErrorMessage="1" errorTitle="Release retention" error="In order to release retention, the number entered into this cell must be negative." sqref="O80:O238">
      <formula1>0</formula1>
    </dataValidation>
    <dataValidation allowBlank="1" showInputMessage="1" sqref="P80:P238"/>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26</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35"/>
      <c r="I17" s="135"/>
      <c r="J17" s="135"/>
      <c r="K17" s="135"/>
      <c r="L17" s="135"/>
      <c r="M17" s="135"/>
      <c r="N17" s="135"/>
      <c r="O17" s="135"/>
      <c r="P17" s="135"/>
      <c r="Q17" s="135"/>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34"/>
      <c r="I20" s="134"/>
      <c r="J20" s="134"/>
      <c r="K20" s="134"/>
      <c r="L20" s="134"/>
      <c r="M20" s="134"/>
      <c r="N20" s="134"/>
      <c r="O20" s="134"/>
      <c r="P20" s="134"/>
      <c r="Q20" s="134"/>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34"/>
      <c r="I23" s="134"/>
      <c r="J23" s="134"/>
      <c r="K23" s="134"/>
      <c r="L23" s="134"/>
      <c r="M23" s="134"/>
      <c r="N23" s="134"/>
      <c r="O23" s="134"/>
      <c r="P23" s="134"/>
      <c r="Q23" s="134"/>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25'!F36+'Pay App 26'!F239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34"/>
      <c r="I42" s="134"/>
      <c r="J42" s="134"/>
      <c r="K42" s="134"/>
      <c r="L42" s="134"/>
      <c r="M42" s="134"/>
      <c r="N42" s="134"/>
      <c r="O42" s="134"/>
      <c r="P42" s="134"/>
      <c r="Q42" s="134"/>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25'!F51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25'!F55+'Pay App 25'!F57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25'!B62+'Pay App 26'!N239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26.1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31">
        <f>+'Project Summary Sheet'!C17</f>
        <v>0</v>
      </c>
      <c r="O74" s="131"/>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32" t="s">
        <v>63</v>
      </c>
      <c r="F78" s="132" t="s">
        <v>64</v>
      </c>
      <c r="G78" s="132" t="s">
        <v>65</v>
      </c>
      <c r="H78" s="169" t="s">
        <v>66</v>
      </c>
      <c r="I78" s="169"/>
      <c r="J78" s="132" t="s">
        <v>67</v>
      </c>
      <c r="K78" s="132" t="s">
        <v>248</v>
      </c>
      <c r="L78" s="132" t="s">
        <v>68</v>
      </c>
      <c r="M78" s="42" t="s">
        <v>69</v>
      </c>
      <c r="N78" s="132" t="s">
        <v>70</v>
      </c>
      <c r="O78" s="112" t="s">
        <v>71</v>
      </c>
      <c r="P78" s="132" t="s">
        <v>72</v>
      </c>
      <c r="Q78" s="132" t="s">
        <v>425</v>
      </c>
    </row>
    <row r="79" spans="1:20" ht="65.25" customHeight="1" x14ac:dyDescent="0.25">
      <c r="A79" s="170" t="s">
        <v>73</v>
      </c>
      <c r="B79" s="170"/>
      <c r="C79" s="170" t="s">
        <v>74</v>
      </c>
      <c r="D79" s="170"/>
      <c r="E79" s="133" t="s">
        <v>14</v>
      </c>
      <c r="F79" s="133" t="s">
        <v>235</v>
      </c>
      <c r="G79" s="133" t="s">
        <v>234</v>
      </c>
      <c r="H79" s="170" t="s">
        <v>236</v>
      </c>
      <c r="I79" s="170"/>
      <c r="J79" s="133" t="s">
        <v>245</v>
      </c>
      <c r="K79" s="45" t="s">
        <v>246</v>
      </c>
      <c r="L79" s="133" t="s">
        <v>247</v>
      </c>
      <c r="M79" s="45" t="s">
        <v>237</v>
      </c>
      <c r="N79" s="133" t="s">
        <v>238</v>
      </c>
      <c r="O79" s="113" t="s">
        <v>424</v>
      </c>
      <c r="P79" s="133" t="s">
        <v>423</v>
      </c>
      <c r="Q79" s="133" t="s">
        <v>239</v>
      </c>
    </row>
    <row r="80" spans="1:20" ht="21" customHeight="1" x14ac:dyDescent="0.25">
      <c r="A80" s="171" t="s">
        <v>77</v>
      </c>
      <c r="B80" s="171"/>
      <c r="C80" s="186" t="s">
        <v>75</v>
      </c>
      <c r="D80" s="187"/>
      <c r="E80" s="100">
        <f>+'Pay App 25'!E80</f>
        <v>0</v>
      </c>
      <c r="F80" s="72"/>
      <c r="G80" s="52">
        <f>+'Pay App 25'!G80+F80</f>
        <v>0</v>
      </c>
      <c r="H80" s="196">
        <f>+'Pay App 25'!K80</f>
        <v>0</v>
      </c>
      <c r="I80" s="197"/>
      <c r="J80" s="103"/>
      <c r="K80" s="53">
        <f>+H80+J80</f>
        <v>0</v>
      </c>
      <c r="L80" s="70">
        <f>IF(ISERROR(K80/G80),0,K80/G80)</f>
        <v>0</v>
      </c>
      <c r="M80" s="52">
        <f>+G80-K80</f>
        <v>0</v>
      </c>
      <c r="N80" s="52">
        <f>SUM(+J80*0.05)</f>
        <v>0</v>
      </c>
      <c r="O80" s="100">
        <f>+'Pay App 25'!O80+'Pay App 25'!P80</f>
        <v>0</v>
      </c>
      <c r="P80" s="72"/>
      <c r="Q80" s="71">
        <f>+'Pay App 25'!Q80+N80+P80</f>
        <v>0</v>
      </c>
    </row>
    <row r="81" spans="1:17" ht="21" customHeight="1" x14ac:dyDescent="0.25">
      <c r="A81" s="154" t="s">
        <v>78</v>
      </c>
      <c r="B81" s="154"/>
      <c r="C81" s="154" t="s">
        <v>79</v>
      </c>
      <c r="D81" s="155"/>
      <c r="E81" s="101">
        <f>+'Pay App 25'!E81</f>
        <v>0</v>
      </c>
      <c r="F81" s="73"/>
      <c r="G81" s="102">
        <f>+'Pay App 25'!G81+'Pay App 26'!F81</f>
        <v>0</v>
      </c>
      <c r="H81" s="194">
        <f>+'Pay App 25'!K81</f>
        <v>0</v>
      </c>
      <c r="I81" s="195"/>
      <c r="J81" s="104"/>
      <c r="K81" s="55">
        <f>+H81+J81</f>
        <v>0</v>
      </c>
      <c r="L81" s="56">
        <f t="shared" ref="L81:L145" si="0">IF(ISERROR(K81/G81),0,K81/G81)</f>
        <v>0</v>
      </c>
      <c r="M81" s="54">
        <f t="shared" ref="M81:M145" si="1">+G81-K81</f>
        <v>0</v>
      </c>
      <c r="N81" s="54">
        <f>SUM(+J81*0.05)</f>
        <v>0</v>
      </c>
      <c r="O81" s="101">
        <f>+'Pay App 25'!O81+'Pay App 25'!P81</f>
        <v>0</v>
      </c>
      <c r="P81" s="73"/>
      <c r="Q81" s="69">
        <f>+'Pay App 25'!Q81+N81+P81</f>
        <v>0</v>
      </c>
    </row>
    <row r="82" spans="1:17" ht="21" customHeight="1" x14ac:dyDescent="0.25">
      <c r="A82" s="154" t="s">
        <v>80</v>
      </c>
      <c r="B82" s="154"/>
      <c r="C82" s="130" t="s">
        <v>76</v>
      </c>
      <c r="D82" s="58"/>
      <c r="E82" s="101">
        <f>+'Pay App 25'!E82</f>
        <v>0</v>
      </c>
      <c r="F82" s="73"/>
      <c r="G82" s="102">
        <f>+'Pay App 25'!G82+'Pay App 26'!F82</f>
        <v>0</v>
      </c>
      <c r="H82" s="194">
        <f>+'Pay App 25'!K82</f>
        <v>0</v>
      </c>
      <c r="I82" s="195"/>
      <c r="J82" s="104"/>
      <c r="K82" s="55">
        <f t="shared" ref="K82:K146" si="2">+H82+J82</f>
        <v>0</v>
      </c>
      <c r="L82" s="56">
        <f t="shared" si="0"/>
        <v>0</v>
      </c>
      <c r="M82" s="54">
        <f t="shared" si="1"/>
        <v>0</v>
      </c>
      <c r="N82" s="54">
        <f t="shared" ref="N82:N146" si="3">SUM(+J82*0.05)</f>
        <v>0</v>
      </c>
      <c r="O82" s="101">
        <f>+'Pay App 25'!O82+'Pay App 25'!P82</f>
        <v>0</v>
      </c>
      <c r="P82" s="73"/>
      <c r="Q82" s="69">
        <f>+'Pay App 25'!Q82+N82+P82</f>
        <v>0</v>
      </c>
    </row>
    <row r="83" spans="1:17" ht="21" customHeight="1" x14ac:dyDescent="0.25">
      <c r="A83" s="154" t="s">
        <v>408</v>
      </c>
      <c r="B83" s="154"/>
      <c r="C83" s="154" t="s">
        <v>409</v>
      </c>
      <c r="D83" s="155"/>
      <c r="E83" s="101">
        <f>+'Pay App 25'!E83</f>
        <v>0</v>
      </c>
      <c r="F83" s="73"/>
      <c r="G83" s="102">
        <f>+'Pay App 25'!G83+'Pay App 26'!F83</f>
        <v>0</v>
      </c>
      <c r="H83" s="194">
        <f>+'Pay App 25'!K83</f>
        <v>0</v>
      </c>
      <c r="I83" s="195"/>
      <c r="J83" s="104"/>
      <c r="K83" s="55">
        <f t="shared" si="2"/>
        <v>0</v>
      </c>
      <c r="L83" s="56">
        <f t="shared" si="0"/>
        <v>0</v>
      </c>
      <c r="M83" s="54">
        <f t="shared" si="1"/>
        <v>0</v>
      </c>
      <c r="N83" s="54">
        <f t="shared" si="3"/>
        <v>0</v>
      </c>
      <c r="O83" s="101">
        <f>+'Pay App 25'!O83+'Pay App 25'!P83</f>
        <v>0</v>
      </c>
      <c r="P83" s="73"/>
      <c r="Q83" s="69">
        <f>+'Pay App 25'!Q83+N83+P83</f>
        <v>0</v>
      </c>
    </row>
    <row r="84" spans="1:17" ht="21" customHeight="1" x14ac:dyDescent="0.25">
      <c r="A84" s="154" t="s">
        <v>410</v>
      </c>
      <c r="B84" s="154"/>
      <c r="C84" s="154" t="s">
        <v>81</v>
      </c>
      <c r="D84" s="155"/>
      <c r="E84" s="101">
        <f>+'Pay App 25'!E84</f>
        <v>0</v>
      </c>
      <c r="F84" s="73"/>
      <c r="G84" s="102">
        <f>+'Pay App 25'!G84+'Pay App 26'!F84</f>
        <v>0</v>
      </c>
      <c r="H84" s="194">
        <f>+'Pay App 25'!K84</f>
        <v>0</v>
      </c>
      <c r="I84" s="195"/>
      <c r="J84" s="104"/>
      <c r="K84" s="55">
        <f t="shared" si="2"/>
        <v>0</v>
      </c>
      <c r="L84" s="56">
        <f t="shared" si="0"/>
        <v>0</v>
      </c>
      <c r="M84" s="54">
        <f t="shared" si="1"/>
        <v>0</v>
      </c>
      <c r="N84" s="54">
        <f t="shared" si="3"/>
        <v>0</v>
      </c>
      <c r="O84" s="101">
        <f>+'Pay App 25'!O84+'Pay App 25'!P84</f>
        <v>0</v>
      </c>
      <c r="P84" s="73"/>
      <c r="Q84" s="69">
        <f>+'Pay App 25'!Q84+N84+P84</f>
        <v>0</v>
      </c>
    </row>
    <row r="85" spans="1:17" ht="21" customHeight="1" x14ac:dyDescent="0.25">
      <c r="A85" s="154" t="s">
        <v>411</v>
      </c>
      <c r="B85" s="154"/>
      <c r="C85" s="154" t="s">
        <v>412</v>
      </c>
      <c r="D85" s="155"/>
      <c r="E85" s="101">
        <f>+'Pay App 25'!E85</f>
        <v>0</v>
      </c>
      <c r="F85" s="73"/>
      <c r="G85" s="102">
        <f>+'Pay App 25'!G85+'Pay App 26'!F85</f>
        <v>0</v>
      </c>
      <c r="H85" s="194">
        <f>+'Pay App 25'!K85</f>
        <v>0</v>
      </c>
      <c r="I85" s="195"/>
      <c r="J85" s="104"/>
      <c r="K85" s="55">
        <f t="shared" si="2"/>
        <v>0</v>
      </c>
      <c r="L85" s="56">
        <f t="shared" si="0"/>
        <v>0</v>
      </c>
      <c r="M85" s="54">
        <f t="shared" si="1"/>
        <v>0</v>
      </c>
      <c r="N85" s="54">
        <f t="shared" si="3"/>
        <v>0</v>
      </c>
      <c r="O85" s="101">
        <f>+'Pay App 25'!O85+'Pay App 25'!P85</f>
        <v>0</v>
      </c>
      <c r="P85" s="73"/>
      <c r="Q85" s="69">
        <f>+'Pay App 25'!Q85+N85+P85</f>
        <v>0</v>
      </c>
    </row>
    <row r="86" spans="1:17" ht="21" customHeight="1" x14ac:dyDescent="0.25">
      <c r="A86" s="154" t="s">
        <v>406</v>
      </c>
      <c r="B86" s="154"/>
      <c r="C86" s="154" t="s">
        <v>407</v>
      </c>
      <c r="D86" s="155"/>
      <c r="E86" s="101">
        <f>+'Pay App 25'!E86</f>
        <v>0</v>
      </c>
      <c r="F86" s="73"/>
      <c r="G86" s="102">
        <f>+'Pay App 25'!G86+'Pay App 26'!F86</f>
        <v>0</v>
      </c>
      <c r="H86" s="194">
        <f>+'Pay App 25'!K86</f>
        <v>0</v>
      </c>
      <c r="I86" s="195"/>
      <c r="J86" s="104"/>
      <c r="K86" s="55">
        <f t="shared" si="2"/>
        <v>0</v>
      </c>
      <c r="L86" s="56">
        <f t="shared" si="0"/>
        <v>0</v>
      </c>
      <c r="M86" s="54">
        <f t="shared" si="1"/>
        <v>0</v>
      </c>
      <c r="N86" s="54">
        <f t="shared" si="3"/>
        <v>0</v>
      </c>
      <c r="O86" s="101">
        <f>+'Pay App 25'!O86+'Pay App 25'!P86</f>
        <v>0</v>
      </c>
      <c r="P86" s="73"/>
      <c r="Q86" s="69">
        <f>+'Pay App 25'!Q86+N86+P86</f>
        <v>0</v>
      </c>
    </row>
    <row r="87" spans="1:17" ht="21" customHeight="1" x14ac:dyDescent="0.25">
      <c r="A87" s="154" t="s">
        <v>562</v>
      </c>
      <c r="B87" s="154"/>
      <c r="C87" s="154" t="s">
        <v>563</v>
      </c>
      <c r="D87" s="155"/>
      <c r="E87" s="101">
        <f>+'Pay App 25'!E87</f>
        <v>0</v>
      </c>
      <c r="F87" s="73"/>
      <c r="G87" s="102">
        <f>+'Pay App 25'!G87+'Pay App 26'!F87</f>
        <v>0</v>
      </c>
      <c r="H87" s="194">
        <f>+'Pay App 25'!K87</f>
        <v>0</v>
      </c>
      <c r="I87" s="195"/>
      <c r="J87" s="104"/>
      <c r="K87" s="55">
        <f t="shared" si="2"/>
        <v>0</v>
      </c>
      <c r="L87" s="56">
        <f t="shared" si="0"/>
        <v>0</v>
      </c>
      <c r="M87" s="54">
        <f t="shared" si="1"/>
        <v>0</v>
      </c>
      <c r="N87" s="54">
        <f t="shared" si="3"/>
        <v>0</v>
      </c>
      <c r="O87" s="101">
        <f>+'Pay App 25'!O87+'Pay App 25'!P87</f>
        <v>0</v>
      </c>
      <c r="P87" s="73"/>
      <c r="Q87" s="69">
        <f>+'Pay App 25'!Q87+N87+P87</f>
        <v>0</v>
      </c>
    </row>
    <row r="88" spans="1:17" ht="21" customHeight="1" x14ac:dyDescent="0.25">
      <c r="A88" s="159" t="s">
        <v>228</v>
      </c>
      <c r="B88" s="159"/>
      <c r="C88" s="186" t="s">
        <v>269</v>
      </c>
      <c r="D88" s="187"/>
      <c r="E88" s="101">
        <f>+'Pay App 25'!E88</f>
        <v>0</v>
      </c>
      <c r="F88" s="73"/>
      <c r="G88" s="102">
        <f>+'Pay App 25'!G88+'Pay App 26'!F88</f>
        <v>0</v>
      </c>
      <c r="H88" s="194">
        <f>+'Pay App 25'!K88</f>
        <v>0</v>
      </c>
      <c r="I88" s="195"/>
      <c r="J88" s="104"/>
      <c r="K88" s="55">
        <f t="shared" si="2"/>
        <v>0</v>
      </c>
      <c r="L88" s="56">
        <f t="shared" si="0"/>
        <v>0</v>
      </c>
      <c r="M88" s="54">
        <f t="shared" si="1"/>
        <v>0</v>
      </c>
      <c r="N88" s="54">
        <f t="shared" si="3"/>
        <v>0</v>
      </c>
      <c r="O88" s="101">
        <f>+'Pay App 25'!O88+'Pay App 25'!P88</f>
        <v>0</v>
      </c>
      <c r="P88" s="73"/>
      <c r="Q88" s="69">
        <f>+'Pay App 25'!Q88+N88+P88</f>
        <v>0</v>
      </c>
    </row>
    <row r="89" spans="1:17" ht="21" customHeight="1" x14ac:dyDescent="0.25">
      <c r="A89" s="154" t="s">
        <v>82</v>
      </c>
      <c r="B89" s="154"/>
      <c r="C89" s="154" t="s">
        <v>256</v>
      </c>
      <c r="D89" s="155"/>
      <c r="E89" s="101">
        <f>+'Pay App 25'!E89</f>
        <v>0</v>
      </c>
      <c r="F89" s="73"/>
      <c r="G89" s="102">
        <f>+'Pay App 25'!G89+'Pay App 26'!F89</f>
        <v>0</v>
      </c>
      <c r="H89" s="194">
        <f>+'Pay App 25'!K89</f>
        <v>0</v>
      </c>
      <c r="I89" s="195"/>
      <c r="J89" s="104"/>
      <c r="K89" s="55">
        <f t="shared" si="2"/>
        <v>0</v>
      </c>
      <c r="L89" s="56">
        <f t="shared" si="0"/>
        <v>0</v>
      </c>
      <c r="M89" s="54">
        <f t="shared" si="1"/>
        <v>0</v>
      </c>
      <c r="N89" s="54">
        <f t="shared" si="3"/>
        <v>0</v>
      </c>
      <c r="O89" s="101">
        <f>+'Pay App 25'!O89+'Pay App 25'!P89</f>
        <v>0</v>
      </c>
      <c r="P89" s="73"/>
      <c r="Q89" s="69">
        <f>+'Pay App 25'!Q89+N89+P89</f>
        <v>0</v>
      </c>
    </row>
    <row r="90" spans="1:17" ht="21" customHeight="1" x14ac:dyDescent="0.25">
      <c r="A90" s="154" t="s">
        <v>257</v>
      </c>
      <c r="B90" s="154"/>
      <c r="C90" s="154" t="s">
        <v>258</v>
      </c>
      <c r="D90" s="155"/>
      <c r="E90" s="101">
        <f>+'Pay App 25'!E90</f>
        <v>0</v>
      </c>
      <c r="F90" s="73"/>
      <c r="G90" s="102">
        <f>+'Pay App 25'!G90+'Pay App 26'!F90</f>
        <v>0</v>
      </c>
      <c r="H90" s="194">
        <f>+'Pay App 25'!K90</f>
        <v>0</v>
      </c>
      <c r="I90" s="195"/>
      <c r="J90" s="104"/>
      <c r="K90" s="55">
        <f t="shared" si="2"/>
        <v>0</v>
      </c>
      <c r="L90" s="56">
        <f t="shared" si="0"/>
        <v>0</v>
      </c>
      <c r="M90" s="54">
        <f t="shared" si="1"/>
        <v>0</v>
      </c>
      <c r="N90" s="54">
        <f t="shared" si="3"/>
        <v>0</v>
      </c>
      <c r="O90" s="101">
        <f>+'Pay App 25'!O90+'Pay App 25'!P90</f>
        <v>0</v>
      </c>
      <c r="P90" s="73"/>
      <c r="Q90" s="69">
        <f>+'Pay App 25'!Q90+N90+P90</f>
        <v>0</v>
      </c>
    </row>
    <row r="91" spans="1:17" ht="21" customHeight="1" x14ac:dyDescent="0.25">
      <c r="A91" s="154" t="s">
        <v>259</v>
      </c>
      <c r="B91" s="154"/>
      <c r="C91" s="154" t="s">
        <v>260</v>
      </c>
      <c r="D91" s="155"/>
      <c r="E91" s="101">
        <f>+'Pay App 25'!E91</f>
        <v>0</v>
      </c>
      <c r="F91" s="73"/>
      <c r="G91" s="102">
        <f>+'Pay App 25'!G91+'Pay App 26'!F91</f>
        <v>0</v>
      </c>
      <c r="H91" s="194">
        <f>+'Pay App 25'!K91</f>
        <v>0</v>
      </c>
      <c r="I91" s="195"/>
      <c r="J91" s="104"/>
      <c r="K91" s="55">
        <f t="shared" si="2"/>
        <v>0</v>
      </c>
      <c r="L91" s="56">
        <f t="shared" si="0"/>
        <v>0</v>
      </c>
      <c r="M91" s="54">
        <f t="shared" si="1"/>
        <v>0</v>
      </c>
      <c r="N91" s="54">
        <f t="shared" si="3"/>
        <v>0</v>
      </c>
      <c r="O91" s="101">
        <f>+'Pay App 25'!O91+'Pay App 25'!P91</f>
        <v>0</v>
      </c>
      <c r="P91" s="73"/>
      <c r="Q91" s="69">
        <f>+'Pay App 25'!Q91+N91+P91</f>
        <v>0</v>
      </c>
    </row>
    <row r="92" spans="1:17" ht="21" customHeight="1" x14ac:dyDescent="0.25">
      <c r="A92" s="154" t="s">
        <v>261</v>
      </c>
      <c r="B92" s="154"/>
      <c r="C92" s="154" t="s">
        <v>262</v>
      </c>
      <c r="D92" s="155"/>
      <c r="E92" s="101">
        <f>+'Pay App 25'!E92</f>
        <v>0</v>
      </c>
      <c r="F92" s="73"/>
      <c r="G92" s="102">
        <f>+'Pay App 25'!G92+'Pay App 26'!F92</f>
        <v>0</v>
      </c>
      <c r="H92" s="194">
        <f>+'Pay App 25'!K92</f>
        <v>0</v>
      </c>
      <c r="I92" s="195"/>
      <c r="J92" s="104"/>
      <c r="K92" s="55">
        <f t="shared" si="2"/>
        <v>0</v>
      </c>
      <c r="L92" s="56">
        <f t="shared" si="0"/>
        <v>0</v>
      </c>
      <c r="M92" s="54">
        <f t="shared" si="1"/>
        <v>0</v>
      </c>
      <c r="N92" s="54">
        <f t="shared" si="3"/>
        <v>0</v>
      </c>
      <c r="O92" s="101">
        <f>+'Pay App 25'!O92+'Pay App 25'!P92</f>
        <v>0</v>
      </c>
      <c r="P92" s="73"/>
      <c r="Q92" s="69">
        <f>+'Pay App 25'!Q92+N92+P92</f>
        <v>0</v>
      </c>
    </row>
    <row r="93" spans="1:17" ht="21" customHeight="1" x14ac:dyDescent="0.25">
      <c r="A93" s="154" t="s">
        <v>263</v>
      </c>
      <c r="B93" s="154"/>
      <c r="C93" s="154" t="s">
        <v>264</v>
      </c>
      <c r="D93" s="155"/>
      <c r="E93" s="101">
        <f>+'Pay App 25'!E93</f>
        <v>0</v>
      </c>
      <c r="F93" s="73"/>
      <c r="G93" s="102">
        <f>+'Pay App 25'!G93+'Pay App 26'!F93</f>
        <v>0</v>
      </c>
      <c r="H93" s="194">
        <f>+'Pay App 25'!K93</f>
        <v>0</v>
      </c>
      <c r="I93" s="195"/>
      <c r="J93" s="104"/>
      <c r="K93" s="55">
        <f t="shared" si="2"/>
        <v>0</v>
      </c>
      <c r="L93" s="56">
        <f t="shared" si="0"/>
        <v>0</v>
      </c>
      <c r="M93" s="54">
        <f t="shared" si="1"/>
        <v>0</v>
      </c>
      <c r="N93" s="54">
        <f t="shared" si="3"/>
        <v>0</v>
      </c>
      <c r="O93" s="101">
        <f>+'Pay App 25'!O93+'Pay App 25'!P93</f>
        <v>0</v>
      </c>
      <c r="P93" s="73"/>
      <c r="Q93" s="69">
        <f>+'Pay App 25'!Q93+N93+P93</f>
        <v>0</v>
      </c>
    </row>
    <row r="94" spans="1:17" ht="21" customHeight="1" x14ac:dyDescent="0.25">
      <c r="A94" s="154" t="s">
        <v>265</v>
      </c>
      <c r="B94" s="154"/>
      <c r="C94" s="154" t="s">
        <v>266</v>
      </c>
      <c r="D94" s="155"/>
      <c r="E94" s="101">
        <f>+'Pay App 25'!E94</f>
        <v>0</v>
      </c>
      <c r="F94" s="73"/>
      <c r="G94" s="102">
        <f>+'Pay App 25'!G94+'Pay App 26'!F94</f>
        <v>0</v>
      </c>
      <c r="H94" s="194">
        <f>+'Pay App 25'!K94</f>
        <v>0</v>
      </c>
      <c r="I94" s="195"/>
      <c r="J94" s="104"/>
      <c r="K94" s="55">
        <f t="shared" si="2"/>
        <v>0</v>
      </c>
      <c r="L94" s="56">
        <f t="shared" si="0"/>
        <v>0</v>
      </c>
      <c r="M94" s="54">
        <f t="shared" si="1"/>
        <v>0</v>
      </c>
      <c r="N94" s="54">
        <f t="shared" si="3"/>
        <v>0</v>
      </c>
      <c r="O94" s="101">
        <f>+'Pay App 25'!O94+'Pay App 25'!P94</f>
        <v>0</v>
      </c>
      <c r="P94" s="73"/>
      <c r="Q94" s="69">
        <f>+'Pay App 25'!Q94+N94+P94</f>
        <v>0</v>
      </c>
    </row>
    <row r="95" spans="1:17" ht="21" customHeight="1" x14ac:dyDescent="0.25">
      <c r="A95" s="154" t="s">
        <v>83</v>
      </c>
      <c r="B95" s="154"/>
      <c r="C95" s="154" t="s">
        <v>267</v>
      </c>
      <c r="D95" s="155"/>
      <c r="E95" s="101">
        <f>+'Pay App 25'!E95</f>
        <v>0</v>
      </c>
      <c r="F95" s="73"/>
      <c r="G95" s="102">
        <f>+'Pay App 25'!G95+'Pay App 26'!F95</f>
        <v>0</v>
      </c>
      <c r="H95" s="194">
        <f>+'Pay App 25'!K95</f>
        <v>0</v>
      </c>
      <c r="I95" s="195"/>
      <c r="J95" s="104"/>
      <c r="K95" s="55">
        <f t="shared" si="2"/>
        <v>0</v>
      </c>
      <c r="L95" s="56">
        <f t="shared" si="0"/>
        <v>0</v>
      </c>
      <c r="M95" s="54">
        <f t="shared" si="1"/>
        <v>0</v>
      </c>
      <c r="N95" s="54">
        <f t="shared" si="3"/>
        <v>0</v>
      </c>
      <c r="O95" s="101">
        <f>+'Pay App 25'!O95+'Pay App 25'!P95</f>
        <v>0</v>
      </c>
      <c r="P95" s="73"/>
      <c r="Q95" s="69">
        <f>+'Pay App 25'!Q95+N95+P95</f>
        <v>0</v>
      </c>
    </row>
    <row r="96" spans="1:17" ht="21" customHeight="1" x14ac:dyDescent="0.25">
      <c r="A96" s="154" t="s">
        <v>84</v>
      </c>
      <c r="B96" s="154"/>
      <c r="C96" s="154" t="s">
        <v>268</v>
      </c>
      <c r="D96" s="155"/>
      <c r="E96" s="101">
        <f>+'Pay App 25'!E96</f>
        <v>0</v>
      </c>
      <c r="F96" s="73"/>
      <c r="G96" s="102">
        <f>+'Pay App 25'!G96+'Pay App 26'!F96</f>
        <v>0</v>
      </c>
      <c r="H96" s="194">
        <f>+'Pay App 25'!K96</f>
        <v>0</v>
      </c>
      <c r="I96" s="195"/>
      <c r="J96" s="104"/>
      <c r="K96" s="55">
        <f t="shared" si="2"/>
        <v>0</v>
      </c>
      <c r="L96" s="56">
        <f t="shared" si="0"/>
        <v>0</v>
      </c>
      <c r="M96" s="54">
        <f t="shared" si="1"/>
        <v>0</v>
      </c>
      <c r="N96" s="54">
        <f t="shared" si="3"/>
        <v>0</v>
      </c>
      <c r="O96" s="101">
        <f>+'Pay App 25'!O96+'Pay App 25'!P96</f>
        <v>0</v>
      </c>
      <c r="P96" s="73"/>
      <c r="Q96" s="69">
        <f>+'Pay App 25'!Q96+N96+P96</f>
        <v>0</v>
      </c>
    </row>
    <row r="97" spans="1:17" ht="21" customHeight="1" x14ac:dyDescent="0.25">
      <c r="A97" s="154" t="s">
        <v>270</v>
      </c>
      <c r="B97" s="154"/>
      <c r="C97" s="154" t="s">
        <v>271</v>
      </c>
      <c r="D97" s="155"/>
      <c r="E97" s="101">
        <f>+'Pay App 25'!E97</f>
        <v>0</v>
      </c>
      <c r="F97" s="73"/>
      <c r="G97" s="102">
        <f>+'Pay App 25'!G97+'Pay App 26'!F97</f>
        <v>0</v>
      </c>
      <c r="H97" s="194">
        <f>+'Pay App 25'!K97</f>
        <v>0</v>
      </c>
      <c r="I97" s="195"/>
      <c r="J97" s="104"/>
      <c r="K97" s="55">
        <f t="shared" si="2"/>
        <v>0</v>
      </c>
      <c r="L97" s="56">
        <f t="shared" si="0"/>
        <v>0</v>
      </c>
      <c r="M97" s="54">
        <f t="shared" si="1"/>
        <v>0</v>
      </c>
      <c r="N97" s="54">
        <f t="shared" si="3"/>
        <v>0</v>
      </c>
      <c r="O97" s="101">
        <f>+'Pay App 25'!O97+'Pay App 25'!P97</f>
        <v>0</v>
      </c>
      <c r="P97" s="73"/>
      <c r="Q97" s="69">
        <f>+'Pay App 25'!Q97+N97+P97</f>
        <v>0</v>
      </c>
    </row>
    <row r="98" spans="1:17" ht="21" customHeight="1" x14ac:dyDescent="0.25">
      <c r="A98" s="154" t="s">
        <v>272</v>
      </c>
      <c r="B98" s="154"/>
      <c r="C98" s="154" t="s">
        <v>273</v>
      </c>
      <c r="D98" s="155"/>
      <c r="E98" s="101">
        <f>+'Pay App 25'!E98</f>
        <v>0</v>
      </c>
      <c r="F98" s="73"/>
      <c r="G98" s="102">
        <f>+'Pay App 25'!G98+'Pay App 26'!F98</f>
        <v>0</v>
      </c>
      <c r="H98" s="194">
        <f>+'Pay App 25'!K98</f>
        <v>0</v>
      </c>
      <c r="I98" s="195"/>
      <c r="J98" s="104"/>
      <c r="K98" s="55">
        <f t="shared" si="2"/>
        <v>0</v>
      </c>
      <c r="L98" s="56">
        <f t="shared" si="0"/>
        <v>0</v>
      </c>
      <c r="M98" s="54">
        <f t="shared" si="1"/>
        <v>0</v>
      </c>
      <c r="N98" s="54">
        <f t="shared" si="3"/>
        <v>0</v>
      </c>
      <c r="O98" s="101">
        <f>+'Pay App 25'!O98+'Pay App 25'!P98</f>
        <v>0</v>
      </c>
      <c r="P98" s="73"/>
      <c r="Q98" s="69">
        <f>+'Pay App 25'!Q98+N98+P98</f>
        <v>0</v>
      </c>
    </row>
    <row r="99" spans="1:17" ht="21" customHeight="1" x14ac:dyDescent="0.25">
      <c r="A99" s="154" t="s">
        <v>274</v>
      </c>
      <c r="B99" s="154"/>
      <c r="C99" s="154" t="s">
        <v>275</v>
      </c>
      <c r="D99" s="155"/>
      <c r="E99" s="101">
        <f>+'Pay App 25'!E99</f>
        <v>0</v>
      </c>
      <c r="F99" s="73"/>
      <c r="G99" s="102">
        <f>+'Pay App 25'!G99+'Pay App 26'!F99</f>
        <v>0</v>
      </c>
      <c r="H99" s="194">
        <f>+'Pay App 25'!K99</f>
        <v>0</v>
      </c>
      <c r="I99" s="195"/>
      <c r="J99" s="104"/>
      <c r="K99" s="55">
        <f t="shared" si="2"/>
        <v>0</v>
      </c>
      <c r="L99" s="56">
        <f t="shared" si="0"/>
        <v>0</v>
      </c>
      <c r="M99" s="54">
        <f t="shared" si="1"/>
        <v>0</v>
      </c>
      <c r="N99" s="54">
        <f t="shared" si="3"/>
        <v>0</v>
      </c>
      <c r="O99" s="101">
        <f>+'Pay App 25'!O99+'Pay App 25'!P99</f>
        <v>0</v>
      </c>
      <c r="P99" s="73"/>
      <c r="Q99" s="69">
        <f>+'Pay App 25'!Q99+N99+P99</f>
        <v>0</v>
      </c>
    </row>
    <row r="100" spans="1:17" ht="21" customHeight="1" x14ac:dyDescent="0.25">
      <c r="A100" s="154" t="s">
        <v>276</v>
      </c>
      <c r="B100" s="154"/>
      <c r="C100" s="154" t="s">
        <v>277</v>
      </c>
      <c r="D100" s="155"/>
      <c r="E100" s="101">
        <f>+'Pay App 25'!E100</f>
        <v>0</v>
      </c>
      <c r="F100" s="73"/>
      <c r="G100" s="102">
        <f>+'Pay App 25'!G100+'Pay App 26'!F100</f>
        <v>0</v>
      </c>
      <c r="H100" s="194">
        <f>+'Pay App 25'!K100</f>
        <v>0</v>
      </c>
      <c r="I100" s="195"/>
      <c r="J100" s="104"/>
      <c r="K100" s="55">
        <f t="shared" si="2"/>
        <v>0</v>
      </c>
      <c r="L100" s="56">
        <f t="shared" si="0"/>
        <v>0</v>
      </c>
      <c r="M100" s="54">
        <f t="shared" si="1"/>
        <v>0</v>
      </c>
      <c r="N100" s="54">
        <f t="shared" si="3"/>
        <v>0</v>
      </c>
      <c r="O100" s="101">
        <f>+'Pay App 25'!O100+'Pay App 25'!P100</f>
        <v>0</v>
      </c>
      <c r="P100" s="73"/>
      <c r="Q100" s="69">
        <f>+'Pay App 25'!Q100+N100+P100</f>
        <v>0</v>
      </c>
    </row>
    <row r="101" spans="1:17" ht="21" customHeight="1" x14ac:dyDescent="0.25">
      <c r="A101" s="154" t="s">
        <v>278</v>
      </c>
      <c r="B101" s="154"/>
      <c r="C101" s="154" t="s">
        <v>279</v>
      </c>
      <c r="D101" s="155"/>
      <c r="E101" s="101">
        <f>+'Pay App 25'!E101</f>
        <v>0</v>
      </c>
      <c r="F101" s="73"/>
      <c r="G101" s="102">
        <f>+'Pay App 25'!G101+'Pay App 26'!F101</f>
        <v>0</v>
      </c>
      <c r="H101" s="194">
        <f>+'Pay App 25'!K101</f>
        <v>0</v>
      </c>
      <c r="I101" s="195"/>
      <c r="J101" s="104"/>
      <c r="K101" s="55">
        <f t="shared" si="2"/>
        <v>0</v>
      </c>
      <c r="L101" s="56">
        <f t="shared" si="0"/>
        <v>0</v>
      </c>
      <c r="M101" s="54">
        <f t="shared" si="1"/>
        <v>0</v>
      </c>
      <c r="N101" s="54">
        <f t="shared" si="3"/>
        <v>0</v>
      </c>
      <c r="O101" s="101">
        <f>+'Pay App 25'!O101+'Pay App 25'!P101</f>
        <v>0</v>
      </c>
      <c r="P101" s="73"/>
      <c r="Q101" s="69">
        <f>+'Pay App 25'!Q101+N101+P101</f>
        <v>0</v>
      </c>
    </row>
    <row r="102" spans="1:17" ht="21" customHeight="1" x14ac:dyDescent="0.25">
      <c r="A102" s="154" t="s">
        <v>281</v>
      </c>
      <c r="B102" s="154"/>
      <c r="C102" s="154" t="s">
        <v>280</v>
      </c>
      <c r="D102" s="155"/>
      <c r="E102" s="101">
        <f>+'Pay App 25'!E102</f>
        <v>0</v>
      </c>
      <c r="F102" s="73"/>
      <c r="G102" s="102">
        <f>+'Pay App 25'!G102+'Pay App 26'!F102</f>
        <v>0</v>
      </c>
      <c r="H102" s="194">
        <f>+'Pay App 25'!K102</f>
        <v>0</v>
      </c>
      <c r="I102" s="195"/>
      <c r="J102" s="104"/>
      <c r="K102" s="55">
        <f t="shared" si="2"/>
        <v>0</v>
      </c>
      <c r="L102" s="56">
        <f t="shared" si="0"/>
        <v>0</v>
      </c>
      <c r="M102" s="54">
        <f t="shared" si="1"/>
        <v>0</v>
      </c>
      <c r="N102" s="54">
        <f t="shared" si="3"/>
        <v>0</v>
      </c>
      <c r="O102" s="101">
        <f>+'Pay App 25'!O102+'Pay App 25'!P102</f>
        <v>0</v>
      </c>
      <c r="P102" s="73"/>
      <c r="Q102" s="69">
        <f>+'Pay App 25'!Q102+N102+P102</f>
        <v>0</v>
      </c>
    </row>
    <row r="103" spans="1:17" ht="21" customHeight="1" x14ac:dyDescent="0.25">
      <c r="A103" s="154" t="s">
        <v>282</v>
      </c>
      <c r="B103" s="154"/>
      <c r="C103" s="154" t="s">
        <v>283</v>
      </c>
      <c r="D103" s="155"/>
      <c r="E103" s="101">
        <f>+'Pay App 25'!E103</f>
        <v>0</v>
      </c>
      <c r="F103" s="73"/>
      <c r="G103" s="102">
        <f>+'Pay App 25'!G103+'Pay App 26'!F103</f>
        <v>0</v>
      </c>
      <c r="H103" s="194">
        <f>+'Pay App 25'!K103</f>
        <v>0</v>
      </c>
      <c r="I103" s="195"/>
      <c r="J103" s="104"/>
      <c r="K103" s="55">
        <f t="shared" si="2"/>
        <v>0</v>
      </c>
      <c r="L103" s="56">
        <f t="shared" si="0"/>
        <v>0</v>
      </c>
      <c r="M103" s="54">
        <f t="shared" si="1"/>
        <v>0</v>
      </c>
      <c r="N103" s="54">
        <f t="shared" si="3"/>
        <v>0</v>
      </c>
      <c r="O103" s="101">
        <f>+'Pay App 25'!O103+'Pay App 25'!P103</f>
        <v>0</v>
      </c>
      <c r="P103" s="73"/>
      <c r="Q103" s="69">
        <f>+'Pay App 25'!Q103+N103+P103</f>
        <v>0</v>
      </c>
    </row>
    <row r="104" spans="1:17" ht="21" customHeight="1" x14ac:dyDescent="0.25">
      <c r="A104" s="154" t="s">
        <v>284</v>
      </c>
      <c r="B104" s="154"/>
      <c r="C104" s="154" t="s">
        <v>285</v>
      </c>
      <c r="D104" s="155"/>
      <c r="E104" s="101">
        <f>+'Pay App 25'!E104</f>
        <v>0</v>
      </c>
      <c r="F104" s="73"/>
      <c r="G104" s="102">
        <f>+'Pay App 25'!G104+'Pay App 26'!F104</f>
        <v>0</v>
      </c>
      <c r="H104" s="194">
        <f>+'Pay App 25'!K104</f>
        <v>0</v>
      </c>
      <c r="I104" s="195"/>
      <c r="J104" s="104"/>
      <c r="K104" s="55">
        <f t="shared" si="2"/>
        <v>0</v>
      </c>
      <c r="L104" s="56">
        <f t="shared" si="0"/>
        <v>0</v>
      </c>
      <c r="M104" s="54">
        <f t="shared" si="1"/>
        <v>0</v>
      </c>
      <c r="N104" s="54">
        <f t="shared" si="3"/>
        <v>0</v>
      </c>
      <c r="O104" s="101">
        <f>+'Pay App 25'!O104+'Pay App 25'!P104</f>
        <v>0</v>
      </c>
      <c r="P104" s="73"/>
      <c r="Q104" s="69">
        <f>+'Pay App 25'!Q104+N104+P104</f>
        <v>0</v>
      </c>
    </row>
    <row r="105" spans="1:17" ht="21" customHeight="1" x14ac:dyDescent="0.25">
      <c r="A105" s="154" t="s">
        <v>292</v>
      </c>
      <c r="B105" s="154"/>
      <c r="C105" s="154" t="s">
        <v>286</v>
      </c>
      <c r="D105" s="155"/>
      <c r="E105" s="101">
        <f>+'Pay App 25'!E105</f>
        <v>0</v>
      </c>
      <c r="F105" s="73"/>
      <c r="G105" s="102">
        <f>+'Pay App 25'!G105+'Pay App 26'!F105</f>
        <v>0</v>
      </c>
      <c r="H105" s="194">
        <f>+'Pay App 25'!K105</f>
        <v>0</v>
      </c>
      <c r="I105" s="195"/>
      <c r="J105" s="104"/>
      <c r="K105" s="55">
        <f t="shared" si="2"/>
        <v>0</v>
      </c>
      <c r="L105" s="56">
        <f t="shared" si="0"/>
        <v>0</v>
      </c>
      <c r="M105" s="54">
        <f t="shared" si="1"/>
        <v>0</v>
      </c>
      <c r="N105" s="54">
        <f t="shared" si="3"/>
        <v>0</v>
      </c>
      <c r="O105" s="101">
        <f>+'Pay App 25'!O105+'Pay App 25'!P105</f>
        <v>0</v>
      </c>
      <c r="P105" s="73"/>
      <c r="Q105" s="69">
        <f>+'Pay App 25'!Q105+N105+P105</f>
        <v>0</v>
      </c>
    </row>
    <row r="106" spans="1:17" ht="21" customHeight="1" x14ac:dyDescent="0.25">
      <c r="A106" s="154" t="s">
        <v>413</v>
      </c>
      <c r="B106" s="154"/>
      <c r="C106" s="154" t="s">
        <v>414</v>
      </c>
      <c r="D106" s="155"/>
      <c r="E106" s="101">
        <f>+'Pay App 25'!E106</f>
        <v>0</v>
      </c>
      <c r="F106" s="73"/>
      <c r="G106" s="102">
        <f>+'Pay App 25'!G106+'Pay App 26'!F106</f>
        <v>0</v>
      </c>
      <c r="H106" s="194">
        <f>+'Pay App 25'!K106</f>
        <v>0</v>
      </c>
      <c r="I106" s="195"/>
      <c r="J106" s="104"/>
      <c r="K106" s="55">
        <f t="shared" si="2"/>
        <v>0</v>
      </c>
      <c r="L106" s="56">
        <f t="shared" si="0"/>
        <v>0</v>
      </c>
      <c r="M106" s="54">
        <f t="shared" si="1"/>
        <v>0</v>
      </c>
      <c r="N106" s="54">
        <f t="shared" si="3"/>
        <v>0</v>
      </c>
      <c r="O106" s="101">
        <f>+'Pay App 25'!O106+'Pay App 25'!P106</f>
        <v>0</v>
      </c>
      <c r="P106" s="73"/>
      <c r="Q106" s="69">
        <f>+'Pay App 25'!Q106+N106+P106</f>
        <v>0</v>
      </c>
    </row>
    <row r="107" spans="1:17" ht="21" customHeight="1" x14ac:dyDescent="0.25">
      <c r="A107" s="154" t="s">
        <v>293</v>
      </c>
      <c r="B107" s="154"/>
      <c r="C107" s="154" t="s">
        <v>287</v>
      </c>
      <c r="D107" s="155"/>
      <c r="E107" s="101">
        <f>+'Pay App 25'!E107</f>
        <v>0</v>
      </c>
      <c r="F107" s="73"/>
      <c r="G107" s="102">
        <f>+'Pay App 25'!G107+'Pay App 26'!F107</f>
        <v>0</v>
      </c>
      <c r="H107" s="194">
        <f>+'Pay App 25'!K107</f>
        <v>0</v>
      </c>
      <c r="I107" s="195"/>
      <c r="J107" s="104"/>
      <c r="K107" s="55">
        <f t="shared" si="2"/>
        <v>0</v>
      </c>
      <c r="L107" s="56">
        <f t="shared" si="0"/>
        <v>0</v>
      </c>
      <c r="M107" s="54">
        <f t="shared" si="1"/>
        <v>0</v>
      </c>
      <c r="N107" s="54">
        <f t="shared" si="3"/>
        <v>0</v>
      </c>
      <c r="O107" s="101">
        <f>+'Pay App 25'!O107+'Pay App 25'!P107</f>
        <v>0</v>
      </c>
      <c r="P107" s="73"/>
      <c r="Q107" s="69">
        <f>+'Pay App 25'!Q107+N107+P107</f>
        <v>0</v>
      </c>
    </row>
    <row r="108" spans="1:17" ht="21" customHeight="1" x14ac:dyDescent="0.25">
      <c r="A108" s="154" t="s">
        <v>294</v>
      </c>
      <c r="B108" s="154"/>
      <c r="C108" s="154" t="s">
        <v>288</v>
      </c>
      <c r="D108" s="155"/>
      <c r="E108" s="101">
        <f>+'Pay App 25'!E108</f>
        <v>0</v>
      </c>
      <c r="F108" s="73"/>
      <c r="G108" s="102">
        <f>+'Pay App 25'!G108+'Pay App 26'!F108</f>
        <v>0</v>
      </c>
      <c r="H108" s="194">
        <f>+'Pay App 25'!K108</f>
        <v>0</v>
      </c>
      <c r="I108" s="195"/>
      <c r="J108" s="104"/>
      <c r="K108" s="55">
        <f t="shared" si="2"/>
        <v>0</v>
      </c>
      <c r="L108" s="56">
        <f t="shared" si="0"/>
        <v>0</v>
      </c>
      <c r="M108" s="54">
        <f t="shared" si="1"/>
        <v>0</v>
      </c>
      <c r="N108" s="54">
        <f t="shared" si="3"/>
        <v>0</v>
      </c>
      <c r="O108" s="101">
        <f>+'Pay App 25'!O108+'Pay App 25'!P108</f>
        <v>0</v>
      </c>
      <c r="P108" s="73"/>
      <c r="Q108" s="69">
        <f>+'Pay App 25'!Q108+N108+P108</f>
        <v>0</v>
      </c>
    </row>
    <row r="109" spans="1:17" ht="21" customHeight="1" x14ac:dyDescent="0.25">
      <c r="A109" s="154" t="s">
        <v>295</v>
      </c>
      <c r="B109" s="154"/>
      <c r="C109" s="154" t="s">
        <v>289</v>
      </c>
      <c r="D109" s="155"/>
      <c r="E109" s="101">
        <f>+'Pay App 25'!E109</f>
        <v>0</v>
      </c>
      <c r="F109" s="73"/>
      <c r="G109" s="102">
        <f>+'Pay App 25'!G109+'Pay App 26'!F109</f>
        <v>0</v>
      </c>
      <c r="H109" s="194">
        <f>+'Pay App 25'!K109</f>
        <v>0</v>
      </c>
      <c r="I109" s="195"/>
      <c r="J109" s="104"/>
      <c r="K109" s="55">
        <f t="shared" si="2"/>
        <v>0</v>
      </c>
      <c r="L109" s="56">
        <f t="shared" si="0"/>
        <v>0</v>
      </c>
      <c r="M109" s="54">
        <f t="shared" si="1"/>
        <v>0</v>
      </c>
      <c r="N109" s="54">
        <f t="shared" si="3"/>
        <v>0</v>
      </c>
      <c r="O109" s="101">
        <f>+'Pay App 25'!O109+'Pay App 25'!P109</f>
        <v>0</v>
      </c>
      <c r="P109" s="73"/>
      <c r="Q109" s="69">
        <f>+'Pay App 25'!Q109+N109+P109</f>
        <v>0</v>
      </c>
    </row>
    <row r="110" spans="1:17" ht="21" customHeight="1" x14ac:dyDescent="0.25">
      <c r="A110" s="154" t="s">
        <v>296</v>
      </c>
      <c r="B110" s="154"/>
      <c r="C110" s="154" t="s">
        <v>290</v>
      </c>
      <c r="D110" s="155"/>
      <c r="E110" s="101">
        <f>+'Pay App 25'!E110</f>
        <v>0</v>
      </c>
      <c r="F110" s="73"/>
      <c r="G110" s="102">
        <f>+'Pay App 25'!G110+'Pay App 26'!F110</f>
        <v>0</v>
      </c>
      <c r="H110" s="194">
        <f>+'Pay App 25'!K110</f>
        <v>0</v>
      </c>
      <c r="I110" s="195"/>
      <c r="J110" s="104"/>
      <c r="K110" s="55">
        <f t="shared" si="2"/>
        <v>0</v>
      </c>
      <c r="L110" s="56">
        <f t="shared" si="0"/>
        <v>0</v>
      </c>
      <c r="M110" s="54">
        <f t="shared" si="1"/>
        <v>0</v>
      </c>
      <c r="N110" s="54">
        <f t="shared" si="3"/>
        <v>0</v>
      </c>
      <c r="O110" s="101">
        <f>+'Pay App 25'!O110+'Pay App 25'!P110</f>
        <v>0</v>
      </c>
      <c r="P110" s="73"/>
      <c r="Q110" s="69">
        <f>+'Pay App 25'!Q110+N110+P110</f>
        <v>0</v>
      </c>
    </row>
    <row r="111" spans="1:17" ht="21" customHeight="1" x14ac:dyDescent="0.25">
      <c r="A111" s="154" t="s">
        <v>297</v>
      </c>
      <c r="B111" s="154"/>
      <c r="C111" s="154" t="s">
        <v>291</v>
      </c>
      <c r="D111" s="155"/>
      <c r="E111" s="101">
        <f>+'Pay App 25'!E111</f>
        <v>0</v>
      </c>
      <c r="F111" s="73"/>
      <c r="G111" s="102">
        <f>+'Pay App 25'!G111+'Pay App 26'!F111</f>
        <v>0</v>
      </c>
      <c r="H111" s="194">
        <f>+'Pay App 25'!K111</f>
        <v>0</v>
      </c>
      <c r="I111" s="195"/>
      <c r="J111" s="104"/>
      <c r="K111" s="55">
        <f t="shared" si="2"/>
        <v>0</v>
      </c>
      <c r="L111" s="56">
        <f t="shared" si="0"/>
        <v>0</v>
      </c>
      <c r="M111" s="54">
        <f t="shared" si="1"/>
        <v>0</v>
      </c>
      <c r="N111" s="54">
        <f t="shared" si="3"/>
        <v>0</v>
      </c>
      <c r="O111" s="101">
        <f>+'Pay App 25'!O111+'Pay App 25'!P111</f>
        <v>0</v>
      </c>
      <c r="P111" s="73"/>
      <c r="Q111" s="69">
        <f>+'Pay App 25'!Q111+N111+P111</f>
        <v>0</v>
      </c>
    </row>
    <row r="112" spans="1:17" ht="21" customHeight="1" x14ac:dyDescent="0.25">
      <c r="A112" s="159" t="s">
        <v>226</v>
      </c>
      <c r="B112" s="159"/>
      <c r="C112" s="159" t="s">
        <v>227</v>
      </c>
      <c r="D112" s="160"/>
      <c r="E112" s="101">
        <f>+'Pay App 25'!E112</f>
        <v>0</v>
      </c>
      <c r="F112" s="73"/>
      <c r="G112" s="102">
        <f>+'Pay App 25'!G112+'Pay App 26'!F112</f>
        <v>0</v>
      </c>
      <c r="H112" s="194">
        <f>+'Pay App 25'!K112</f>
        <v>0</v>
      </c>
      <c r="I112" s="195"/>
      <c r="J112" s="104"/>
      <c r="K112" s="55">
        <f t="shared" si="2"/>
        <v>0</v>
      </c>
      <c r="L112" s="56">
        <f t="shared" si="0"/>
        <v>0</v>
      </c>
      <c r="M112" s="54">
        <f t="shared" si="1"/>
        <v>0</v>
      </c>
      <c r="N112" s="54">
        <f t="shared" si="3"/>
        <v>0</v>
      </c>
      <c r="O112" s="101">
        <f>+'Pay App 25'!O112+'Pay App 25'!P112</f>
        <v>0</v>
      </c>
      <c r="P112" s="73"/>
      <c r="Q112" s="69">
        <f>+'Pay App 25'!Q112+N112+P112</f>
        <v>0</v>
      </c>
    </row>
    <row r="113" spans="1:17" ht="21" customHeight="1" x14ac:dyDescent="0.25">
      <c r="A113" s="154" t="s">
        <v>85</v>
      </c>
      <c r="B113" s="154"/>
      <c r="C113" s="154" t="s">
        <v>86</v>
      </c>
      <c r="D113" s="155"/>
      <c r="E113" s="101">
        <f>+'Pay App 25'!E113</f>
        <v>0</v>
      </c>
      <c r="F113" s="73"/>
      <c r="G113" s="102">
        <f>+'Pay App 25'!G113+'Pay App 26'!F113</f>
        <v>0</v>
      </c>
      <c r="H113" s="194">
        <f>+'Pay App 25'!K113</f>
        <v>0</v>
      </c>
      <c r="I113" s="195"/>
      <c r="J113" s="104"/>
      <c r="K113" s="55">
        <f t="shared" si="2"/>
        <v>0</v>
      </c>
      <c r="L113" s="56">
        <f t="shared" si="0"/>
        <v>0</v>
      </c>
      <c r="M113" s="54">
        <f t="shared" si="1"/>
        <v>0</v>
      </c>
      <c r="N113" s="54">
        <f t="shared" si="3"/>
        <v>0</v>
      </c>
      <c r="O113" s="101">
        <f>+'Pay App 25'!O113+'Pay App 25'!P113</f>
        <v>0</v>
      </c>
      <c r="P113" s="73"/>
      <c r="Q113" s="69">
        <f>+'Pay App 25'!Q113+N113+P113</f>
        <v>0</v>
      </c>
    </row>
    <row r="114" spans="1:17" ht="21" customHeight="1" x14ac:dyDescent="0.25">
      <c r="A114" s="154" t="s">
        <v>87</v>
      </c>
      <c r="B114" s="154"/>
      <c r="C114" s="154" t="s">
        <v>88</v>
      </c>
      <c r="D114" s="155"/>
      <c r="E114" s="101">
        <f>+'Pay App 25'!E114</f>
        <v>0</v>
      </c>
      <c r="F114" s="73"/>
      <c r="G114" s="102">
        <f>+'Pay App 25'!G114+'Pay App 26'!F114</f>
        <v>0</v>
      </c>
      <c r="H114" s="194">
        <f>+'Pay App 25'!K114</f>
        <v>0</v>
      </c>
      <c r="I114" s="195"/>
      <c r="J114" s="104"/>
      <c r="K114" s="55">
        <f t="shared" si="2"/>
        <v>0</v>
      </c>
      <c r="L114" s="56">
        <f t="shared" si="0"/>
        <v>0</v>
      </c>
      <c r="M114" s="54">
        <f t="shared" si="1"/>
        <v>0</v>
      </c>
      <c r="N114" s="54">
        <f t="shared" si="3"/>
        <v>0</v>
      </c>
      <c r="O114" s="101">
        <f>+'Pay App 25'!O114+'Pay App 25'!P114</f>
        <v>0</v>
      </c>
      <c r="P114" s="73"/>
      <c r="Q114" s="69">
        <f>+'Pay App 25'!Q114+N114+P114</f>
        <v>0</v>
      </c>
    </row>
    <row r="115" spans="1:17" ht="21" customHeight="1" x14ac:dyDescent="0.25">
      <c r="A115" s="154" t="s">
        <v>298</v>
      </c>
      <c r="B115" s="154"/>
      <c r="C115" s="154" t="s">
        <v>299</v>
      </c>
      <c r="D115" s="155"/>
      <c r="E115" s="101">
        <f>+'Pay App 25'!E115</f>
        <v>0</v>
      </c>
      <c r="F115" s="73"/>
      <c r="G115" s="102">
        <f>+'Pay App 25'!G115+'Pay App 26'!F115</f>
        <v>0</v>
      </c>
      <c r="H115" s="194">
        <f>+'Pay App 25'!K115</f>
        <v>0</v>
      </c>
      <c r="I115" s="195"/>
      <c r="J115" s="104"/>
      <c r="K115" s="55">
        <f t="shared" si="2"/>
        <v>0</v>
      </c>
      <c r="L115" s="56">
        <f t="shared" si="0"/>
        <v>0</v>
      </c>
      <c r="M115" s="54">
        <f t="shared" si="1"/>
        <v>0</v>
      </c>
      <c r="N115" s="54">
        <f t="shared" si="3"/>
        <v>0</v>
      </c>
      <c r="O115" s="101">
        <f>+'Pay App 25'!O115+'Pay App 25'!P115</f>
        <v>0</v>
      </c>
      <c r="P115" s="73"/>
      <c r="Q115" s="69">
        <f>+'Pay App 25'!Q115+N115+P115</f>
        <v>0</v>
      </c>
    </row>
    <row r="116" spans="1:17" ht="21" customHeight="1" x14ac:dyDescent="0.25">
      <c r="A116" s="159" t="s">
        <v>224</v>
      </c>
      <c r="B116" s="159"/>
      <c r="C116" s="157" t="s">
        <v>225</v>
      </c>
      <c r="D116" s="185"/>
      <c r="E116" s="101">
        <f>+'Pay App 25'!E116</f>
        <v>0</v>
      </c>
      <c r="F116" s="73"/>
      <c r="G116" s="102">
        <f>+'Pay App 25'!G116+'Pay App 26'!F116</f>
        <v>0</v>
      </c>
      <c r="H116" s="194">
        <f>+'Pay App 25'!K116</f>
        <v>0</v>
      </c>
      <c r="I116" s="195"/>
      <c r="J116" s="104"/>
      <c r="K116" s="55">
        <f t="shared" si="2"/>
        <v>0</v>
      </c>
      <c r="L116" s="56">
        <f t="shared" si="0"/>
        <v>0</v>
      </c>
      <c r="M116" s="54">
        <f t="shared" si="1"/>
        <v>0</v>
      </c>
      <c r="N116" s="54">
        <f t="shared" si="3"/>
        <v>0</v>
      </c>
      <c r="O116" s="101">
        <f>+'Pay App 25'!O116+'Pay App 25'!P116</f>
        <v>0</v>
      </c>
      <c r="P116" s="73"/>
      <c r="Q116" s="69">
        <f>+'Pay App 25'!Q116+N116+P116</f>
        <v>0</v>
      </c>
    </row>
    <row r="117" spans="1:17" ht="21" customHeight="1" x14ac:dyDescent="0.25">
      <c r="A117" s="154" t="s">
        <v>300</v>
      </c>
      <c r="B117" s="154"/>
      <c r="C117" s="154" t="s">
        <v>301</v>
      </c>
      <c r="D117" s="155"/>
      <c r="E117" s="101">
        <f>+'Pay App 25'!E117</f>
        <v>0</v>
      </c>
      <c r="F117" s="73"/>
      <c r="G117" s="102">
        <f>+'Pay App 25'!G117+'Pay App 26'!F117</f>
        <v>0</v>
      </c>
      <c r="H117" s="194">
        <f>+'Pay App 25'!K117</f>
        <v>0</v>
      </c>
      <c r="I117" s="195"/>
      <c r="J117" s="104"/>
      <c r="K117" s="55">
        <f t="shared" si="2"/>
        <v>0</v>
      </c>
      <c r="L117" s="56">
        <f t="shared" si="0"/>
        <v>0</v>
      </c>
      <c r="M117" s="54">
        <f t="shared" si="1"/>
        <v>0</v>
      </c>
      <c r="N117" s="54">
        <f t="shared" si="3"/>
        <v>0</v>
      </c>
      <c r="O117" s="101">
        <f>+'Pay App 25'!O117+'Pay App 25'!P117</f>
        <v>0</v>
      </c>
      <c r="P117" s="73"/>
      <c r="Q117" s="69">
        <f>+'Pay App 25'!Q117+N117+P117</f>
        <v>0</v>
      </c>
    </row>
    <row r="118" spans="1:17" ht="21" customHeight="1" x14ac:dyDescent="0.25">
      <c r="A118" s="154" t="s">
        <v>89</v>
      </c>
      <c r="B118" s="154"/>
      <c r="C118" s="130" t="s">
        <v>90</v>
      </c>
      <c r="D118" s="58"/>
      <c r="E118" s="101">
        <f>+'Pay App 25'!E118</f>
        <v>0</v>
      </c>
      <c r="F118" s="73"/>
      <c r="G118" s="102">
        <f>+'Pay App 25'!G118+'Pay App 26'!F118</f>
        <v>0</v>
      </c>
      <c r="H118" s="194">
        <f>+'Pay App 25'!K118</f>
        <v>0</v>
      </c>
      <c r="I118" s="195"/>
      <c r="J118" s="104"/>
      <c r="K118" s="55">
        <f t="shared" si="2"/>
        <v>0</v>
      </c>
      <c r="L118" s="56">
        <f t="shared" si="0"/>
        <v>0</v>
      </c>
      <c r="M118" s="54">
        <f t="shared" si="1"/>
        <v>0</v>
      </c>
      <c r="N118" s="54">
        <f t="shared" si="3"/>
        <v>0</v>
      </c>
      <c r="O118" s="101">
        <f>+'Pay App 25'!O118+'Pay App 25'!P118</f>
        <v>0</v>
      </c>
      <c r="P118" s="73"/>
      <c r="Q118" s="69">
        <f>+'Pay App 25'!Q118+N118+P118</f>
        <v>0</v>
      </c>
    </row>
    <row r="119" spans="1:17" ht="21" customHeight="1" x14ac:dyDescent="0.25">
      <c r="A119" s="154" t="s">
        <v>91</v>
      </c>
      <c r="B119" s="154"/>
      <c r="C119" s="155" t="s">
        <v>92</v>
      </c>
      <c r="D119" s="172"/>
      <c r="E119" s="101">
        <f>+'Pay App 25'!E119</f>
        <v>0</v>
      </c>
      <c r="F119" s="73"/>
      <c r="G119" s="102">
        <f>+'Pay App 25'!G119+'Pay App 26'!F119</f>
        <v>0</v>
      </c>
      <c r="H119" s="194">
        <f>+'Pay App 25'!K119</f>
        <v>0</v>
      </c>
      <c r="I119" s="195"/>
      <c r="J119" s="104"/>
      <c r="K119" s="55">
        <f t="shared" si="2"/>
        <v>0</v>
      </c>
      <c r="L119" s="56">
        <f t="shared" si="0"/>
        <v>0</v>
      </c>
      <c r="M119" s="54">
        <f t="shared" si="1"/>
        <v>0</v>
      </c>
      <c r="N119" s="54">
        <f t="shared" si="3"/>
        <v>0</v>
      </c>
      <c r="O119" s="101">
        <f>+'Pay App 25'!O119+'Pay App 25'!P119</f>
        <v>0</v>
      </c>
      <c r="P119" s="73"/>
      <c r="Q119" s="69">
        <f>+'Pay App 25'!Q119+N119+P119</f>
        <v>0</v>
      </c>
    </row>
    <row r="120" spans="1:17" ht="21" customHeight="1" x14ac:dyDescent="0.25">
      <c r="A120" s="154" t="s">
        <v>302</v>
      </c>
      <c r="B120" s="154"/>
      <c r="C120" s="154" t="s">
        <v>303</v>
      </c>
      <c r="D120" s="155"/>
      <c r="E120" s="101">
        <f>+'Pay App 25'!E120</f>
        <v>0</v>
      </c>
      <c r="F120" s="73"/>
      <c r="G120" s="102">
        <f>+'Pay App 25'!G120+'Pay App 26'!F120</f>
        <v>0</v>
      </c>
      <c r="H120" s="194">
        <f>+'Pay App 25'!K120</f>
        <v>0</v>
      </c>
      <c r="I120" s="195"/>
      <c r="J120" s="104"/>
      <c r="K120" s="55">
        <f t="shared" si="2"/>
        <v>0</v>
      </c>
      <c r="L120" s="56">
        <f t="shared" si="0"/>
        <v>0</v>
      </c>
      <c r="M120" s="54">
        <f t="shared" si="1"/>
        <v>0</v>
      </c>
      <c r="N120" s="54">
        <f t="shared" si="3"/>
        <v>0</v>
      </c>
      <c r="O120" s="101">
        <f>+'Pay App 25'!O120+'Pay App 25'!P120</f>
        <v>0</v>
      </c>
      <c r="P120" s="73"/>
      <c r="Q120" s="69">
        <f>+'Pay App 25'!Q120+N120+P120</f>
        <v>0</v>
      </c>
    </row>
    <row r="121" spans="1:17" ht="21" customHeight="1" x14ac:dyDescent="0.25">
      <c r="A121" s="154" t="s">
        <v>304</v>
      </c>
      <c r="B121" s="154"/>
      <c r="C121" s="154" t="s">
        <v>305</v>
      </c>
      <c r="D121" s="155"/>
      <c r="E121" s="101">
        <f>+'Pay App 25'!E121</f>
        <v>0</v>
      </c>
      <c r="F121" s="73"/>
      <c r="G121" s="102">
        <f>+'Pay App 25'!G121+'Pay App 26'!F121</f>
        <v>0</v>
      </c>
      <c r="H121" s="194">
        <f>+'Pay App 25'!K121</f>
        <v>0</v>
      </c>
      <c r="I121" s="195"/>
      <c r="J121" s="104"/>
      <c r="K121" s="55">
        <f t="shared" si="2"/>
        <v>0</v>
      </c>
      <c r="L121" s="56">
        <f t="shared" si="0"/>
        <v>0</v>
      </c>
      <c r="M121" s="54">
        <f t="shared" si="1"/>
        <v>0</v>
      </c>
      <c r="N121" s="54">
        <f t="shared" si="3"/>
        <v>0</v>
      </c>
      <c r="O121" s="101">
        <f>+'Pay App 25'!O121+'Pay App 25'!P121</f>
        <v>0</v>
      </c>
      <c r="P121" s="73"/>
      <c r="Q121" s="69">
        <f>+'Pay App 25'!Q121+N121+P121</f>
        <v>0</v>
      </c>
    </row>
    <row r="122" spans="1:17" ht="21" customHeight="1" x14ac:dyDescent="0.25">
      <c r="A122" s="159" t="s">
        <v>93</v>
      </c>
      <c r="B122" s="159"/>
      <c r="C122" s="160" t="s">
        <v>221</v>
      </c>
      <c r="D122" s="163"/>
      <c r="E122" s="101">
        <f>+'Pay App 25'!E122</f>
        <v>0</v>
      </c>
      <c r="F122" s="73"/>
      <c r="G122" s="102">
        <f>+'Pay App 25'!G122+'Pay App 26'!F122</f>
        <v>0</v>
      </c>
      <c r="H122" s="194">
        <f>+'Pay App 25'!K122</f>
        <v>0</v>
      </c>
      <c r="I122" s="195"/>
      <c r="J122" s="104"/>
      <c r="K122" s="55">
        <f t="shared" si="2"/>
        <v>0</v>
      </c>
      <c r="L122" s="56">
        <f t="shared" si="0"/>
        <v>0</v>
      </c>
      <c r="M122" s="54">
        <f t="shared" si="1"/>
        <v>0</v>
      </c>
      <c r="N122" s="54">
        <f t="shared" si="3"/>
        <v>0</v>
      </c>
      <c r="O122" s="101">
        <f>+'Pay App 25'!O122+'Pay App 25'!P122</f>
        <v>0</v>
      </c>
      <c r="P122" s="73"/>
      <c r="Q122" s="69">
        <f>+'Pay App 25'!Q122+N122+P122</f>
        <v>0</v>
      </c>
    </row>
    <row r="123" spans="1:17" ht="21" customHeight="1" x14ac:dyDescent="0.25">
      <c r="A123" s="154" t="s">
        <v>306</v>
      </c>
      <c r="B123" s="154"/>
      <c r="C123" s="154" t="s">
        <v>307</v>
      </c>
      <c r="D123" s="155"/>
      <c r="E123" s="101">
        <f>+'Pay App 25'!E123</f>
        <v>0</v>
      </c>
      <c r="F123" s="73"/>
      <c r="G123" s="102">
        <f>+'Pay App 25'!G123+'Pay App 26'!F123</f>
        <v>0</v>
      </c>
      <c r="H123" s="194">
        <f>+'Pay App 25'!K123</f>
        <v>0</v>
      </c>
      <c r="I123" s="195"/>
      <c r="J123" s="104"/>
      <c r="K123" s="55">
        <f t="shared" si="2"/>
        <v>0</v>
      </c>
      <c r="L123" s="56">
        <f t="shared" si="0"/>
        <v>0</v>
      </c>
      <c r="M123" s="54">
        <f t="shared" si="1"/>
        <v>0</v>
      </c>
      <c r="N123" s="54">
        <f t="shared" si="3"/>
        <v>0</v>
      </c>
      <c r="O123" s="101">
        <f>+'Pay App 25'!O123+'Pay App 25'!P123</f>
        <v>0</v>
      </c>
      <c r="P123" s="73"/>
      <c r="Q123" s="69">
        <f>+'Pay App 25'!Q123+N123+P123</f>
        <v>0</v>
      </c>
    </row>
    <row r="124" spans="1:17" ht="21" customHeight="1" x14ac:dyDescent="0.25">
      <c r="A124" s="154" t="s">
        <v>306</v>
      </c>
      <c r="B124" s="154"/>
      <c r="C124" s="154" t="s">
        <v>308</v>
      </c>
      <c r="D124" s="155"/>
      <c r="E124" s="101">
        <f>+'Pay App 25'!E124</f>
        <v>0</v>
      </c>
      <c r="F124" s="73"/>
      <c r="G124" s="102">
        <f>+'Pay App 25'!G124+'Pay App 26'!F124</f>
        <v>0</v>
      </c>
      <c r="H124" s="194">
        <f>+'Pay App 25'!K124</f>
        <v>0</v>
      </c>
      <c r="I124" s="195"/>
      <c r="J124" s="104"/>
      <c r="K124" s="55">
        <f t="shared" si="2"/>
        <v>0</v>
      </c>
      <c r="L124" s="56">
        <f t="shared" si="0"/>
        <v>0</v>
      </c>
      <c r="M124" s="54">
        <f t="shared" si="1"/>
        <v>0</v>
      </c>
      <c r="N124" s="54">
        <f t="shared" si="3"/>
        <v>0</v>
      </c>
      <c r="O124" s="101">
        <f>+'Pay App 25'!O124+'Pay App 25'!P124</f>
        <v>0</v>
      </c>
      <c r="P124" s="73"/>
      <c r="Q124" s="69">
        <f>+'Pay App 25'!Q124+N124+P124</f>
        <v>0</v>
      </c>
    </row>
    <row r="125" spans="1:17" ht="21" customHeight="1" x14ac:dyDescent="0.25">
      <c r="A125" s="154" t="s">
        <v>306</v>
      </c>
      <c r="B125" s="154"/>
      <c r="C125" s="154" t="s">
        <v>309</v>
      </c>
      <c r="D125" s="155"/>
      <c r="E125" s="101">
        <f>+'Pay App 25'!E125</f>
        <v>0</v>
      </c>
      <c r="F125" s="73"/>
      <c r="G125" s="102">
        <f>+'Pay App 25'!G125+'Pay App 26'!F125</f>
        <v>0</v>
      </c>
      <c r="H125" s="194">
        <f>+'Pay App 25'!K125</f>
        <v>0</v>
      </c>
      <c r="I125" s="195"/>
      <c r="J125" s="104"/>
      <c r="K125" s="55">
        <f t="shared" si="2"/>
        <v>0</v>
      </c>
      <c r="L125" s="56">
        <f t="shared" si="0"/>
        <v>0</v>
      </c>
      <c r="M125" s="54">
        <f t="shared" si="1"/>
        <v>0</v>
      </c>
      <c r="N125" s="54">
        <f t="shared" si="3"/>
        <v>0</v>
      </c>
      <c r="O125" s="101">
        <f>+'Pay App 25'!O125+'Pay App 25'!P125</f>
        <v>0</v>
      </c>
      <c r="P125" s="73"/>
      <c r="Q125" s="69">
        <f>+'Pay App 25'!Q125+N125+P125</f>
        <v>0</v>
      </c>
    </row>
    <row r="126" spans="1:17" ht="21" customHeight="1" x14ac:dyDescent="0.25">
      <c r="A126" s="159" t="s">
        <v>222</v>
      </c>
      <c r="B126" s="159"/>
      <c r="C126" s="159" t="s">
        <v>223</v>
      </c>
      <c r="D126" s="160"/>
      <c r="E126" s="101">
        <f>+'Pay App 25'!E126</f>
        <v>0</v>
      </c>
      <c r="F126" s="73"/>
      <c r="G126" s="102">
        <f>+'Pay App 25'!G126+'Pay App 26'!F126</f>
        <v>0</v>
      </c>
      <c r="H126" s="194">
        <f>+'Pay App 25'!K126</f>
        <v>0</v>
      </c>
      <c r="I126" s="195"/>
      <c r="J126" s="104"/>
      <c r="K126" s="55">
        <f t="shared" si="2"/>
        <v>0</v>
      </c>
      <c r="L126" s="56">
        <f t="shared" si="0"/>
        <v>0</v>
      </c>
      <c r="M126" s="54">
        <f t="shared" si="1"/>
        <v>0</v>
      </c>
      <c r="N126" s="54">
        <f t="shared" si="3"/>
        <v>0</v>
      </c>
      <c r="O126" s="101">
        <f>+'Pay App 25'!O126+'Pay App 25'!P126</f>
        <v>0</v>
      </c>
      <c r="P126" s="73"/>
      <c r="Q126" s="69">
        <f>+'Pay App 25'!Q126+N126+P126</f>
        <v>0</v>
      </c>
    </row>
    <row r="127" spans="1:17" ht="21" customHeight="1" x14ac:dyDescent="0.25">
      <c r="A127" s="154" t="s">
        <v>94</v>
      </c>
      <c r="B127" s="154"/>
      <c r="C127" s="154" t="s">
        <v>95</v>
      </c>
      <c r="D127" s="155"/>
      <c r="E127" s="101">
        <f>+'Pay App 25'!E127</f>
        <v>0</v>
      </c>
      <c r="F127" s="73"/>
      <c r="G127" s="102">
        <f>+'Pay App 25'!G127+'Pay App 26'!F127</f>
        <v>0</v>
      </c>
      <c r="H127" s="194">
        <f>+'Pay App 25'!K127</f>
        <v>0</v>
      </c>
      <c r="I127" s="195"/>
      <c r="J127" s="104"/>
      <c r="K127" s="55">
        <f t="shared" si="2"/>
        <v>0</v>
      </c>
      <c r="L127" s="56">
        <f t="shared" si="0"/>
        <v>0</v>
      </c>
      <c r="M127" s="54">
        <f t="shared" si="1"/>
        <v>0</v>
      </c>
      <c r="N127" s="54">
        <f t="shared" si="3"/>
        <v>0</v>
      </c>
      <c r="O127" s="101">
        <f>+'Pay App 25'!O127+'Pay App 25'!P127</f>
        <v>0</v>
      </c>
      <c r="P127" s="73"/>
      <c r="Q127" s="69">
        <f>+'Pay App 25'!Q127+N127+P127</f>
        <v>0</v>
      </c>
    </row>
    <row r="128" spans="1:17" ht="21" customHeight="1" x14ac:dyDescent="0.25">
      <c r="A128" s="154" t="s">
        <v>310</v>
      </c>
      <c r="B128" s="154"/>
      <c r="C128" s="154" t="s">
        <v>311</v>
      </c>
      <c r="D128" s="155"/>
      <c r="E128" s="101">
        <f>+'Pay App 25'!E128</f>
        <v>0</v>
      </c>
      <c r="F128" s="73"/>
      <c r="G128" s="102">
        <f>+'Pay App 25'!G128+'Pay App 26'!F128</f>
        <v>0</v>
      </c>
      <c r="H128" s="194">
        <f>+'Pay App 25'!K128</f>
        <v>0</v>
      </c>
      <c r="I128" s="195"/>
      <c r="J128" s="104"/>
      <c r="K128" s="55">
        <f t="shared" si="2"/>
        <v>0</v>
      </c>
      <c r="L128" s="56">
        <f t="shared" si="0"/>
        <v>0</v>
      </c>
      <c r="M128" s="54">
        <f t="shared" si="1"/>
        <v>0</v>
      </c>
      <c r="N128" s="54">
        <f t="shared" si="3"/>
        <v>0</v>
      </c>
      <c r="O128" s="101">
        <f>+'Pay App 25'!O128+'Pay App 25'!P128</f>
        <v>0</v>
      </c>
      <c r="P128" s="73"/>
      <c r="Q128" s="69">
        <f>+'Pay App 25'!Q128+N128+P128</f>
        <v>0</v>
      </c>
    </row>
    <row r="129" spans="1:17" ht="21" customHeight="1" x14ac:dyDescent="0.25">
      <c r="A129" s="154" t="s">
        <v>312</v>
      </c>
      <c r="B129" s="154"/>
      <c r="C129" s="154" t="s">
        <v>313</v>
      </c>
      <c r="D129" s="155"/>
      <c r="E129" s="101">
        <f>+'Pay App 25'!E129</f>
        <v>0</v>
      </c>
      <c r="F129" s="73"/>
      <c r="G129" s="102">
        <f>+'Pay App 25'!G129+'Pay App 26'!F129</f>
        <v>0</v>
      </c>
      <c r="H129" s="194">
        <f>+'Pay App 25'!K129</f>
        <v>0</v>
      </c>
      <c r="I129" s="195"/>
      <c r="J129" s="104"/>
      <c r="K129" s="55">
        <f t="shared" si="2"/>
        <v>0</v>
      </c>
      <c r="L129" s="56">
        <f t="shared" si="0"/>
        <v>0</v>
      </c>
      <c r="M129" s="54">
        <f t="shared" si="1"/>
        <v>0</v>
      </c>
      <c r="N129" s="54">
        <f t="shared" si="3"/>
        <v>0</v>
      </c>
      <c r="O129" s="101">
        <f>+'Pay App 25'!O129+'Pay App 25'!P129</f>
        <v>0</v>
      </c>
      <c r="P129" s="73"/>
      <c r="Q129" s="69">
        <f>+'Pay App 25'!Q129+N129+P129</f>
        <v>0</v>
      </c>
    </row>
    <row r="130" spans="1:17" ht="21" customHeight="1" x14ac:dyDescent="0.25">
      <c r="A130" s="154" t="s">
        <v>96</v>
      </c>
      <c r="B130" s="154"/>
      <c r="C130" s="154" t="s">
        <v>97</v>
      </c>
      <c r="D130" s="155"/>
      <c r="E130" s="101">
        <f>+'Pay App 25'!E130</f>
        <v>0</v>
      </c>
      <c r="F130" s="73"/>
      <c r="G130" s="102">
        <f>+'Pay App 25'!G130+'Pay App 26'!F130</f>
        <v>0</v>
      </c>
      <c r="H130" s="194">
        <f>+'Pay App 25'!K130</f>
        <v>0</v>
      </c>
      <c r="I130" s="195"/>
      <c r="J130" s="104"/>
      <c r="K130" s="55">
        <f t="shared" si="2"/>
        <v>0</v>
      </c>
      <c r="L130" s="56">
        <f t="shared" si="0"/>
        <v>0</v>
      </c>
      <c r="M130" s="54">
        <f t="shared" si="1"/>
        <v>0</v>
      </c>
      <c r="N130" s="54">
        <f t="shared" si="3"/>
        <v>0</v>
      </c>
      <c r="O130" s="101">
        <f>+'Pay App 25'!O130+'Pay App 25'!P130</f>
        <v>0</v>
      </c>
      <c r="P130" s="73"/>
      <c r="Q130" s="69">
        <f>+'Pay App 25'!Q130+N130+P130</f>
        <v>0</v>
      </c>
    </row>
    <row r="131" spans="1:17" ht="21" customHeight="1" x14ac:dyDescent="0.25">
      <c r="A131" s="154" t="s">
        <v>314</v>
      </c>
      <c r="B131" s="154"/>
      <c r="C131" s="154" t="s">
        <v>315</v>
      </c>
      <c r="D131" s="155"/>
      <c r="E131" s="101">
        <f>+'Pay App 25'!E131</f>
        <v>0</v>
      </c>
      <c r="F131" s="73"/>
      <c r="G131" s="102">
        <f>+'Pay App 25'!G131+'Pay App 26'!F131</f>
        <v>0</v>
      </c>
      <c r="H131" s="194">
        <f>+'Pay App 25'!K131</f>
        <v>0</v>
      </c>
      <c r="I131" s="195"/>
      <c r="J131" s="104"/>
      <c r="K131" s="55">
        <f t="shared" si="2"/>
        <v>0</v>
      </c>
      <c r="L131" s="56">
        <f t="shared" si="0"/>
        <v>0</v>
      </c>
      <c r="M131" s="54">
        <f t="shared" si="1"/>
        <v>0</v>
      </c>
      <c r="N131" s="54">
        <f t="shared" si="3"/>
        <v>0</v>
      </c>
      <c r="O131" s="101">
        <f>+'Pay App 25'!O131+'Pay App 25'!P131</f>
        <v>0</v>
      </c>
      <c r="P131" s="73"/>
      <c r="Q131" s="69">
        <f>+'Pay App 25'!Q131+N131+P131</f>
        <v>0</v>
      </c>
    </row>
    <row r="132" spans="1:17" ht="21" customHeight="1" x14ac:dyDescent="0.25">
      <c r="A132" s="154" t="s">
        <v>316</v>
      </c>
      <c r="B132" s="154"/>
      <c r="C132" s="154" t="s">
        <v>317</v>
      </c>
      <c r="D132" s="155"/>
      <c r="E132" s="101">
        <f>+'Pay App 25'!E132</f>
        <v>0</v>
      </c>
      <c r="F132" s="73"/>
      <c r="G132" s="102">
        <f>+'Pay App 25'!G132+'Pay App 26'!F132</f>
        <v>0</v>
      </c>
      <c r="H132" s="194">
        <f>+'Pay App 25'!K132</f>
        <v>0</v>
      </c>
      <c r="I132" s="195"/>
      <c r="J132" s="104"/>
      <c r="K132" s="55">
        <f t="shared" si="2"/>
        <v>0</v>
      </c>
      <c r="L132" s="56">
        <f t="shared" si="0"/>
        <v>0</v>
      </c>
      <c r="M132" s="54">
        <f t="shared" si="1"/>
        <v>0</v>
      </c>
      <c r="N132" s="54">
        <f t="shared" si="3"/>
        <v>0</v>
      </c>
      <c r="O132" s="101">
        <f>+'Pay App 25'!O132+'Pay App 25'!P132</f>
        <v>0</v>
      </c>
      <c r="P132" s="73"/>
      <c r="Q132" s="69">
        <f>+'Pay App 25'!Q132+N132+P132</f>
        <v>0</v>
      </c>
    </row>
    <row r="133" spans="1:17" ht="21" customHeight="1" x14ac:dyDescent="0.25">
      <c r="A133" s="159" t="s">
        <v>219</v>
      </c>
      <c r="B133" s="159"/>
      <c r="C133" s="159" t="s">
        <v>220</v>
      </c>
      <c r="D133" s="160"/>
      <c r="E133" s="101">
        <f>+'Pay App 25'!E133</f>
        <v>0</v>
      </c>
      <c r="F133" s="73"/>
      <c r="G133" s="102">
        <f>+'Pay App 25'!G133+'Pay App 26'!F133</f>
        <v>0</v>
      </c>
      <c r="H133" s="194">
        <f>+'Pay App 25'!K133</f>
        <v>0</v>
      </c>
      <c r="I133" s="195"/>
      <c r="J133" s="104"/>
      <c r="K133" s="55">
        <f t="shared" si="2"/>
        <v>0</v>
      </c>
      <c r="L133" s="56">
        <f t="shared" si="0"/>
        <v>0</v>
      </c>
      <c r="M133" s="54">
        <f t="shared" si="1"/>
        <v>0</v>
      </c>
      <c r="N133" s="54">
        <f t="shared" si="3"/>
        <v>0</v>
      </c>
      <c r="O133" s="101">
        <f>+'Pay App 25'!O133+'Pay App 25'!P133</f>
        <v>0</v>
      </c>
      <c r="P133" s="73"/>
      <c r="Q133" s="69">
        <f>+'Pay App 25'!Q133+N133+P133</f>
        <v>0</v>
      </c>
    </row>
    <row r="134" spans="1:17" ht="21" customHeight="1" x14ac:dyDescent="0.25">
      <c r="A134" s="154" t="s">
        <v>98</v>
      </c>
      <c r="B134" s="154"/>
      <c r="C134" s="154" t="s">
        <v>99</v>
      </c>
      <c r="D134" s="155"/>
      <c r="E134" s="101">
        <f>+'Pay App 25'!E134</f>
        <v>0</v>
      </c>
      <c r="F134" s="73"/>
      <c r="G134" s="102">
        <f>+'Pay App 25'!G134+'Pay App 26'!F134</f>
        <v>0</v>
      </c>
      <c r="H134" s="194">
        <f>+'Pay App 25'!K134</f>
        <v>0</v>
      </c>
      <c r="I134" s="195"/>
      <c r="J134" s="104"/>
      <c r="K134" s="55">
        <f t="shared" si="2"/>
        <v>0</v>
      </c>
      <c r="L134" s="56">
        <f t="shared" si="0"/>
        <v>0</v>
      </c>
      <c r="M134" s="54">
        <f t="shared" si="1"/>
        <v>0</v>
      </c>
      <c r="N134" s="54">
        <f t="shared" si="3"/>
        <v>0</v>
      </c>
      <c r="O134" s="101">
        <f>+'Pay App 25'!O134+'Pay App 25'!P134</f>
        <v>0</v>
      </c>
      <c r="P134" s="73"/>
      <c r="Q134" s="69">
        <f>+'Pay App 25'!Q134+N134+P134</f>
        <v>0</v>
      </c>
    </row>
    <row r="135" spans="1:17" ht="21" customHeight="1" x14ac:dyDescent="0.25">
      <c r="A135" s="154" t="s">
        <v>100</v>
      </c>
      <c r="B135" s="154"/>
      <c r="C135" s="154" t="s">
        <v>101</v>
      </c>
      <c r="D135" s="155"/>
      <c r="E135" s="101">
        <f>+'Pay App 25'!E135</f>
        <v>0</v>
      </c>
      <c r="F135" s="73"/>
      <c r="G135" s="102">
        <f>+'Pay App 25'!G135+'Pay App 26'!F135</f>
        <v>0</v>
      </c>
      <c r="H135" s="194">
        <f>+'Pay App 25'!K135</f>
        <v>0</v>
      </c>
      <c r="I135" s="195"/>
      <c r="J135" s="104"/>
      <c r="K135" s="55">
        <f t="shared" si="2"/>
        <v>0</v>
      </c>
      <c r="L135" s="56">
        <f t="shared" si="0"/>
        <v>0</v>
      </c>
      <c r="M135" s="54">
        <f t="shared" si="1"/>
        <v>0</v>
      </c>
      <c r="N135" s="54">
        <f t="shared" si="3"/>
        <v>0</v>
      </c>
      <c r="O135" s="101">
        <f>+'Pay App 25'!O135+'Pay App 25'!P135</f>
        <v>0</v>
      </c>
      <c r="P135" s="73"/>
      <c r="Q135" s="69">
        <f>+'Pay App 25'!Q135+N135+P135</f>
        <v>0</v>
      </c>
    </row>
    <row r="136" spans="1:17" ht="21" customHeight="1" x14ac:dyDescent="0.25">
      <c r="A136" s="154" t="s">
        <v>102</v>
      </c>
      <c r="B136" s="154"/>
      <c r="C136" s="154" t="s">
        <v>103</v>
      </c>
      <c r="D136" s="155"/>
      <c r="E136" s="101">
        <f>+'Pay App 25'!E136</f>
        <v>0</v>
      </c>
      <c r="F136" s="73"/>
      <c r="G136" s="102">
        <f>+'Pay App 25'!G136+'Pay App 26'!F136</f>
        <v>0</v>
      </c>
      <c r="H136" s="194">
        <f>+'Pay App 25'!K136</f>
        <v>0</v>
      </c>
      <c r="I136" s="195"/>
      <c r="J136" s="104"/>
      <c r="K136" s="55">
        <f t="shared" si="2"/>
        <v>0</v>
      </c>
      <c r="L136" s="56">
        <f t="shared" si="0"/>
        <v>0</v>
      </c>
      <c r="M136" s="54">
        <f t="shared" si="1"/>
        <v>0</v>
      </c>
      <c r="N136" s="54">
        <f t="shared" si="3"/>
        <v>0</v>
      </c>
      <c r="O136" s="101">
        <f>+'Pay App 25'!O136+'Pay App 25'!P136</f>
        <v>0</v>
      </c>
      <c r="P136" s="73"/>
      <c r="Q136" s="69">
        <f>+'Pay App 25'!Q136+N136+P136</f>
        <v>0</v>
      </c>
    </row>
    <row r="137" spans="1:17" ht="21" customHeight="1" x14ac:dyDescent="0.25">
      <c r="A137" s="159" t="s">
        <v>217</v>
      </c>
      <c r="B137" s="159"/>
      <c r="C137" s="159" t="s">
        <v>218</v>
      </c>
      <c r="D137" s="160"/>
      <c r="E137" s="101">
        <f>+'Pay App 25'!E137</f>
        <v>0</v>
      </c>
      <c r="F137" s="73"/>
      <c r="G137" s="102">
        <f>+'Pay App 25'!G137+'Pay App 26'!F137</f>
        <v>0</v>
      </c>
      <c r="H137" s="194">
        <f>+'Pay App 25'!K137</f>
        <v>0</v>
      </c>
      <c r="I137" s="195"/>
      <c r="J137" s="104"/>
      <c r="K137" s="55">
        <f t="shared" si="2"/>
        <v>0</v>
      </c>
      <c r="L137" s="56">
        <f t="shared" si="0"/>
        <v>0</v>
      </c>
      <c r="M137" s="54">
        <f t="shared" si="1"/>
        <v>0</v>
      </c>
      <c r="N137" s="54">
        <f t="shared" si="3"/>
        <v>0</v>
      </c>
      <c r="O137" s="101">
        <f>+'Pay App 25'!O137+'Pay App 25'!P137</f>
        <v>0</v>
      </c>
      <c r="P137" s="73"/>
      <c r="Q137" s="69">
        <f>+'Pay App 25'!Q137+N137+P137</f>
        <v>0</v>
      </c>
    </row>
    <row r="138" spans="1:17" ht="21" customHeight="1" x14ac:dyDescent="0.25">
      <c r="A138" s="154" t="s">
        <v>104</v>
      </c>
      <c r="B138" s="154"/>
      <c r="C138" s="154" t="s">
        <v>105</v>
      </c>
      <c r="D138" s="155"/>
      <c r="E138" s="101">
        <f>+'Pay App 25'!E138</f>
        <v>0</v>
      </c>
      <c r="F138" s="73"/>
      <c r="G138" s="102">
        <f>+'Pay App 25'!G138+'Pay App 26'!F138</f>
        <v>0</v>
      </c>
      <c r="H138" s="194">
        <f>+'Pay App 25'!K138</f>
        <v>0</v>
      </c>
      <c r="I138" s="195"/>
      <c r="J138" s="104"/>
      <c r="K138" s="55">
        <f t="shared" si="2"/>
        <v>0</v>
      </c>
      <c r="L138" s="56">
        <f t="shared" si="0"/>
        <v>0</v>
      </c>
      <c r="M138" s="54">
        <f t="shared" si="1"/>
        <v>0</v>
      </c>
      <c r="N138" s="54">
        <f t="shared" si="3"/>
        <v>0</v>
      </c>
      <c r="O138" s="101">
        <f>+'Pay App 25'!O138+'Pay App 25'!P138</f>
        <v>0</v>
      </c>
      <c r="P138" s="73"/>
      <c r="Q138" s="69">
        <f>+'Pay App 25'!Q138+N138+P138</f>
        <v>0</v>
      </c>
    </row>
    <row r="139" spans="1:17" ht="21" customHeight="1" x14ac:dyDescent="0.25">
      <c r="A139" s="154" t="s">
        <v>318</v>
      </c>
      <c r="B139" s="154"/>
      <c r="C139" s="154" t="s">
        <v>319</v>
      </c>
      <c r="D139" s="155"/>
      <c r="E139" s="101">
        <f>+'Pay App 25'!E139</f>
        <v>0</v>
      </c>
      <c r="F139" s="73"/>
      <c r="G139" s="102">
        <f>+'Pay App 25'!G139+'Pay App 26'!F139</f>
        <v>0</v>
      </c>
      <c r="H139" s="194">
        <f>+'Pay App 25'!K139</f>
        <v>0</v>
      </c>
      <c r="I139" s="195"/>
      <c r="J139" s="104"/>
      <c r="K139" s="55">
        <f t="shared" si="2"/>
        <v>0</v>
      </c>
      <c r="L139" s="56">
        <f t="shared" si="0"/>
        <v>0</v>
      </c>
      <c r="M139" s="54">
        <f t="shared" si="1"/>
        <v>0</v>
      </c>
      <c r="N139" s="54">
        <f t="shared" si="3"/>
        <v>0</v>
      </c>
      <c r="O139" s="101">
        <f>+'Pay App 25'!O139+'Pay App 25'!P139</f>
        <v>0</v>
      </c>
      <c r="P139" s="73"/>
      <c r="Q139" s="69">
        <f>+'Pay App 25'!Q139+N139+P139</f>
        <v>0</v>
      </c>
    </row>
    <row r="140" spans="1:17" ht="21" customHeight="1" x14ac:dyDescent="0.25">
      <c r="A140" s="154" t="s">
        <v>106</v>
      </c>
      <c r="B140" s="154"/>
      <c r="C140" s="154" t="s">
        <v>107</v>
      </c>
      <c r="D140" s="155"/>
      <c r="E140" s="101">
        <f>+'Pay App 25'!E140</f>
        <v>0</v>
      </c>
      <c r="F140" s="73"/>
      <c r="G140" s="102">
        <f>+'Pay App 25'!G140+'Pay App 26'!F140</f>
        <v>0</v>
      </c>
      <c r="H140" s="194">
        <f>+'Pay App 25'!K140</f>
        <v>0</v>
      </c>
      <c r="I140" s="195"/>
      <c r="J140" s="104"/>
      <c r="K140" s="55">
        <f t="shared" si="2"/>
        <v>0</v>
      </c>
      <c r="L140" s="56">
        <f t="shared" si="0"/>
        <v>0</v>
      </c>
      <c r="M140" s="54">
        <f t="shared" si="1"/>
        <v>0</v>
      </c>
      <c r="N140" s="54">
        <f t="shared" si="3"/>
        <v>0</v>
      </c>
      <c r="O140" s="101">
        <f>+'Pay App 25'!O140+'Pay App 25'!P140</f>
        <v>0</v>
      </c>
      <c r="P140" s="73"/>
      <c r="Q140" s="69">
        <f>+'Pay App 25'!Q140+N140+P140</f>
        <v>0</v>
      </c>
    </row>
    <row r="141" spans="1:17" ht="21" customHeight="1" x14ac:dyDescent="0.25">
      <c r="A141" s="154" t="s">
        <v>320</v>
      </c>
      <c r="B141" s="154"/>
      <c r="C141" s="154" t="s">
        <v>321</v>
      </c>
      <c r="D141" s="155"/>
      <c r="E141" s="101">
        <f>+'Pay App 25'!E141</f>
        <v>0</v>
      </c>
      <c r="F141" s="73"/>
      <c r="G141" s="102">
        <f>+'Pay App 25'!G141+'Pay App 26'!F141</f>
        <v>0</v>
      </c>
      <c r="H141" s="194">
        <f>+'Pay App 25'!K141</f>
        <v>0</v>
      </c>
      <c r="I141" s="195"/>
      <c r="J141" s="104"/>
      <c r="K141" s="55">
        <f t="shared" si="2"/>
        <v>0</v>
      </c>
      <c r="L141" s="56">
        <f t="shared" si="0"/>
        <v>0</v>
      </c>
      <c r="M141" s="54">
        <f t="shared" si="1"/>
        <v>0</v>
      </c>
      <c r="N141" s="54">
        <f t="shared" si="3"/>
        <v>0</v>
      </c>
      <c r="O141" s="101">
        <f>+'Pay App 25'!O141+'Pay App 25'!P141</f>
        <v>0</v>
      </c>
      <c r="P141" s="73"/>
      <c r="Q141" s="69">
        <f>+'Pay App 25'!Q141+N141+P141</f>
        <v>0</v>
      </c>
    </row>
    <row r="142" spans="1:17" ht="21" customHeight="1" x14ac:dyDescent="0.25">
      <c r="A142" s="154" t="s">
        <v>108</v>
      </c>
      <c r="B142" s="154"/>
      <c r="C142" s="154" t="s">
        <v>109</v>
      </c>
      <c r="D142" s="155"/>
      <c r="E142" s="101">
        <f>+'Pay App 25'!E142</f>
        <v>0</v>
      </c>
      <c r="F142" s="73"/>
      <c r="G142" s="102">
        <f>+'Pay App 25'!G142+'Pay App 26'!F142</f>
        <v>0</v>
      </c>
      <c r="H142" s="194">
        <f>+'Pay App 25'!K142</f>
        <v>0</v>
      </c>
      <c r="I142" s="195"/>
      <c r="J142" s="104"/>
      <c r="K142" s="55">
        <f t="shared" si="2"/>
        <v>0</v>
      </c>
      <c r="L142" s="56">
        <f t="shared" si="0"/>
        <v>0</v>
      </c>
      <c r="M142" s="54">
        <f t="shared" si="1"/>
        <v>0</v>
      </c>
      <c r="N142" s="54">
        <f t="shared" si="3"/>
        <v>0</v>
      </c>
      <c r="O142" s="101">
        <f>+'Pay App 25'!O142+'Pay App 25'!P142</f>
        <v>0</v>
      </c>
      <c r="P142" s="73"/>
      <c r="Q142" s="69">
        <f>+'Pay App 25'!Q142+N142+P142</f>
        <v>0</v>
      </c>
    </row>
    <row r="143" spans="1:17" ht="21" customHeight="1" x14ac:dyDescent="0.25">
      <c r="A143" s="154" t="s">
        <v>110</v>
      </c>
      <c r="B143" s="154"/>
      <c r="C143" s="154" t="s">
        <v>111</v>
      </c>
      <c r="D143" s="155"/>
      <c r="E143" s="101">
        <f>+'Pay App 25'!E143</f>
        <v>0</v>
      </c>
      <c r="F143" s="73"/>
      <c r="G143" s="102">
        <f>+'Pay App 25'!G143+'Pay App 26'!F143</f>
        <v>0</v>
      </c>
      <c r="H143" s="194">
        <f>+'Pay App 25'!K143</f>
        <v>0</v>
      </c>
      <c r="I143" s="195"/>
      <c r="J143" s="104"/>
      <c r="K143" s="55">
        <f t="shared" si="2"/>
        <v>0</v>
      </c>
      <c r="L143" s="56">
        <f t="shared" si="0"/>
        <v>0</v>
      </c>
      <c r="M143" s="54">
        <f t="shared" si="1"/>
        <v>0</v>
      </c>
      <c r="N143" s="54">
        <f t="shared" si="3"/>
        <v>0</v>
      </c>
      <c r="O143" s="101">
        <f>+'Pay App 25'!O143+'Pay App 25'!P143</f>
        <v>0</v>
      </c>
      <c r="P143" s="73"/>
      <c r="Q143" s="69">
        <f>+'Pay App 25'!Q143+N143+P143</f>
        <v>0</v>
      </c>
    </row>
    <row r="144" spans="1:17" ht="21" customHeight="1" x14ac:dyDescent="0.25">
      <c r="A144" s="154" t="s">
        <v>322</v>
      </c>
      <c r="B144" s="154"/>
      <c r="C144" s="154" t="s">
        <v>323</v>
      </c>
      <c r="D144" s="155"/>
      <c r="E144" s="101">
        <f>+'Pay App 25'!E144</f>
        <v>0</v>
      </c>
      <c r="F144" s="73"/>
      <c r="G144" s="102">
        <f>+'Pay App 25'!G144+'Pay App 26'!F144</f>
        <v>0</v>
      </c>
      <c r="H144" s="194">
        <f>+'Pay App 25'!K144</f>
        <v>0</v>
      </c>
      <c r="I144" s="195"/>
      <c r="J144" s="104"/>
      <c r="K144" s="55">
        <f t="shared" si="2"/>
        <v>0</v>
      </c>
      <c r="L144" s="56">
        <f t="shared" si="0"/>
        <v>0</v>
      </c>
      <c r="M144" s="54">
        <f t="shared" si="1"/>
        <v>0</v>
      </c>
      <c r="N144" s="54">
        <f t="shared" si="3"/>
        <v>0</v>
      </c>
      <c r="O144" s="101">
        <f>+'Pay App 25'!O144+'Pay App 25'!P144</f>
        <v>0</v>
      </c>
      <c r="P144" s="73"/>
      <c r="Q144" s="69">
        <f>+'Pay App 25'!Q144+N144+P144</f>
        <v>0</v>
      </c>
    </row>
    <row r="145" spans="1:17" ht="21" customHeight="1" x14ac:dyDescent="0.25">
      <c r="A145" s="154" t="s">
        <v>327</v>
      </c>
      <c r="B145" s="154"/>
      <c r="C145" s="154" t="s">
        <v>324</v>
      </c>
      <c r="D145" s="155"/>
      <c r="E145" s="101">
        <f>+'Pay App 25'!E145</f>
        <v>0</v>
      </c>
      <c r="F145" s="73"/>
      <c r="G145" s="102">
        <f>+'Pay App 25'!G145+'Pay App 26'!F145</f>
        <v>0</v>
      </c>
      <c r="H145" s="194">
        <f>+'Pay App 25'!K145</f>
        <v>0</v>
      </c>
      <c r="I145" s="195"/>
      <c r="J145" s="104"/>
      <c r="K145" s="55">
        <f t="shared" si="2"/>
        <v>0</v>
      </c>
      <c r="L145" s="56">
        <f t="shared" si="0"/>
        <v>0</v>
      </c>
      <c r="M145" s="54">
        <f t="shared" si="1"/>
        <v>0</v>
      </c>
      <c r="N145" s="54">
        <f t="shared" si="3"/>
        <v>0</v>
      </c>
      <c r="O145" s="101">
        <f>+'Pay App 25'!O145+'Pay App 25'!P145</f>
        <v>0</v>
      </c>
      <c r="P145" s="73"/>
      <c r="Q145" s="69">
        <f>+'Pay App 25'!Q145+N145+P145</f>
        <v>0</v>
      </c>
    </row>
    <row r="146" spans="1:17" ht="21" customHeight="1" x14ac:dyDescent="0.25">
      <c r="A146" s="154" t="s">
        <v>325</v>
      </c>
      <c r="B146" s="154"/>
      <c r="C146" s="154" t="s">
        <v>326</v>
      </c>
      <c r="D146" s="155"/>
      <c r="E146" s="101">
        <f>+'Pay App 25'!E146</f>
        <v>0</v>
      </c>
      <c r="F146" s="73"/>
      <c r="G146" s="102">
        <f>+'Pay App 25'!G146+'Pay App 26'!F146</f>
        <v>0</v>
      </c>
      <c r="H146" s="194">
        <f>+'Pay App 25'!K146</f>
        <v>0</v>
      </c>
      <c r="I146" s="195"/>
      <c r="J146" s="104"/>
      <c r="K146" s="55">
        <f t="shared" si="2"/>
        <v>0</v>
      </c>
      <c r="L146" s="56">
        <f t="shared" ref="L146:L209" si="4">IF(ISERROR(K146/G146),0,K146/G146)</f>
        <v>0</v>
      </c>
      <c r="M146" s="54">
        <f t="shared" ref="M146:M209" si="5">+G146-K146</f>
        <v>0</v>
      </c>
      <c r="N146" s="54">
        <f t="shared" si="3"/>
        <v>0</v>
      </c>
      <c r="O146" s="101">
        <f>+'Pay App 25'!O146+'Pay App 25'!P146</f>
        <v>0</v>
      </c>
      <c r="P146" s="73"/>
      <c r="Q146" s="69">
        <f>+'Pay App 25'!Q146+N146+P146</f>
        <v>0</v>
      </c>
    </row>
    <row r="147" spans="1:17" ht="21" customHeight="1" x14ac:dyDescent="0.25">
      <c r="A147" s="159" t="s">
        <v>215</v>
      </c>
      <c r="B147" s="159"/>
      <c r="C147" s="159" t="s">
        <v>216</v>
      </c>
      <c r="D147" s="160"/>
      <c r="E147" s="101">
        <f>+'Pay App 25'!E147</f>
        <v>0</v>
      </c>
      <c r="F147" s="73"/>
      <c r="G147" s="102">
        <f>+'Pay App 25'!G147+'Pay App 26'!F147</f>
        <v>0</v>
      </c>
      <c r="H147" s="194">
        <f>+'Pay App 25'!K147</f>
        <v>0</v>
      </c>
      <c r="I147" s="195"/>
      <c r="J147" s="104"/>
      <c r="K147" s="55">
        <f t="shared" ref="K147:K210" si="6">+H147+J147</f>
        <v>0</v>
      </c>
      <c r="L147" s="56">
        <f t="shared" si="4"/>
        <v>0</v>
      </c>
      <c r="M147" s="54">
        <f t="shared" si="5"/>
        <v>0</v>
      </c>
      <c r="N147" s="54">
        <f t="shared" ref="N147:N210" si="7">SUM(+J147*0.05)</f>
        <v>0</v>
      </c>
      <c r="O147" s="101">
        <f>+'Pay App 25'!O147+'Pay App 25'!P147</f>
        <v>0</v>
      </c>
      <c r="P147" s="73"/>
      <c r="Q147" s="69">
        <f>+'Pay App 25'!Q147+N147+P147</f>
        <v>0</v>
      </c>
    </row>
    <row r="148" spans="1:17" ht="21" customHeight="1" x14ac:dyDescent="0.25">
      <c r="A148" s="154" t="s">
        <v>112</v>
      </c>
      <c r="B148" s="154"/>
      <c r="C148" s="154" t="s">
        <v>113</v>
      </c>
      <c r="D148" s="155"/>
      <c r="E148" s="101">
        <f>+'Pay App 25'!E148</f>
        <v>0</v>
      </c>
      <c r="F148" s="73"/>
      <c r="G148" s="102">
        <f>+'Pay App 25'!G148+'Pay App 26'!F148</f>
        <v>0</v>
      </c>
      <c r="H148" s="194">
        <f>+'Pay App 25'!K148</f>
        <v>0</v>
      </c>
      <c r="I148" s="195"/>
      <c r="J148" s="104"/>
      <c r="K148" s="55">
        <f t="shared" si="6"/>
        <v>0</v>
      </c>
      <c r="L148" s="56">
        <f t="shared" si="4"/>
        <v>0</v>
      </c>
      <c r="M148" s="54">
        <f t="shared" si="5"/>
        <v>0</v>
      </c>
      <c r="N148" s="54">
        <f t="shared" si="7"/>
        <v>0</v>
      </c>
      <c r="O148" s="101">
        <f>+'Pay App 25'!O148+'Pay App 25'!P148</f>
        <v>0</v>
      </c>
      <c r="P148" s="73"/>
      <c r="Q148" s="69">
        <f>+'Pay App 25'!Q148+N148+P148</f>
        <v>0</v>
      </c>
    </row>
    <row r="149" spans="1:17" ht="21" customHeight="1" x14ac:dyDescent="0.25">
      <c r="A149" s="154" t="s">
        <v>328</v>
      </c>
      <c r="B149" s="154"/>
      <c r="C149" s="154" t="s">
        <v>329</v>
      </c>
      <c r="D149" s="155"/>
      <c r="E149" s="101">
        <f>+'Pay App 25'!E149</f>
        <v>0</v>
      </c>
      <c r="F149" s="73"/>
      <c r="G149" s="102">
        <f>+'Pay App 25'!G149+'Pay App 26'!F149</f>
        <v>0</v>
      </c>
      <c r="H149" s="194">
        <f>+'Pay App 25'!K149</f>
        <v>0</v>
      </c>
      <c r="I149" s="195"/>
      <c r="J149" s="104"/>
      <c r="K149" s="55">
        <f t="shared" si="6"/>
        <v>0</v>
      </c>
      <c r="L149" s="56">
        <f t="shared" si="4"/>
        <v>0</v>
      </c>
      <c r="M149" s="54">
        <f t="shared" si="5"/>
        <v>0</v>
      </c>
      <c r="N149" s="54">
        <f t="shared" si="7"/>
        <v>0</v>
      </c>
      <c r="O149" s="101">
        <f>+'Pay App 25'!O149+'Pay App 25'!P149</f>
        <v>0</v>
      </c>
      <c r="P149" s="73"/>
      <c r="Q149" s="69">
        <f>+'Pay App 25'!Q149+N149+P149</f>
        <v>0</v>
      </c>
    </row>
    <row r="150" spans="1:17" ht="21" customHeight="1" x14ac:dyDescent="0.25">
      <c r="A150" s="154" t="s">
        <v>114</v>
      </c>
      <c r="B150" s="154"/>
      <c r="C150" s="154" t="s">
        <v>115</v>
      </c>
      <c r="D150" s="155"/>
      <c r="E150" s="101">
        <f>+'Pay App 25'!E150</f>
        <v>0</v>
      </c>
      <c r="F150" s="73"/>
      <c r="G150" s="102">
        <f>+'Pay App 25'!G150+'Pay App 26'!F150</f>
        <v>0</v>
      </c>
      <c r="H150" s="194">
        <f>+'Pay App 25'!K150</f>
        <v>0</v>
      </c>
      <c r="I150" s="195"/>
      <c r="J150" s="104"/>
      <c r="K150" s="55">
        <f t="shared" si="6"/>
        <v>0</v>
      </c>
      <c r="L150" s="56">
        <f t="shared" si="4"/>
        <v>0</v>
      </c>
      <c r="M150" s="54">
        <f t="shared" si="5"/>
        <v>0</v>
      </c>
      <c r="N150" s="54">
        <f t="shared" si="7"/>
        <v>0</v>
      </c>
      <c r="O150" s="101">
        <f>+'Pay App 25'!O150+'Pay App 25'!P150</f>
        <v>0</v>
      </c>
      <c r="P150" s="73"/>
      <c r="Q150" s="69">
        <f>+'Pay App 25'!Q150+N150+P150</f>
        <v>0</v>
      </c>
    </row>
    <row r="151" spans="1:17" ht="21" customHeight="1" x14ac:dyDescent="0.25">
      <c r="A151" s="154" t="s">
        <v>116</v>
      </c>
      <c r="B151" s="154"/>
      <c r="C151" s="154" t="s">
        <v>117</v>
      </c>
      <c r="D151" s="155"/>
      <c r="E151" s="101">
        <f>+'Pay App 25'!E151</f>
        <v>0</v>
      </c>
      <c r="F151" s="73"/>
      <c r="G151" s="102">
        <f>+'Pay App 25'!G151+'Pay App 26'!F151</f>
        <v>0</v>
      </c>
      <c r="H151" s="194">
        <f>+'Pay App 25'!K151</f>
        <v>0</v>
      </c>
      <c r="I151" s="195"/>
      <c r="J151" s="104"/>
      <c r="K151" s="55">
        <f t="shared" si="6"/>
        <v>0</v>
      </c>
      <c r="L151" s="56">
        <f t="shared" si="4"/>
        <v>0</v>
      </c>
      <c r="M151" s="54">
        <f t="shared" si="5"/>
        <v>0</v>
      </c>
      <c r="N151" s="54">
        <f t="shared" si="7"/>
        <v>0</v>
      </c>
      <c r="O151" s="101">
        <f>+'Pay App 25'!O151+'Pay App 25'!P151</f>
        <v>0</v>
      </c>
      <c r="P151" s="73"/>
      <c r="Q151" s="69">
        <f>+'Pay App 25'!Q151+N151+P151</f>
        <v>0</v>
      </c>
    </row>
    <row r="152" spans="1:17" ht="21" customHeight="1" x14ac:dyDescent="0.25">
      <c r="A152" s="154" t="s">
        <v>330</v>
      </c>
      <c r="B152" s="154"/>
      <c r="C152" s="154" t="s">
        <v>331</v>
      </c>
      <c r="D152" s="155"/>
      <c r="E152" s="101">
        <f>+'Pay App 25'!E152</f>
        <v>0</v>
      </c>
      <c r="F152" s="73"/>
      <c r="G152" s="102">
        <f>+'Pay App 25'!G152+'Pay App 26'!F152</f>
        <v>0</v>
      </c>
      <c r="H152" s="194">
        <f>+'Pay App 25'!K152</f>
        <v>0</v>
      </c>
      <c r="I152" s="195"/>
      <c r="J152" s="104"/>
      <c r="K152" s="55">
        <f t="shared" si="6"/>
        <v>0</v>
      </c>
      <c r="L152" s="56">
        <f t="shared" si="4"/>
        <v>0</v>
      </c>
      <c r="M152" s="54">
        <f t="shared" si="5"/>
        <v>0</v>
      </c>
      <c r="N152" s="54">
        <f t="shared" si="7"/>
        <v>0</v>
      </c>
      <c r="O152" s="101">
        <f>+'Pay App 25'!O152+'Pay App 25'!P152</f>
        <v>0</v>
      </c>
      <c r="P152" s="73"/>
      <c r="Q152" s="69">
        <f>+'Pay App 25'!Q152+N152+P152</f>
        <v>0</v>
      </c>
    </row>
    <row r="153" spans="1:17" ht="21" customHeight="1" x14ac:dyDescent="0.25">
      <c r="A153" s="154" t="s">
        <v>118</v>
      </c>
      <c r="B153" s="154"/>
      <c r="C153" s="154" t="s">
        <v>119</v>
      </c>
      <c r="D153" s="155"/>
      <c r="E153" s="101">
        <f>+'Pay App 25'!E153</f>
        <v>0</v>
      </c>
      <c r="F153" s="73"/>
      <c r="G153" s="102">
        <f>+'Pay App 25'!G153+'Pay App 26'!F153</f>
        <v>0</v>
      </c>
      <c r="H153" s="194">
        <f>+'Pay App 25'!K153</f>
        <v>0</v>
      </c>
      <c r="I153" s="195"/>
      <c r="J153" s="104"/>
      <c r="K153" s="55">
        <f t="shared" si="6"/>
        <v>0</v>
      </c>
      <c r="L153" s="56">
        <f t="shared" si="4"/>
        <v>0</v>
      </c>
      <c r="M153" s="54">
        <f t="shared" si="5"/>
        <v>0</v>
      </c>
      <c r="N153" s="54">
        <f t="shared" si="7"/>
        <v>0</v>
      </c>
      <c r="O153" s="101">
        <f>+'Pay App 25'!O153+'Pay App 25'!P153</f>
        <v>0</v>
      </c>
      <c r="P153" s="73"/>
      <c r="Q153" s="69">
        <f>+'Pay App 25'!Q153+N153+P153</f>
        <v>0</v>
      </c>
    </row>
    <row r="154" spans="1:17" ht="21" customHeight="1" x14ac:dyDescent="0.25">
      <c r="A154" s="154" t="s">
        <v>332</v>
      </c>
      <c r="B154" s="154"/>
      <c r="C154" s="154" t="s">
        <v>333</v>
      </c>
      <c r="D154" s="155"/>
      <c r="E154" s="101">
        <f>+'Pay App 25'!E154</f>
        <v>0</v>
      </c>
      <c r="F154" s="73"/>
      <c r="G154" s="102">
        <f>+'Pay App 25'!G154+'Pay App 26'!F154</f>
        <v>0</v>
      </c>
      <c r="H154" s="194">
        <f>+'Pay App 25'!K154</f>
        <v>0</v>
      </c>
      <c r="I154" s="195"/>
      <c r="J154" s="104"/>
      <c r="K154" s="55">
        <f t="shared" si="6"/>
        <v>0</v>
      </c>
      <c r="L154" s="56">
        <f t="shared" si="4"/>
        <v>0</v>
      </c>
      <c r="M154" s="54">
        <f t="shared" si="5"/>
        <v>0</v>
      </c>
      <c r="N154" s="54">
        <f t="shared" si="7"/>
        <v>0</v>
      </c>
      <c r="O154" s="101">
        <f>+'Pay App 25'!O154+'Pay App 25'!P154</f>
        <v>0</v>
      </c>
      <c r="P154" s="73"/>
      <c r="Q154" s="69">
        <f>+'Pay App 25'!Q154+N154+P154</f>
        <v>0</v>
      </c>
    </row>
    <row r="155" spans="1:17" ht="21" customHeight="1" x14ac:dyDescent="0.25">
      <c r="A155" s="154" t="s">
        <v>335</v>
      </c>
      <c r="B155" s="154"/>
      <c r="C155" s="154" t="s">
        <v>334</v>
      </c>
      <c r="D155" s="155"/>
      <c r="E155" s="101">
        <f>+'Pay App 25'!E155</f>
        <v>0</v>
      </c>
      <c r="F155" s="73"/>
      <c r="G155" s="102">
        <f>+'Pay App 25'!G155+'Pay App 26'!F155</f>
        <v>0</v>
      </c>
      <c r="H155" s="194">
        <f>+'Pay App 25'!K155</f>
        <v>0</v>
      </c>
      <c r="I155" s="195"/>
      <c r="J155" s="104"/>
      <c r="K155" s="55">
        <f t="shared" si="6"/>
        <v>0</v>
      </c>
      <c r="L155" s="56">
        <f t="shared" si="4"/>
        <v>0</v>
      </c>
      <c r="M155" s="54">
        <f t="shared" si="5"/>
        <v>0</v>
      </c>
      <c r="N155" s="54">
        <f t="shared" si="7"/>
        <v>0</v>
      </c>
      <c r="O155" s="101">
        <f>+'Pay App 25'!O155+'Pay App 25'!P155</f>
        <v>0</v>
      </c>
      <c r="P155" s="73"/>
      <c r="Q155" s="69">
        <f>+'Pay App 25'!Q155+N155+P155</f>
        <v>0</v>
      </c>
    </row>
    <row r="156" spans="1:17" ht="21" customHeight="1" x14ac:dyDescent="0.25">
      <c r="A156" s="159" t="s">
        <v>213</v>
      </c>
      <c r="B156" s="159"/>
      <c r="C156" s="159" t="s">
        <v>214</v>
      </c>
      <c r="D156" s="160"/>
      <c r="E156" s="101">
        <f>+'Pay App 25'!E156</f>
        <v>0</v>
      </c>
      <c r="F156" s="73"/>
      <c r="G156" s="102">
        <f>+'Pay App 25'!G156+'Pay App 26'!F156</f>
        <v>0</v>
      </c>
      <c r="H156" s="194">
        <f>+'Pay App 25'!K156</f>
        <v>0</v>
      </c>
      <c r="I156" s="195"/>
      <c r="J156" s="104"/>
      <c r="K156" s="55">
        <f t="shared" si="6"/>
        <v>0</v>
      </c>
      <c r="L156" s="56">
        <f t="shared" si="4"/>
        <v>0</v>
      </c>
      <c r="M156" s="54">
        <f t="shared" si="5"/>
        <v>0</v>
      </c>
      <c r="N156" s="54">
        <f t="shared" si="7"/>
        <v>0</v>
      </c>
      <c r="O156" s="101">
        <f>+'Pay App 25'!O156+'Pay App 25'!P156</f>
        <v>0</v>
      </c>
      <c r="P156" s="73"/>
      <c r="Q156" s="69">
        <f>+'Pay App 25'!Q156+N156+P156</f>
        <v>0</v>
      </c>
    </row>
    <row r="157" spans="1:17" ht="21" customHeight="1" x14ac:dyDescent="0.25">
      <c r="A157" s="154" t="s">
        <v>120</v>
      </c>
      <c r="B157" s="154"/>
      <c r="C157" s="154" t="s">
        <v>121</v>
      </c>
      <c r="D157" s="155"/>
      <c r="E157" s="101">
        <f>+'Pay App 25'!E157</f>
        <v>0</v>
      </c>
      <c r="F157" s="73"/>
      <c r="G157" s="102">
        <f>+'Pay App 25'!G157+'Pay App 26'!F157</f>
        <v>0</v>
      </c>
      <c r="H157" s="194">
        <f>+'Pay App 25'!K157</f>
        <v>0</v>
      </c>
      <c r="I157" s="195"/>
      <c r="J157" s="104"/>
      <c r="K157" s="55">
        <f t="shared" si="6"/>
        <v>0</v>
      </c>
      <c r="L157" s="56">
        <f t="shared" si="4"/>
        <v>0</v>
      </c>
      <c r="M157" s="54">
        <f t="shared" si="5"/>
        <v>0</v>
      </c>
      <c r="N157" s="54">
        <f t="shared" si="7"/>
        <v>0</v>
      </c>
      <c r="O157" s="101">
        <f>+'Pay App 25'!O157+'Pay App 25'!P157</f>
        <v>0</v>
      </c>
      <c r="P157" s="73"/>
      <c r="Q157" s="69">
        <f>+'Pay App 25'!Q157+N157+P157</f>
        <v>0</v>
      </c>
    </row>
    <row r="158" spans="1:17" ht="21" customHeight="1" x14ac:dyDescent="0.25">
      <c r="A158" s="154" t="s">
        <v>336</v>
      </c>
      <c r="B158" s="154"/>
      <c r="C158" s="154" t="s">
        <v>337</v>
      </c>
      <c r="D158" s="155"/>
      <c r="E158" s="101">
        <f>+'Pay App 25'!E158</f>
        <v>0</v>
      </c>
      <c r="F158" s="73"/>
      <c r="G158" s="102">
        <f>+'Pay App 25'!G158+'Pay App 26'!F158</f>
        <v>0</v>
      </c>
      <c r="H158" s="194">
        <f>+'Pay App 25'!K158</f>
        <v>0</v>
      </c>
      <c r="I158" s="195"/>
      <c r="J158" s="104"/>
      <c r="K158" s="55">
        <f t="shared" si="6"/>
        <v>0</v>
      </c>
      <c r="L158" s="56">
        <f t="shared" si="4"/>
        <v>0</v>
      </c>
      <c r="M158" s="54">
        <f t="shared" si="5"/>
        <v>0</v>
      </c>
      <c r="N158" s="54">
        <f t="shared" si="7"/>
        <v>0</v>
      </c>
      <c r="O158" s="101">
        <f>+'Pay App 25'!O158+'Pay App 25'!P158</f>
        <v>0</v>
      </c>
      <c r="P158" s="73"/>
      <c r="Q158" s="69">
        <f>+'Pay App 25'!Q158+N158+P158</f>
        <v>0</v>
      </c>
    </row>
    <row r="159" spans="1:17" ht="21" customHeight="1" x14ac:dyDescent="0.25">
      <c r="A159" s="154" t="s">
        <v>122</v>
      </c>
      <c r="B159" s="154"/>
      <c r="C159" s="154" t="s">
        <v>123</v>
      </c>
      <c r="D159" s="155"/>
      <c r="E159" s="101">
        <f>+'Pay App 25'!E159</f>
        <v>0</v>
      </c>
      <c r="F159" s="73"/>
      <c r="G159" s="102">
        <f>+'Pay App 25'!G159+'Pay App 26'!F159</f>
        <v>0</v>
      </c>
      <c r="H159" s="194">
        <f>+'Pay App 25'!K159</f>
        <v>0</v>
      </c>
      <c r="I159" s="195"/>
      <c r="J159" s="104"/>
      <c r="K159" s="55">
        <f t="shared" si="6"/>
        <v>0</v>
      </c>
      <c r="L159" s="56">
        <f t="shared" si="4"/>
        <v>0</v>
      </c>
      <c r="M159" s="54">
        <f t="shared" si="5"/>
        <v>0</v>
      </c>
      <c r="N159" s="54">
        <f t="shared" si="7"/>
        <v>0</v>
      </c>
      <c r="O159" s="101">
        <f>+'Pay App 25'!O159+'Pay App 25'!P159</f>
        <v>0</v>
      </c>
      <c r="P159" s="73"/>
      <c r="Q159" s="69">
        <f>+'Pay App 25'!Q159+N159+P159</f>
        <v>0</v>
      </c>
    </row>
    <row r="160" spans="1:17" ht="21" customHeight="1" x14ac:dyDescent="0.25">
      <c r="A160" s="154" t="s">
        <v>124</v>
      </c>
      <c r="B160" s="154"/>
      <c r="C160" s="154" t="s">
        <v>125</v>
      </c>
      <c r="D160" s="155"/>
      <c r="E160" s="101">
        <f>+'Pay App 25'!E160</f>
        <v>0</v>
      </c>
      <c r="F160" s="73"/>
      <c r="G160" s="102">
        <f>+'Pay App 25'!G160+'Pay App 26'!F160</f>
        <v>0</v>
      </c>
      <c r="H160" s="194">
        <f>+'Pay App 25'!K160</f>
        <v>0</v>
      </c>
      <c r="I160" s="195"/>
      <c r="J160" s="104"/>
      <c r="K160" s="55">
        <f t="shared" si="6"/>
        <v>0</v>
      </c>
      <c r="L160" s="56">
        <f t="shared" si="4"/>
        <v>0</v>
      </c>
      <c r="M160" s="54">
        <f t="shared" si="5"/>
        <v>0</v>
      </c>
      <c r="N160" s="54">
        <f t="shared" si="7"/>
        <v>0</v>
      </c>
      <c r="O160" s="101">
        <f>+'Pay App 25'!O160+'Pay App 25'!P160</f>
        <v>0</v>
      </c>
      <c r="P160" s="73"/>
      <c r="Q160" s="69">
        <f>+'Pay App 25'!Q160+N160+P160</f>
        <v>0</v>
      </c>
    </row>
    <row r="161" spans="1:17" ht="21" customHeight="1" x14ac:dyDescent="0.25">
      <c r="A161" s="154" t="s">
        <v>126</v>
      </c>
      <c r="B161" s="154"/>
      <c r="C161" s="154" t="s">
        <v>127</v>
      </c>
      <c r="D161" s="155"/>
      <c r="E161" s="101">
        <f>+'Pay App 25'!E161</f>
        <v>0</v>
      </c>
      <c r="F161" s="73"/>
      <c r="G161" s="102">
        <f>+'Pay App 25'!G161+'Pay App 26'!F161</f>
        <v>0</v>
      </c>
      <c r="H161" s="194">
        <f>+'Pay App 25'!K161</f>
        <v>0</v>
      </c>
      <c r="I161" s="195"/>
      <c r="J161" s="104"/>
      <c r="K161" s="55">
        <f t="shared" si="6"/>
        <v>0</v>
      </c>
      <c r="L161" s="56">
        <f t="shared" si="4"/>
        <v>0</v>
      </c>
      <c r="M161" s="54">
        <f t="shared" si="5"/>
        <v>0</v>
      </c>
      <c r="N161" s="54">
        <f t="shared" si="7"/>
        <v>0</v>
      </c>
      <c r="O161" s="101">
        <f>+'Pay App 25'!O161+'Pay App 25'!P161</f>
        <v>0</v>
      </c>
      <c r="P161" s="73"/>
      <c r="Q161" s="69">
        <f>+'Pay App 25'!Q161+N161+P161</f>
        <v>0</v>
      </c>
    </row>
    <row r="162" spans="1:17" ht="21" customHeight="1" x14ac:dyDescent="0.25">
      <c r="A162" s="154" t="s">
        <v>339</v>
      </c>
      <c r="B162" s="154"/>
      <c r="C162" s="154" t="s">
        <v>338</v>
      </c>
      <c r="D162" s="155"/>
      <c r="E162" s="101">
        <f>+'Pay App 25'!E162</f>
        <v>0</v>
      </c>
      <c r="F162" s="73"/>
      <c r="G162" s="102">
        <f>+'Pay App 25'!G162+'Pay App 26'!F162</f>
        <v>0</v>
      </c>
      <c r="H162" s="194">
        <f>+'Pay App 25'!K162</f>
        <v>0</v>
      </c>
      <c r="I162" s="195"/>
      <c r="J162" s="104"/>
      <c r="K162" s="55">
        <f t="shared" si="6"/>
        <v>0</v>
      </c>
      <c r="L162" s="56">
        <f t="shared" si="4"/>
        <v>0</v>
      </c>
      <c r="M162" s="54">
        <f t="shared" si="5"/>
        <v>0</v>
      </c>
      <c r="N162" s="54">
        <f t="shared" si="7"/>
        <v>0</v>
      </c>
      <c r="O162" s="101">
        <f>+'Pay App 25'!O162+'Pay App 25'!P162</f>
        <v>0</v>
      </c>
      <c r="P162" s="73"/>
      <c r="Q162" s="69">
        <f>+'Pay App 25'!Q162+N162+P162</f>
        <v>0</v>
      </c>
    </row>
    <row r="163" spans="1:17" ht="21" customHeight="1" x14ac:dyDescent="0.25">
      <c r="A163" s="154" t="s">
        <v>128</v>
      </c>
      <c r="B163" s="154"/>
      <c r="C163" s="154" t="s">
        <v>129</v>
      </c>
      <c r="D163" s="155"/>
      <c r="E163" s="101">
        <f>+'Pay App 25'!E163</f>
        <v>0</v>
      </c>
      <c r="F163" s="73"/>
      <c r="G163" s="102">
        <f>+'Pay App 25'!G163+'Pay App 26'!F163</f>
        <v>0</v>
      </c>
      <c r="H163" s="194">
        <f>+'Pay App 25'!K163</f>
        <v>0</v>
      </c>
      <c r="I163" s="195"/>
      <c r="J163" s="104"/>
      <c r="K163" s="55">
        <f t="shared" si="6"/>
        <v>0</v>
      </c>
      <c r="L163" s="56">
        <f t="shared" si="4"/>
        <v>0</v>
      </c>
      <c r="M163" s="54">
        <f t="shared" si="5"/>
        <v>0</v>
      </c>
      <c r="N163" s="54">
        <f t="shared" si="7"/>
        <v>0</v>
      </c>
      <c r="O163" s="101">
        <f>+'Pay App 25'!O163+'Pay App 25'!P163</f>
        <v>0</v>
      </c>
      <c r="P163" s="73"/>
      <c r="Q163" s="69">
        <f>+'Pay App 25'!Q163+N163+P163</f>
        <v>0</v>
      </c>
    </row>
    <row r="164" spans="1:17" ht="21" customHeight="1" x14ac:dyDescent="0.25">
      <c r="A164" s="159" t="s">
        <v>209</v>
      </c>
      <c r="B164" s="159"/>
      <c r="C164" s="159" t="s">
        <v>210</v>
      </c>
      <c r="D164" s="160"/>
      <c r="E164" s="101">
        <f>+'Pay App 25'!E164</f>
        <v>0</v>
      </c>
      <c r="F164" s="73"/>
      <c r="G164" s="102">
        <f>+'Pay App 25'!G164+'Pay App 26'!F164</f>
        <v>0</v>
      </c>
      <c r="H164" s="194">
        <f>+'Pay App 25'!K164</f>
        <v>0</v>
      </c>
      <c r="I164" s="195"/>
      <c r="J164" s="104"/>
      <c r="K164" s="55">
        <f t="shared" si="6"/>
        <v>0</v>
      </c>
      <c r="L164" s="56">
        <f t="shared" si="4"/>
        <v>0</v>
      </c>
      <c r="M164" s="54">
        <f t="shared" si="5"/>
        <v>0</v>
      </c>
      <c r="N164" s="54">
        <f t="shared" si="7"/>
        <v>0</v>
      </c>
      <c r="O164" s="101">
        <f>+'Pay App 25'!O164+'Pay App 25'!P164</f>
        <v>0</v>
      </c>
      <c r="P164" s="73"/>
      <c r="Q164" s="69">
        <f>+'Pay App 25'!Q164+N164+P164</f>
        <v>0</v>
      </c>
    </row>
    <row r="165" spans="1:17" ht="21" customHeight="1" x14ac:dyDescent="0.25">
      <c r="A165" s="159" t="s">
        <v>211</v>
      </c>
      <c r="B165" s="159"/>
      <c r="C165" s="159" t="s">
        <v>212</v>
      </c>
      <c r="D165" s="160"/>
      <c r="E165" s="101">
        <f>+'Pay App 25'!E165</f>
        <v>0</v>
      </c>
      <c r="F165" s="73"/>
      <c r="G165" s="102">
        <f>+'Pay App 25'!G165+'Pay App 26'!F165</f>
        <v>0</v>
      </c>
      <c r="H165" s="194">
        <f>+'Pay App 25'!K165</f>
        <v>0</v>
      </c>
      <c r="I165" s="195"/>
      <c r="J165" s="104"/>
      <c r="K165" s="55">
        <f t="shared" si="6"/>
        <v>0</v>
      </c>
      <c r="L165" s="56">
        <f t="shared" si="4"/>
        <v>0</v>
      </c>
      <c r="M165" s="54">
        <f t="shared" si="5"/>
        <v>0</v>
      </c>
      <c r="N165" s="54">
        <f t="shared" si="7"/>
        <v>0</v>
      </c>
      <c r="O165" s="101">
        <f>+'Pay App 25'!O165+'Pay App 25'!P165</f>
        <v>0</v>
      </c>
      <c r="P165" s="73"/>
      <c r="Q165" s="69">
        <f>+'Pay App 25'!Q165+N165+P165</f>
        <v>0</v>
      </c>
    </row>
    <row r="166" spans="1:17" ht="21" customHeight="1" x14ac:dyDescent="0.25">
      <c r="A166" s="154" t="s">
        <v>340</v>
      </c>
      <c r="B166" s="154"/>
      <c r="C166" s="154" t="s">
        <v>341</v>
      </c>
      <c r="D166" s="155"/>
      <c r="E166" s="101">
        <f>+'Pay App 25'!E166</f>
        <v>0</v>
      </c>
      <c r="F166" s="73"/>
      <c r="G166" s="102">
        <f>+'Pay App 25'!G166+'Pay App 26'!F166</f>
        <v>0</v>
      </c>
      <c r="H166" s="194">
        <f>+'Pay App 25'!K166</f>
        <v>0</v>
      </c>
      <c r="I166" s="195"/>
      <c r="J166" s="104"/>
      <c r="K166" s="55">
        <f t="shared" si="6"/>
        <v>0</v>
      </c>
      <c r="L166" s="56">
        <f t="shared" si="4"/>
        <v>0</v>
      </c>
      <c r="M166" s="54">
        <f t="shared" si="5"/>
        <v>0</v>
      </c>
      <c r="N166" s="54">
        <f t="shared" si="7"/>
        <v>0</v>
      </c>
      <c r="O166" s="101">
        <f>+'Pay App 25'!O166+'Pay App 25'!P166</f>
        <v>0</v>
      </c>
      <c r="P166" s="73"/>
      <c r="Q166" s="69">
        <f>+'Pay App 25'!Q166+N166+P166</f>
        <v>0</v>
      </c>
    </row>
    <row r="167" spans="1:17" ht="21" customHeight="1" x14ac:dyDescent="0.25">
      <c r="A167" s="154" t="s">
        <v>351</v>
      </c>
      <c r="B167" s="154"/>
      <c r="C167" s="154" t="s">
        <v>342</v>
      </c>
      <c r="D167" s="155"/>
      <c r="E167" s="101">
        <f>+'Pay App 25'!E167</f>
        <v>0</v>
      </c>
      <c r="F167" s="73"/>
      <c r="G167" s="102">
        <f>+'Pay App 25'!G167+'Pay App 26'!F167</f>
        <v>0</v>
      </c>
      <c r="H167" s="194">
        <f>+'Pay App 25'!K167</f>
        <v>0</v>
      </c>
      <c r="I167" s="195"/>
      <c r="J167" s="104"/>
      <c r="K167" s="55">
        <f t="shared" si="6"/>
        <v>0</v>
      </c>
      <c r="L167" s="56">
        <f t="shared" si="4"/>
        <v>0</v>
      </c>
      <c r="M167" s="54">
        <f t="shared" si="5"/>
        <v>0</v>
      </c>
      <c r="N167" s="54">
        <f t="shared" si="7"/>
        <v>0</v>
      </c>
      <c r="O167" s="101">
        <f>+'Pay App 25'!O167+'Pay App 25'!P167</f>
        <v>0</v>
      </c>
      <c r="P167" s="73"/>
      <c r="Q167" s="69">
        <f>+'Pay App 25'!Q167+N167+P167</f>
        <v>0</v>
      </c>
    </row>
    <row r="168" spans="1:17" ht="21" customHeight="1" x14ac:dyDescent="0.25">
      <c r="A168" s="154" t="s">
        <v>352</v>
      </c>
      <c r="B168" s="154"/>
      <c r="C168" s="154" t="s">
        <v>343</v>
      </c>
      <c r="D168" s="155"/>
      <c r="E168" s="101">
        <f>+'Pay App 25'!E168</f>
        <v>0</v>
      </c>
      <c r="F168" s="73"/>
      <c r="G168" s="102">
        <f>+'Pay App 25'!G168+'Pay App 26'!F168</f>
        <v>0</v>
      </c>
      <c r="H168" s="194">
        <f>+'Pay App 25'!K168</f>
        <v>0</v>
      </c>
      <c r="I168" s="195"/>
      <c r="J168" s="104"/>
      <c r="K168" s="55">
        <f t="shared" si="6"/>
        <v>0</v>
      </c>
      <c r="L168" s="56">
        <f t="shared" si="4"/>
        <v>0</v>
      </c>
      <c r="M168" s="54">
        <f t="shared" si="5"/>
        <v>0</v>
      </c>
      <c r="N168" s="54">
        <f t="shared" si="7"/>
        <v>0</v>
      </c>
      <c r="O168" s="101">
        <f>+'Pay App 25'!O168+'Pay App 25'!P168</f>
        <v>0</v>
      </c>
      <c r="P168" s="73"/>
      <c r="Q168" s="69">
        <f>+'Pay App 25'!Q168+N168+P168</f>
        <v>0</v>
      </c>
    </row>
    <row r="169" spans="1:17" ht="21" customHeight="1" x14ac:dyDescent="0.25">
      <c r="A169" s="154" t="s">
        <v>353</v>
      </c>
      <c r="B169" s="154"/>
      <c r="C169" s="154" t="s">
        <v>344</v>
      </c>
      <c r="D169" s="155"/>
      <c r="E169" s="101">
        <f>+'Pay App 25'!E169</f>
        <v>0</v>
      </c>
      <c r="F169" s="73"/>
      <c r="G169" s="102">
        <f>+'Pay App 25'!G169+'Pay App 26'!F169</f>
        <v>0</v>
      </c>
      <c r="H169" s="194">
        <f>+'Pay App 25'!K169</f>
        <v>0</v>
      </c>
      <c r="I169" s="195"/>
      <c r="J169" s="104"/>
      <c r="K169" s="55">
        <f t="shared" si="6"/>
        <v>0</v>
      </c>
      <c r="L169" s="56">
        <f t="shared" si="4"/>
        <v>0</v>
      </c>
      <c r="M169" s="54">
        <f t="shared" si="5"/>
        <v>0</v>
      </c>
      <c r="N169" s="54">
        <f t="shared" si="7"/>
        <v>0</v>
      </c>
      <c r="O169" s="101">
        <f>+'Pay App 25'!O169+'Pay App 25'!P169</f>
        <v>0</v>
      </c>
      <c r="P169" s="73"/>
      <c r="Q169" s="69">
        <f>+'Pay App 25'!Q169+N169+P169</f>
        <v>0</v>
      </c>
    </row>
    <row r="170" spans="1:17" ht="21" customHeight="1" x14ac:dyDescent="0.25">
      <c r="A170" s="154" t="s">
        <v>354</v>
      </c>
      <c r="B170" s="154"/>
      <c r="C170" s="154" t="s">
        <v>345</v>
      </c>
      <c r="D170" s="155"/>
      <c r="E170" s="101">
        <f>+'Pay App 25'!E170</f>
        <v>0</v>
      </c>
      <c r="F170" s="73"/>
      <c r="G170" s="102">
        <f>+'Pay App 25'!G170+'Pay App 26'!F170</f>
        <v>0</v>
      </c>
      <c r="H170" s="194">
        <f>+'Pay App 25'!K170</f>
        <v>0</v>
      </c>
      <c r="I170" s="195"/>
      <c r="J170" s="104"/>
      <c r="K170" s="55">
        <f t="shared" si="6"/>
        <v>0</v>
      </c>
      <c r="L170" s="56">
        <f t="shared" si="4"/>
        <v>0</v>
      </c>
      <c r="M170" s="54">
        <f t="shared" si="5"/>
        <v>0</v>
      </c>
      <c r="N170" s="54">
        <f t="shared" si="7"/>
        <v>0</v>
      </c>
      <c r="O170" s="101">
        <f>+'Pay App 25'!O170+'Pay App 25'!P170</f>
        <v>0</v>
      </c>
      <c r="P170" s="73"/>
      <c r="Q170" s="69">
        <f>+'Pay App 25'!Q170+N170+P170</f>
        <v>0</v>
      </c>
    </row>
    <row r="171" spans="1:17" ht="21" customHeight="1" x14ac:dyDescent="0.25">
      <c r="A171" s="154" t="s">
        <v>355</v>
      </c>
      <c r="B171" s="154"/>
      <c r="C171" s="154" t="s">
        <v>346</v>
      </c>
      <c r="D171" s="155"/>
      <c r="E171" s="101">
        <f>+'Pay App 25'!E171</f>
        <v>0</v>
      </c>
      <c r="F171" s="73"/>
      <c r="G171" s="102">
        <f>+'Pay App 25'!G171+'Pay App 26'!F171</f>
        <v>0</v>
      </c>
      <c r="H171" s="194">
        <f>+'Pay App 25'!K171</f>
        <v>0</v>
      </c>
      <c r="I171" s="195"/>
      <c r="J171" s="104"/>
      <c r="K171" s="55">
        <f t="shared" si="6"/>
        <v>0</v>
      </c>
      <c r="L171" s="56">
        <f t="shared" si="4"/>
        <v>0</v>
      </c>
      <c r="M171" s="54">
        <f t="shared" si="5"/>
        <v>0</v>
      </c>
      <c r="N171" s="54">
        <f t="shared" si="7"/>
        <v>0</v>
      </c>
      <c r="O171" s="101">
        <f>+'Pay App 25'!O171+'Pay App 25'!P171</f>
        <v>0</v>
      </c>
      <c r="P171" s="73"/>
      <c r="Q171" s="69">
        <f>+'Pay App 25'!Q171+N171+P171</f>
        <v>0</v>
      </c>
    </row>
    <row r="172" spans="1:17" ht="21" customHeight="1" x14ac:dyDescent="0.25">
      <c r="A172" s="154" t="s">
        <v>356</v>
      </c>
      <c r="B172" s="154"/>
      <c r="C172" s="154" t="s">
        <v>347</v>
      </c>
      <c r="D172" s="155"/>
      <c r="E172" s="101">
        <f>+'Pay App 25'!E172</f>
        <v>0</v>
      </c>
      <c r="F172" s="73"/>
      <c r="G172" s="102">
        <f>+'Pay App 25'!G172+'Pay App 26'!F172</f>
        <v>0</v>
      </c>
      <c r="H172" s="194">
        <f>+'Pay App 25'!K172</f>
        <v>0</v>
      </c>
      <c r="I172" s="195"/>
      <c r="J172" s="104"/>
      <c r="K172" s="55">
        <f t="shared" si="6"/>
        <v>0</v>
      </c>
      <c r="L172" s="56">
        <f t="shared" si="4"/>
        <v>0</v>
      </c>
      <c r="M172" s="54">
        <f t="shared" si="5"/>
        <v>0</v>
      </c>
      <c r="N172" s="54">
        <f t="shared" si="7"/>
        <v>0</v>
      </c>
      <c r="O172" s="101">
        <f>+'Pay App 25'!O172+'Pay App 25'!P172</f>
        <v>0</v>
      </c>
      <c r="P172" s="73"/>
      <c r="Q172" s="69">
        <f>+'Pay App 25'!Q172+N172+P172</f>
        <v>0</v>
      </c>
    </row>
    <row r="173" spans="1:17" ht="21" customHeight="1" x14ac:dyDescent="0.25">
      <c r="A173" s="154" t="s">
        <v>357</v>
      </c>
      <c r="B173" s="154"/>
      <c r="C173" s="154" t="s">
        <v>348</v>
      </c>
      <c r="D173" s="155"/>
      <c r="E173" s="101">
        <f>+'Pay App 25'!E173</f>
        <v>0</v>
      </c>
      <c r="F173" s="73"/>
      <c r="G173" s="102">
        <f>+'Pay App 25'!G173+'Pay App 26'!F173</f>
        <v>0</v>
      </c>
      <c r="H173" s="194">
        <f>+'Pay App 25'!K173</f>
        <v>0</v>
      </c>
      <c r="I173" s="195"/>
      <c r="J173" s="104"/>
      <c r="K173" s="55">
        <f t="shared" si="6"/>
        <v>0</v>
      </c>
      <c r="L173" s="56">
        <f t="shared" si="4"/>
        <v>0</v>
      </c>
      <c r="M173" s="54">
        <f t="shared" si="5"/>
        <v>0</v>
      </c>
      <c r="N173" s="54">
        <f t="shared" si="7"/>
        <v>0</v>
      </c>
      <c r="O173" s="101">
        <f>+'Pay App 25'!O173+'Pay App 25'!P173</f>
        <v>0</v>
      </c>
      <c r="P173" s="73"/>
      <c r="Q173" s="69">
        <f>+'Pay App 25'!Q173+N173+P173</f>
        <v>0</v>
      </c>
    </row>
    <row r="174" spans="1:17" ht="21" customHeight="1" x14ac:dyDescent="0.25">
      <c r="A174" s="154" t="s">
        <v>358</v>
      </c>
      <c r="B174" s="154"/>
      <c r="C174" s="154" t="s">
        <v>349</v>
      </c>
      <c r="D174" s="155"/>
      <c r="E174" s="101">
        <f>+'Pay App 25'!E174</f>
        <v>0</v>
      </c>
      <c r="F174" s="73"/>
      <c r="G174" s="102">
        <f>+'Pay App 25'!G174+'Pay App 26'!F174</f>
        <v>0</v>
      </c>
      <c r="H174" s="194">
        <f>+'Pay App 25'!K174</f>
        <v>0</v>
      </c>
      <c r="I174" s="195"/>
      <c r="J174" s="104"/>
      <c r="K174" s="55">
        <f t="shared" si="6"/>
        <v>0</v>
      </c>
      <c r="L174" s="56">
        <f t="shared" si="4"/>
        <v>0</v>
      </c>
      <c r="M174" s="54">
        <f t="shared" si="5"/>
        <v>0</v>
      </c>
      <c r="N174" s="54">
        <f t="shared" si="7"/>
        <v>0</v>
      </c>
      <c r="O174" s="101">
        <f>+'Pay App 25'!O174+'Pay App 25'!P174</f>
        <v>0</v>
      </c>
      <c r="P174" s="73"/>
      <c r="Q174" s="69">
        <f>+'Pay App 25'!Q174+N174+P174</f>
        <v>0</v>
      </c>
    </row>
    <row r="175" spans="1:17" ht="21" customHeight="1" x14ac:dyDescent="0.25">
      <c r="A175" s="154" t="s">
        <v>359</v>
      </c>
      <c r="B175" s="154"/>
      <c r="C175" s="154" t="s">
        <v>350</v>
      </c>
      <c r="D175" s="155"/>
      <c r="E175" s="101">
        <f>+'Pay App 25'!E175</f>
        <v>0</v>
      </c>
      <c r="F175" s="73"/>
      <c r="G175" s="102">
        <f>+'Pay App 25'!G175+'Pay App 26'!F175</f>
        <v>0</v>
      </c>
      <c r="H175" s="194">
        <f>+'Pay App 25'!K175</f>
        <v>0</v>
      </c>
      <c r="I175" s="195"/>
      <c r="J175" s="104"/>
      <c r="K175" s="55">
        <f t="shared" si="6"/>
        <v>0</v>
      </c>
      <c r="L175" s="56">
        <f t="shared" si="4"/>
        <v>0</v>
      </c>
      <c r="M175" s="54">
        <f t="shared" si="5"/>
        <v>0</v>
      </c>
      <c r="N175" s="54">
        <f t="shared" si="7"/>
        <v>0</v>
      </c>
      <c r="O175" s="101">
        <f>+'Pay App 25'!O175+'Pay App 25'!P175</f>
        <v>0</v>
      </c>
      <c r="P175" s="73"/>
      <c r="Q175" s="69">
        <f>+'Pay App 25'!Q175+N175+P175</f>
        <v>0</v>
      </c>
    </row>
    <row r="176" spans="1:17" ht="21" customHeight="1" x14ac:dyDescent="0.25">
      <c r="A176" s="156" t="s">
        <v>186</v>
      </c>
      <c r="B176" s="156"/>
      <c r="C176" s="156" t="s">
        <v>187</v>
      </c>
      <c r="D176" s="157"/>
      <c r="E176" s="101">
        <f>+'Pay App 25'!E176</f>
        <v>0</v>
      </c>
      <c r="F176" s="73"/>
      <c r="G176" s="102">
        <f>+'Pay App 25'!G176+'Pay App 26'!F176</f>
        <v>0</v>
      </c>
      <c r="H176" s="194">
        <f>+'Pay App 25'!K176</f>
        <v>0</v>
      </c>
      <c r="I176" s="195"/>
      <c r="J176" s="104"/>
      <c r="K176" s="55">
        <f t="shared" si="6"/>
        <v>0</v>
      </c>
      <c r="L176" s="56">
        <f t="shared" si="4"/>
        <v>0</v>
      </c>
      <c r="M176" s="54">
        <f t="shared" si="5"/>
        <v>0</v>
      </c>
      <c r="N176" s="54">
        <f t="shared" si="7"/>
        <v>0</v>
      </c>
      <c r="O176" s="101">
        <f>+'Pay App 25'!O176+'Pay App 25'!P176</f>
        <v>0</v>
      </c>
      <c r="P176" s="73"/>
      <c r="Q176" s="69">
        <f>+'Pay App 25'!Q176+N176+P176</f>
        <v>0</v>
      </c>
    </row>
    <row r="177" spans="1:17" ht="21" customHeight="1" x14ac:dyDescent="0.25">
      <c r="A177" s="154" t="s">
        <v>361</v>
      </c>
      <c r="B177" s="154"/>
      <c r="C177" s="154" t="s">
        <v>360</v>
      </c>
      <c r="D177" s="155"/>
      <c r="E177" s="101">
        <f>+'Pay App 25'!E177</f>
        <v>0</v>
      </c>
      <c r="F177" s="73"/>
      <c r="G177" s="102">
        <f>+'Pay App 25'!G177+'Pay App 26'!F177</f>
        <v>0</v>
      </c>
      <c r="H177" s="194">
        <f>+'Pay App 25'!K177</f>
        <v>0</v>
      </c>
      <c r="I177" s="195"/>
      <c r="J177" s="104"/>
      <c r="K177" s="55">
        <f t="shared" si="6"/>
        <v>0</v>
      </c>
      <c r="L177" s="56">
        <f t="shared" si="4"/>
        <v>0</v>
      </c>
      <c r="M177" s="54">
        <f t="shared" si="5"/>
        <v>0</v>
      </c>
      <c r="N177" s="54">
        <f t="shared" si="7"/>
        <v>0</v>
      </c>
      <c r="O177" s="101">
        <f>+'Pay App 25'!O177+'Pay App 25'!P177</f>
        <v>0</v>
      </c>
      <c r="P177" s="73"/>
      <c r="Q177" s="69">
        <f>+'Pay App 25'!Q177+N177+P177</f>
        <v>0</v>
      </c>
    </row>
    <row r="178" spans="1:17" ht="21" customHeight="1" x14ac:dyDescent="0.25">
      <c r="A178" s="154" t="s">
        <v>130</v>
      </c>
      <c r="B178" s="154"/>
      <c r="C178" s="153" t="s">
        <v>131</v>
      </c>
      <c r="D178" s="158"/>
      <c r="E178" s="101">
        <f>+'Pay App 25'!E178</f>
        <v>0</v>
      </c>
      <c r="F178" s="73"/>
      <c r="G178" s="102">
        <f>+'Pay App 25'!G178+'Pay App 26'!F178</f>
        <v>0</v>
      </c>
      <c r="H178" s="194">
        <f>+'Pay App 25'!K178</f>
        <v>0</v>
      </c>
      <c r="I178" s="195"/>
      <c r="J178" s="104"/>
      <c r="K178" s="55">
        <f t="shared" si="6"/>
        <v>0</v>
      </c>
      <c r="L178" s="56">
        <f t="shared" si="4"/>
        <v>0</v>
      </c>
      <c r="M178" s="54">
        <f t="shared" si="5"/>
        <v>0</v>
      </c>
      <c r="N178" s="54">
        <f t="shared" si="7"/>
        <v>0</v>
      </c>
      <c r="O178" s="101">
        <f>+'Pay App 25'!O178+'Pay App 25'!P178</f>
        <v>0</v>
      </c>
      <c r="P178" s="73"/>
      <c r="Q178" s="69">
        <f>+'Pay App 25'!Q178+N178+P178</f>
        <v>0</v>
      </c>
    </row>
    <row r="179" spans="1:17" ht="21" customHeight="1" x14ac:dyDescent="0.25">
      <c r="A179" s="154" t="s">
        <v>362</v>
      </c>
      <c r="B179" s="154"/>
      <c r="C179" s="154" t="s">
        <v>366</v>
      </c>
      <c r="D179" s="155"/>
      <c r="E179" s="101">
        <f>+'Pay App 25'!E179</f>
        <v>0</v>
      </c>
      <c r="F179" s="73"/>
      <c r="G179" s="102">
        <f>+'Pay App 25'!G179+'Pay App 26'!F179</f>
        <v>0</v>
      </c>
      <c r="H179" s="194">
        <f>+'Pay App 25'!K179</f>
        <v>0</v>
      </c>
      <c r="I179" s="195"/>
      <c r="J179" s="104"/>
      <c r="K179" s="55">
        <f t="shared" si="6"/>
        <v>0</v>
      </c>
      <c r="L179" s="56">
        <f t="shared" si="4"/>
        <v>0</v>
      </c>
      <c r="M179" s="54">
        <f t="shared" si="5"/>
        <v>0</v>
      </c>
      <c r="N179" s="54">
        <f t="shared" si="7"/>
        <v>0</v>
      </c>
      <c r="O179" s="101">
        <f>+'Pay App 25'!O179+'Pay App 25'!P179</f>
        <v>0</v>
      </c>
      <c r="P179" s="73"/>
      <c r="Q179" s="69">
        <f>+'Pay App 25'!Q179+N179+P179</f>
        <v>0</v>
      </c>
    </row>
    <row r="180" spans="1:17" ht="21" customHeight="1" x14ac:dyDescent="0.25">
      <c r="A180" s="154" t="s">
        <v>363</v>
      </c>
      <c r="B180" s="154"/>
      <c r="C180" s="154" t="s">
        <v>367</v>
      </c>
      <c r="D180" s="155"/>
      <c r="E180" s="101">
        <f>+'Pay App 25'!E180</f>
        <v>0</v>
      </c>
      <c r="F180" s="73"/>
      <c r="G180" s="102">
        <f>+'Pay App 25'!G180+'Pay App 26'!F180</f>
        <v>0</v>
      </c>
      <c r="H180" s="194">
        <f>+'Pay App 25'!K180</f>
        <v>0</v>
      </c>
      <c r="I180" s="195"/>
      <c r="J180" s="104"/>
      <c r="K180" s="55">
        <f t="shared" si="6"/>
        <v>0</v>
      </c>
      <c r="L180" s="56">
        <f t="shared" si="4"/>
        <v>0</v>
      </c>
      <c r="M180" s="54">
        <f t="shared" si="5"/>
        <v>0</v>
      </c>
      <c r="N180" s="54">
        <f t="shared" si="7"/>
        <v>0</v>
      </c>
      <c r="O180" s="101">
        <f>+'Pay App 25'!O180+'Pay App 25'!P180</f>
        <v>0</v>
      </c>
      <c r="P180" s="73"/>
      <c r="Q180" s="69">
        <f>+'Pay App 25'!Q180+N180+P180</f>
        <v>0</v>
      </c>
    </row>
    <row r="181" spans="1:17" ht="21" customHeight="1" x14ac:dyDescent="0.25">
      <c r="A181" s="154" t="s">
        <v>364</v>
      </c>
      <c r="B181" s="154"/>
      <c r="C181" s="154" t="s">
        <v>368</v>
      </c>
      <c r="D181" s="155"/>
      <c r="E181" s="101">
        <f>+'Pay App 25'!E181</f>
        <v>0</v>
      </c>
      <c r="F181" s="73"/>
      <c r="G181" s="102">
        <f>+'Pay App 25'!G181+'Pay App 26'!F181</f>
        <v>0</v>
      </c>
      <c r="H181" s="194">
        <f>+'Pay App 25'!K181</f>
        <v>0</v>
      </c>
      <c r="I181" s="195"/>
      <c r="J181" s="104"/>
      <c r="K181" s="55">
        <f t="shared" si="6"/>
        <v>0</v>
      </c>
      <c r="L181" s="56">
        <f t="shared" si="4"/>
        <v>0</v>
      </c>
      <c r="M181" s="54">
        <f t="shared" si="5"/>
        <v>0</v>
      </c>
      <c r="N181" s="54">
        <f t="shared" si="7"/>
        <v>0</v>
      </c>
      <c r="O181" s="101">
        <f>+'Pay App 25'!O181+'Pay App 25'!P181</f>
        <v>0</v>
      </c>
      <c r="P181" s="73"/>
      <c r="Q181" s="69">
        <f>+'Pay App 25'!Q181+N181+P181</f>
        <v>0</v>
      </c>
    </row>
    <row r="182" spans="1:17" ht="21" customHeight="1" x14ac:dyDescent="0.25">
      <c r="A182" s="154" t="s">
        <v>365</v>
      </c>
      <c r="B182" s="154"/>
      <c r="C182" s="154" t="s">
        <v>369</v>
      </c>
      <c r="D182" s="155"/>
      <c r="E182" s="101">
        <f>+'Pay App 25'!E182</f>
        <v>0</v>
      </c>
      <c r="F182" s="73"/>
      <c r="G182" s="102">
        <f>+'Pay App 25'!G182+'Pay App 26'!F182</f>
        <v>0</v>
      </c>
      <c r="H182" s="194">
        <f>+'Pay App 25'!K182</f>
        <v>0</v>
      </c>
      <c r="I182" s="195"/>
      <c r="J182" s="104"/>
      <c r="K182" s="55">
        <f t="shared" si="6"/>
        <v>0</v>
      </c>
      <c r="L182" s="56">
        <f t="shared" si="4"/>
        <v>0</v>
      </c>
      <c r="M182" s="54">
        <f t="shared" si="5"/>
        <v>0</v>
      </c>
      <c r="N182" s="54">
        <f t="shared" si="7"/>
        <v>0</v>
      </c>
      <c r="O182" s="101">
        <f>+'Pay App 25'!O182+'Pay App 25'!P182</f>
        <v>0</v>
      </c>
      <c r="P182" s="73"/>
      <c r="Q182" s="69">
        <f>+'Pay App 25'!Q182+N182+P182</f>
        <v>0</v>
      </c>
    </row>
    <row r="183" spans="1:17" ht="21" customHeight="1" x14ac:dyDescent="0.25">
      <c r="A183" s="156" t="s">
        <v>188</v>
      </c>
      <c r="B183" s="156"/>
      <c r="C183" s="156" t="s">
        <v>189</v>
      </c>
      <c r="D183" s="157"/>
      <c r="E183" s="101">
        <f>+'Pay App 25'!E183</f>
        <v>0</v>
      </c>
      <c r="F183" s="73"/>
      <c r="G183" s="102">
        <f>+'Pay App 25'!G183+'Pay App 26'!F183</f>
        <v>0</v>
      </c>
      <c r="H183" s="194">
        <f>+'Pay App 25'!K183</f>
        <v>0</v>
      </c>
      <c r="I183" s="195"/>
      <c r="J183" s="104"/>
      <c r="K183" s="55">
        <f t="shared" si="6"/>
        <v>0</v>
      </c>
      <c r="L183" s="56">
        <f t="shared" si="4"/>
        <v>0</v>
      </c>
      <c r="M183" s="54">
        <f t="shared" si="5"/>
        <v>0</v>
      </c>
      <c r="N183" s="54">
        <f t="shared" si="7"/>
        <v>0</v>
      </c>
      <c r="O183" s="101">
        <f>+'Pay App 25'!O183+'Pay App 25'!P183</f>
        <v>0</v>
      </c>
      <c r="P183" s="73"/>
      <c r="Q183" s="69">
        <f>+'Pay App 25'!Q183+N183+P183</f>
        <v>0</v>
      </c>
    </row>
    <row r="184" spans="1:17" ht="21" customHeight="1" x14ac:dyDescent="0.25">
      <c r="A184" s="156" t="s">
        <v>190</v>
      </c>
      <c r="B184" s="156"/>
      <c r="C184" s="156" t="s">
        <v>191</v>
      </c>
      <c r="D184" s="157"/>
      <c r="E184" s="101">
        <f>+'Pay App 25'!E184</f>
        <v>0</v>
      </c>
      <c r="F184" s="73"/>
      <c r="G184" s="102">
        <f>+'Pay App 25'!G184+'Pay App 26'!F184</f>
        <v>0</v>
      </c>
      <c r="H184" s="194">
        <f>+'Pay App 25'!K184</f>
        <v>0</v>
      </c>
      <c r="I184" s="195"/>
      <c r="J184" s="104"/>
      <c r="K184" s="55">
        <f t="shared" si="6"/>
        <v>0</v>
      </c>
      <c r="L184" s="56">
        <f t="shared" si="4"/>
        <v>0</v>
      </c>
      <c r="M184" s="54">
        <f t="shared" si="5"/>
        <v>0</v>
      </c>
      <c r="N184" s="54">
        <f t="shared" si="7"/>
        <v>0</v>
      </c>
      <c r="O184" s="101">
        <f>+'Pay App 25'!O184+'Pay App 25'!P184</f>
        <v>0</v>
      </c>
      <c r="P184" s="73"/>
      <c r="Q184" s="69">
        <f>+'Pay App 25'!Q184+N184+P184</f>
        <v>0</v>
      </c>
    </row>
    <row r="185" spans="1:17" ht="21" customHeight="1" x14ac:dyDescent="0.25">
      <c r="A185" s="154" t="s">
        <v>371</v>
      </c>
      <c r="B185" s="154"/>
      <c r="C185" s="154" t="s">
        <v>370</v>
      </c>
      <c r="D185" s="155"/>
      <c r="E185" s="101">
        <f>+'Pay App 25'!E185</f>
        <v>0</v>
      </c>
      <c r="F185" s="73"/>
      <c r="G185" s="102">
        <f>+'Pay App 25'!G185+'Pay App 26'!F185</f>
        <v>0</v>
      </c>
      <c r="H185" s="194">
        <f>+'Pay App 25'!K185</f>
        <v>0</v>
      </c>
      <c r="I185" s="195"/>
      <c r="J185" s="104"/>
      <c r="K185" s="55">
        <f t="shared" si="6"/>
        <v>0</v>
      </c>
      <c r="L185" s="56">
        <f t="shared" si="4"/>
        <v>0</v>
      </c>
      <c r="M185" s="54">
        <f t="shared" si="5"/>
        <v>0</v>
      </c>
      <c r="N185" s="54">
        <f t="shared" si="7"/>
        <v>0</v>
      </c>
      <c r="O185" s="101">
        <f>+'Pay App 25'!O185+'Pay App 25'!P185</f>
        <v>0</v>
      </c>
      <c r="P185" s="73"/>
      <c r="Q185" s="69">
        <f>+'Pay App 25'!Q185+N185+P185</f>
        <v>0</v>
      </c>
    </row>
    <row r="186" spans="1:17" ht="21" customHeight="1" x14ac:dyDescent="0.25">
      <c r="A186" s="154" t="s">
        <v>372</v>
      </c>
      <c r="B186" s="154"/>
      <c r="C186" s="154" t="s">
        <v>373</v>
      </c>
      <c r="D186" s="155"/>
      <c r="E186" s="101">
        <f>+'Pay App 25'!E186</f>
        <v>0</v>
      </c>
      <c r="F186" s="73"/>
      <c r="G186" s="102">
        <f>+'Pay App 25'!G186+'Pay App 26'!F186</f>
        <v>0</v>
      </c>
      <c r="H186" s="194">
        <f>+'Pay App 25'!K186</f>
        <v>0</v>
      </c>
      <c r="I186" s="195"/>
      <c r="J186" s="104"/>
      <c r="K186" s="55">
        <f t="shared" si="6"/>
        <v>0</v>
      </c>
      <c r="L186" s="56">
        <f t="shared" si="4"/>
        <v>0</v>
      </c>
      <c r="M186" s="54">
        <f t="shared" si="5"/>
        <v>0</v>
      </c>
      <c r="N186" s="54">
        <f t="shared" si="7"/>
        <v>0</v>
      </c>
      <c r="O186" s="101">
        <f>+'Pay App 25'!O186+'Pay App 25'!P186</f>
        <v>0</v>
      </c>
      <c r="P186" s="73"/>
      <c r="Q186" s="69">
        <f>+'Pay App 25'!Q186+N186+P186</f>
        <v>0</v>
      </c>
    </row>
    <row r="187" spans="1:17" ht="21" customHeight="1" x14ac:dyDescent="0.25">
      <c r="A187" s="154" t="s">
        <v>374</v>
      </c>
      <c r="B187" s="154"/>
      <c r="C187" s="154" t="s">
        <v>375</v>
      </c>
      <c r="D187" s="155"/>
      <c r="E187" s="101">
        <f>+'Pay App 25'!E187</f>
        <v>0</v>
      </c>
      <c r="F187" s="73"/>
      <c r="G187" s="102">
        <f>+'Pay App 25'!G187+'Pay App 26'!F187</f>
        <v>0</v>
      </c>
      <c r="H187" s="194">
        <f>+'Pay App 25'!K187</f>
        <v>0</v>
      </c>
      <c r="I187" s="195"/>
      <c r="J187" s="104"/>
      <c r="K187" s="55">
        <f t="shared" si="6"/>
        <v>0</v>
      </c>
      <c r="L187" s="56">
        <f t="shared" si="4"/>
        <v>0</v>
      </c>
      <c r="M187" s="54">
        <f t="shared" si="5"/>
        <v>0</v>
      </c>
      <c r="N187" s="54">
        <f t="shared" si="7"/>
        <v>0</v>
      </c>
      <c r="O187" s="101">
        <f>+'Pay App 25'!O187+'Pay App 25'!P187</f>
        <v>0</v>
      </c>
      <c r="P187" s="73"/>
      <c r="Q187" s="69">
        <f>+'Pay App 25'!Q187+N187+P187</f>
        <v>0</v>
      </c>
    </row>
    <row r="188" spans="1:17" ht="21" customHeight="1" x14ac:dyDescent="0.25">
      <c r="A188" s="156" t="s">
        <v>192</v>
      </c>
      <c r="B188" s="156"/>
      <c r="C188" s="156" t="s">
        <v>193</v>
      </c>
      <c r="D188" s="157"/>
      <c r="E188" s="101">
        <f>+'Pay App 25'!E188</f>
        <v>0</v>
      </c>
      <c r="F188" s="73"/>
      <c r="G188" s="102">
        <f>+'Pay App 25'!G188+'Pay App 26'!F188</f>
        <v>0</v>
      </c>
      <c r="H188" s="194">
        <f>+'Pay App 25'!K188</f>
        <v>0</v>
      </c>
      <c r="I188" s="195"/>
      <c r="J188" s="104"/>
      <c r="K188" s="55">
        <f t="shared" si="6"/>
        <v>0</v>
      </c>
      <c r="L188" s="56">
        <f t="shared" si="4"/>
        <v>0</v>
      </c>
      <c r="M188" s="54">
        <f t="shared" si="5"/>
        <v>0</v>
      </c>
      <c r="N188" s="54">
        <f t="shared" si="7"/>
        <v>0</v>
      </c>
      <c r="O188" s="101">
        <f>+'Pay App 25'!O188+'Pay App 25'!P188</f>
        <v>0</v>
      </c>
      <c r="P188" s="73"/>
      <c r="Q188" s="69">
        <f>+'Pay App 25'!Q188+N188+P188</f>
        <v>0</v>
      </c>
    </row>
    <row r="189" spans="1:17" ht="21" customHeight="1" x14ac:dyDescent="0.25">
      <c r="A189" s="153" t="s">
        <v>132</v>
      </c>
      <c r="B189" s="153"/>
      <c r="C189" s="153" t="s">
        <v>133</v>
      </c>
      <c r="D189" s="158"/>
      <c r="E189" s="101">
        <f>+'Pay App 25'!E189</f>
        <v>0</v>
      </c>
      <c r="F189" s="73"/>
      <c r="G189" s="102">
        <f>+'Pay App 25'!G189+'Pay App 26'!F189</f>
        <v>0</v>
      </c>
      <c r="H189" s="194">
        <f>+'Pay App 25'!K189</f>
        <v>0</v>
      </c>
      <c r="I189" s="195"/>
      <c r="J189" s="104"/>
      <c r="K189" s="55">
        <f t="shared" si="6"/>
        <v>0</v>
      </c>
      <c r="L189" s="56">
        <f t="shared" si="4"/>
        <v>0</v>
      </c>
      <c r="M189" s="54">
        <f t="shared" si="5"/>
        <v>0</v>
      </c>
      <c r="N189" s="54">
        <f t="shared" si="7"/>
        <v>0</v>
      </c>
      <c r="O189" s="101">
        <f>+'Pay App 25'!O189+'Pay App 25'!P189</f>
        <v>0</v>
      </c>
      <c r="P189" s="73"/>
      <c r="Q189" s="69">
        <f>+'Pay App 25'!Q189+N189+P189</f>
        <v>0</v>
      </c>
    </row>
    <row r="190" spans="1:17" ht="21" customHeight="1" x14ac:dyDescent="0.25">
      <c r="A190" s="153" t="s">
        <v>376</v>
      </c>
      <c r="B190" s="153"/>
      <c r="C190" s="154" t="s">
        <v>377</v>
      </c>
      <c r="D190" s="155"/>
      <c r="E190" s="101">
        <f>+'Pay App 25'!E190</f>
        <v>0</v>
      </c>
      <c r="F190" s="73"/>
      <c r="G190" s="102">
        <f>+'Pay App 25'!G190+'Pay App 26'!F190</f>
        <v>0</v>
      </c>
      <c r="H190" s="194">
        <f>+'Pay App 25'!K190</f>
        <v>0</v>
      </c>
      <c r="I190" s="195"/>
      <c r="J190" s="104"/>
      <c r="K190" s="55">
        <f t="shared" si="6"/>
        <v>0</v>
      </c>
      <c r="L190" s="56">
        <f t="shared" si="4"/>
        <v>0</v>
      </c>
      <c r="M190" s="54">
        <f t="shared" si="5"/>
        <v>0</v>
      </c>
      <c r="N190" s="54">
        <f t="shared" si="7"/>
        <v>0</v>
      </c>
      <c r="O190" s="101">
        <f>+'Pay App 25'!O190+'Pay App 25'!P190</f>
        <v>0</v>
      </c>
      <c r="P190" s="73"/>
      <c r="Q190" s="69">
        <f>+'Pay App 25'!Q190+N190+P190</f>
        <v>0</v>
      </c>
    </row>
    <row r="191" spans="1:17" ht="21" customHeight="1" x14ac:dyDescent="0.25">
      <c r="A191" s="156" t="s">
        <v>194</v>
      </c>
      <c r="B191" s="156"/>
      <c r="C191" s="156" t="s">
        <v>195</v>
      </c>
      <c r="D191" s="157"/>
      <c r="E191" s="101">
        <f>+'Pay App 25'!E191</f>
        <v>0</v>
      </c>
      <c r="F191" s="73"/>
      <c r="G191" s="102">
        <f>+'Pay App 25'!G191+'Pay App 26'!F191</f>
        <v>0</v>
      </c>
      <c r="H191" s="194">
        <f>+'Pay App 25'!K191</f>
        <v>0</v>
      </c>
      <c r="I191" s="195"/>
      <c r="J191" s="104"/>
      <c r="K191" s="55">
        <f t="shared" si="6"/>
        <v>0</v>
      </c>
      <c r="L191" s="56">
        <f t="shared" si="4"/>
        <v>0</v>
      </c>
      <c r="M191" s="54">
        <f t="shared" si="5"/>
        <v>0</v>
      </c>
      <c r="N191" s="54">
        <f t="shared" si="7"/>
        <v>0</v>
      </c>
      <c r="O191" s="101">
        <f>+'Pay App 25'!O191+'Pay App 25'!P191</f>
        <v>0</v>
      </c>
      <c r="P191" s="73"/>
      <c r="Q191" s="69">
        <f>+'Pay App 25'!Q191+N191+P191</f>
        <v>0</v>
      </c>
    </row>
    <row r="192" spans="1:17" ht="21" customHeight="1" x14ac:dyDescent="0.25">
      <c r="A192" s="153" t="s">
        <v>134</v>
      </c>
      <c r="B192" s="153"/>
      <c r="C192" s="153" t="s">
        <v>135</v>
      </c>
      <c r="D192" s="158"/>
      <c r="E192" s="101">
        <f>+'Pay App 25'!E192</f>
        <v>0</v>
      </c>
      <c r="F192" s="73"/>
      <c r="G192" s="102">
        <f>+'Pay App 25'!G192+'Pay App 26'!F192</f>
        <v>0</v>
      </c>
      <c r="H192" s="194">
        <f>+'Pay App 25'!K192</f>
        <v>0</v>
      </c>
      <c r="I192" s="195"/>
      <c r="J192" s="104"/>
      <c r="K192" s="55">
        <f t="shared" si="6"/>
        <v>0</v>
      </c>
      <c r="L192" s="56">
        <f t="shared" si="4"/>
        <v>0</v>
      </c>
      <c r="M192" s="54">
        <f t="shared" si="5"/>
        <v>0</v>
      </c>
      <c r="N192" s="54">
        <f t="shared" si="7"/>
        <v>0</v>
      </c>
      <c r="O192" s="101">
        <f>+'Pay App 25'!O192+'Pay App 25'!P192</f>
        <v>0</v>
      </c>
      <c r="P192" s="73"/>
      <c r="Q192" s="69">
        <f>+'Pay App 25'!Q192+N192+P192</f>
        <v>0</v>
      </c>
    </row>
    <row r="193" spans="1:17" ht="21" customHeight="1" x14ac:dyDescent="0.25">
      <c r="A193" s="153" t="s">
        <v>376</v>
      </c>
      <c r="B193" s="153"/>
      <c r="C193" s="154" t="s">
        <v>378</v>
      </c>
      <c r="D193" s="155"/>
      <c r="E193" s="101">
        <f>+'Pay App 25'!E193</f>
        <v>0</v>
      </c>
      <c r="F193" s="73"/>
      <c r="G193" s="102">
        <f>+'Pay App 25'!G193+'Pay App 26'!F193</f>
        <v>0</v>
      </c>
      <c r="H193" s="194">
        <f>+'Pay App 25'!K193</f>
        <v>0</v>
      </c>
      <c r="I193" s="195"/>
      <c r="J193" s="104"/>
      <c r="K193" s="55">
        <f t="shared" si="6"/>
        <v>0</v>
      </c>
      <c r="L193" s="56">
        <f t="shared" si="4"/>
        <v>0</v>
      </c>
      <c r="M193" s="54">
        <f t="shared" si="5"/>
        <v>0</v>
      </c>
      <c r="N193" s="54">
        <f t="shared" si="7"/>
        <v>0</v>
      </c>
      <c r="O193" s="101">
        <f>+'Pay App 25'!O193+'Pay App 25'!P193</f>
        <v>0</v>
      </c>
      <c r="P193" s="73"/>
      <c r="Q193" s="69">
        <f>+'Pay App 25'!Q193+N193+P193</f>
        <v>0</v>
      </c>
    </row>
    <row r="194" spans="1:17" ht="21" customHeight="1" x14ac:dyDescent="0.25">
      <c r="A194" s="153" t="s">
        <v>136</v>
      </c>
      <c r="B194" s="153"/>
      <c r="C194" s="153" t="s">
        <v>137</v>
      </c>
      <c r="D194" s="158"/>
      <c r="E194" s="101">
        <f>+'Pay App 25'!E194</f>
        <v>0</v>
      </c>
      <c r="F194" s="73"/>
      <c r="G194" s="102">
        <f>+'Pay App 25'!G194+'Pay App 26'!F194</f>
        <v>0</v>
      </c>
      <c r="H194" s="194">
        <f>+'Pay App 25'!K194</f>
        <v>0</v>
      </c>
      <c r="I194" s="195"/>
      <c r="J194" s="104"/>
      <c r="K194" s="55">
        <f t="shared" si="6"/>
        <v>0</v>
      </c>
      <c r="L194" s="56">
        <f t="shared" si="4"/>
        <v>0</v>
      </c>
      <c r="M194" s="54">
        <f t="shared" si="5"/>
        <v>0</v>
      </c>
      <c r="N194" s="54">
        <f t="shared" si="7"/>
        <v>0</v>
      </c>
      <c r="O194" s="101">
        <f>+'Pay App 25'!O194+'Pay App 25'!P194</f>
        <v>0</v>
      </c>
      <c r="P194" s="73"/>
      <c r="Q194" s="69">
        <f>+'Pay App 25'!Q194+N194+P194</f>
        <v>0</v>
      </c>
    </row>
    <row r="195" spans="1:17" ht="21" customHeight="1" x14ac:dyDescent="0.25">
      <c r="A195" s="153" t="s">
        <v>138</v>
      </c>
      <c r="B195" s="153"/>
      <c r="C195" s="153" t="s">
        <v>139</v>
      </c>
      <c r="D195" s="158"/>
      <c r="E195" s="101">
        <f>+'Pay App 25'!E195</f>
        <v>0</v>
      </c>
      <c r="F195" s="73"/>
      <c r="G195" s="102">
        <f>+'Pay App 25'!G195+'Pay App 26'!F195</f>
        <v>0</v>
      </c>
      <c r="H195" s="194">
        <f>+'Pay App 25'!K195</f>
        <v>0</v>
      </c>
      <c r="I195" s="195"/>
      <c r="J195" s="104"/>
      <c r="K195" s="55">
        <f t="shared" si="6"/>
        <v>0</v>
      </c>
      <c r="L195" s="56">
        <f t="shared" si="4"/>
        <v>0</v>
      </c>
      <c r="M195" s="54">
        <f t="shared" si="5"/>
        <v>0</v>
      </c>
      <c r="N195" s="54">
        <f t="shared" si="7"/>
        <v>0</v>
      </c>
      <c r="O195" s="101">
        <f>+'Pay App 25'!O195+'Pay App 25'!P195</f>
        <v>0</v>
      </c>
      <c r="P195" s="73"/>
      <c r="Q195" s="69">
        <f>+'Pay App 25'!Q195+N195+P195</f>
        <v>0</v>
      </c>
    </row>
    <row r="196" spans="1:17" ht="21" customHeight="1" x14ac:dyDescent="0.25">
      <c r="A196" s="153" t="s">
        <v>379</v>
      </c>
      <c r="B196" s="153"/>
      <c r="C196" s="154" t="s">
        <v>348</v>
      </c>
      <c r="D196" s="155"/>
      <c r="E196" s="101">
        <f>+'Pay App 25'!E196</f>
        <v>0</v>
      </c>
      <c r="F196" s="73"/>
      <c r="G196" s="102">
        <f>+'Pay App 25'!G196+'Pay App 26'!F196</f>
        <v>0</v>
      </c>
      <c r="H196" s="194">
        <f>+'Pay App 25'!K196</f>
        <v>0</v>
      </c>
      <c r="I196" s="195"/>
      <c r="J196" s="104"/>
      <c r="K196" s="55">
        <f t="shared" si="6"/>
        <v>0</v>
      </c>
      <c r="L196" s="56">
        <f t="shared" si="4"/>
        <v>0</v>
      </c>
      <c r="M196" s="54">
        <f t="shared" si="5"/>
        <v>0</v>
      </c>
      <c r="N196" s="54">
        <f t="shared" si="7"/>
        <v>0</v>
      </c>
      <c r="O196" s="101">
        <f>+'Pay App 25'!O196+'Pay App 25'!P196</f>
        <v>0</v>
      </c>
      <c r="P196" s="73"/>
      <c r="Q196" s="69">
        <f>+'Pay App 25'!Q196+N196+P196</f>
        <v>0</v>
      </c>
    </row>
    <row r="197" spans="1:17" ht="21" customHeight="1" x14ac:dyDescent="0.25">
      <c r="A197" s="156" t="s">
        <v>196</v>
      </c>
      <c r="B197" s="156"/>
      <c r="C197" s="156" t="s">
        <v>197</v>
      </c>
      <c r="D197" s="157"/>
      <c r="E197" s="101">
        <f>+'Pay App 25'!E197</f>
        <v>0</v>
      </c>
      <c r="F197" s="73"/>
      <c r="G197" s="102">
        <f>+'Pay App 25'!G197+'Pay App 26'!F197</f>
        <v>0</v>
      </c>
      <c r="H197" s="194">
        <f>+'Pay App 25'!K197</f>
        <v>0</v>
      </c>
      <c r="I197" s="195"/>
      <c r="J197" s="104"/>
      <c r="K197" s="55">
        <f t="shared" si="6"/>
        <v>0</v>
      </c>
      <c r="L197" s="56">
        <f t="shared" si="4"/>
        <v>0</v>
      </c>
      <c r="M197" s="54">
        <f t="shared" si="5"/>
        <v>0</v>
      </c>
      <c r="N197" s="54">
        <f t="shared" si="7"/>
        <v>0</v>
      </c>
      <c r="O197" s="101">
        <f>+'Pay App 25'!O197+'Pay App 25'!P197</f>
        <v>0</v>
      </c>
      <c r="P197" s="73"/>
      <c r="Q197" s="69">
        <f>+'Pay App 25'!Q197+N197+P197</f>
        <v>0</v>
      </c>
    </row>
    <row r="198" spans="1:17" ht="21" customHeight="1" x14ac:dyDescent="0.25">
      <c r="A198" s="153" t="s">
        <v>140</v>
      </c>
      <c r="B198" s="153"/>
      <c r="C198" s="153" t="s">
        <v>141</v>
      </c>
      <c r="D198" s="158"/>
      <c r="E198" s="101">
        <f>+'Pay App 25'!E198</f>
        <v>0</v>
      </c>
      <c r="F198" s="73"/>
      <c r="G198" s="102">
        <f>+'Pay App 25'!G198+'Pay App 26'!F198</f>
        <v>0</v>
      </c>
      <c r="H198" s="194">
        <f>+'Pay App 25'!K198</f>
        <v>0</v>
      </c>
      <c r="I198" s="195"/>
      <c r="J198" s="104"/>
      <c r="K198" s="55">
        <f t="shared" si="6"/>
        <v>0</v>
      </c>
      <c r="L198" s="56">
        <f t="shared" si="4"/>
        <v>0</v>
      </c>
      <c r="M198" s="54">
        <f t="shared" si="5"/>
        <v>0</v>
      </c>
      <c r="N198" s="54">
        <f t="shared" si="7"/>
        <v>0</v>
      </c>
      <c r="O198" s="101">
        <f>+'Pay App 25'!O198+'Pay App 25'!P198</f>
        <v>0</v>
      </c>
      <c r="P198" s="73"/>
      <c r="Q198" s="69">
        <f>+'Pay App 25'!Q198+N198+P198</f>
        <v>0</v>
      </c>
    </row>
    <row r="199" spans="1:17" ht="21" customHeight="1" x14ac:dyDescent="0.25">
      <c r="A199" s="153" t="s">
        <v>142</v>
      </c>
      <c r="B199" s="153"/>
      <c r="C199" s="153" t="s">
        <v>143</v>
      </c>
      <c r="D199" s="158"/>
      <c r="E199" s="101">
        <f>+'Pay App 25'!E199</f>
        <v>0</v>
      </c>
      <c r="F199" s="73"/>
      <c r="G199" s="102">
        <f>+'Pay App 25'!G199+'Pay App 26'!F199</f>
        <v>0</v>
      </c>
      <c r="H199" s="194">
        <f>+'Pay App 25'!K199</f>
        <v>0</v>
      </c>
      <c r="I199" s="195"/>
      <c r="J199" s="104"/>
      <c r="K199" s="55">
        <f t="shared" si="6"/>
        <v>0</v>
      </c>
      <c r="L199" s="56">
        <f t="shared" si="4"/>
        <v>0</v>
      </c>
      <c r="M199" s="54">
        <f t="shared" si="5"/>
        <v>0</v>
      </c>
      <c r="N199" s="54">
        <f t="shared" si="7"/>
        <v>0</v>
      </c>
      <c r="O199" s="101">
        <f>+'Pay App 25'!O199+'Pay App 25'!P199</f>
        <v>0</v>
      </c>
      <c r="P199" s="73"/>
      <c r="Q199" s="69">
        <f>+'Pay App 25'!Q199+N199+P199</f>
        <v>0</v>
      </c>
    </row>
    <row r="200" spans="1:17" ht="21" customHeight="1" x14ac:dyDescent="0.25">
      <c r="A200" s="153" t="s">
        <v>380</v>
      </c>
      <c r="B200" s="153"/>
      <c r="C200" s="154" t="s">
        <v>381</v>
      </c>
      <c r="D200" s="155"/>
      <c r="E200" s="101">
        <f>+'Pay App 25'!E200</f>
        <v>0</v>
      </c>
      <c r="F200" s="73"/>
      <c r="G200" s="102">
        <f>+'Pay App 25'!G200+'Pay App 26'!F200</f>
        <v>0</v>
      </c>
      <c r="H200" s="194">
        <f>+'Pay App 25'!K200</f>
        <v>0</v>
      </c>
      <c r="I200" s="195"/>
      <c r="J200" s="104"/>
      <c r="K200" s="55">
        <f t="shared" si="6"/>
        <v>0</v>
      </c>
      <c r="L200" s="56">
        <f t="shared" si="4"/>
        <v>0</v>
      </c>
      <c r="M200" s="54">
        <f t="shared" si="5"/>
        <v>0</v>
      </c>
      <c r="N200" s="54">
        <f t="shared" si="7"/>
        <v>0</v>
      </c>
      <c r="O200" s="101">
        <f>+'Pay App 25'!O200+'Pay App 25'!P200</f>
        <v>0</v>
      </c>
      <c r="P200" s="73"/>
      <c r="Q200" s="69">
        <f>+'Pay App 25'!Q200+N200+P200</f>
        <v>0</v>
      </c>
    </row>
    <row r="201" spans="1:17" ht="21" customHeight="1" x14ac:dyDescent="0.25">
      <c r="A201" s="153" t="s">
        <v>382</v>
      </c>
      <c r="B201" s="153"/>
      <c r="C201" s="154" t="s">
        <v>383</v>
      </c>
      <c r="D201" s="155"/>
      <c r="E201" s="101">
        <f>+'Pay App 25'!E201</f>
        <v>0</v>
      </c>
      <c r="F201" s="73"/>
      <c r="G201" s="102">
        <f>+'Pay App 25'!G201+'Pay App 26'!F201</f>
        <v>0</v>
      </c>
      <c r="H201" s="194">
        <f>+'Pay App 25'!K201</f>
        <v>0</v>
      </c>
      <c r="I201" s="195"/>
      <c r="J201" s="104"/>
      <c r="K201" s="55">
        <f t="shared" si="6"/>
        <v>0</v>
      </c>
      <c r="L201" s="56">
        <f t="shared" si="4"/>
        <v>0</v>
      </c>
      <c r="M201" s="54">
        <f t="shared" si="5"/>
        <v>0</v>
      </c>
      <c r="N201" s="54">
        <f t="shared" si="7"/>
        <v>0</v>
      </c>
      <c r="O201" s="101">
        <f>+'Pay App 25'!O201+'Pay App 25'!P201</f>
        <v>0</v>
      </c>
      <c r="P201" s="73"/>
      <c r="Q201" s="69">
        <f>+'Pay App 25'!Q201+N201+P201</f>
        <v>0</v>
      </c>
    </row>
    <row r="202" spans="1:17" ht="21" customHeight="1" x14ac:dyDescent="0.25">
      <c r="A202" s="153" t="s">
        <v>144</v>
      </c>
      <c r="B202" s="153"/>
      <c r="C202" s="153" t="s">
        <v>145</v>
      </c>
      <c r="D202" s="158"/>
      <c r="E202" s="101">
        <f>+'Pay App 25'!E202</f>
        <v>0</v>
      </c>
      <c r="F202" s="73"/>
      <c r="G202" s="102">
        <f>+'Pay App 25'!G202+'Pay App 26'!F202</f>
        <v>0</v>
      </c>
      <c r="H202" s="194">
        <f>+'Pay App 25'!K202</f>
        <v>0</v>
      </c>
      <c r="I202" s="195"/>
      <c r="J202" s="104"/>
      <c r="K202" s="55">
        <f t="shared" si="6"/>
        <v>0</v>
      </c>
      <c r="L202" s="56">
        <f t="shared" si="4"/>
        <v>0</v>
      </c>
      <c r="M202" s="54">
        <f t="shared" si="5"/>
        <v>0</v>
      </c>
      <c r="N202" s="54">
        <f t="shared" si="7"/>
        <v>0</v>
      </c>
      <c r="O202" s="101">
        <f>+'Pay App 25'!O202+'Pay App 25'!P202</f>
        <v>0</v>
      </c>
      <c r="P202" s="73"/>
      <c r="Q202" s="69">
        <f>+'Pay App 25'!Q202+N202+P202</f>
        <v>0</v>
      </c>
    </row>
    <row r="203" spans="1:17" ht="21" customHeight="1" x14ac:dyDescent="0.25">
      <c r="A203" s="153" t="s">
        <v>384</v>
      </c>
      <c r="B203" s="153"/>
      <c r="C203" s="154" t="s">
        <v>385</v>
      </c>
      <c r="D203" s="155"/>
      <c r="E203" s="101">
        <f>+'Pay App 25'!E203</f>
        <v>0</v>
      </c>
      <c r="F203" s="73"/>
      <c r="G203" s="102">
        <f>+'Pay App 25'!G203+'Pay App 26'!F203</f>
        <v>0</v>
      </c>
      <c r="H203" s="194">
        <f>+'Pay App 25'!K203</f>
        <v>0</v>
      </c>
      <c r="I203" s="195"/>
      <c r="J203" s="104"/>
      <c r="K203" s="55">
        <f t="shared" si="6"/>
        <v>0</v>
      </c>
      <c r="L203" s="56">
        <f t="shared" si="4"/>
        <v>0</v>
      </c>
      <c r="M203" s="54">
        <f t="shared" si="5"/>
        <v>0</v>
      </c>
      <c r="N203" s="54">
        <f t="shared" si="7"/>
        <v>0</v>
      </c>
      <c r="O203" s="101">
        <f>+'Pay App 25'!O203+'Pay App 25'!P203</f>
        <v>0</v>
      </c>
      <c r="P203" s="73"/>
      <c r="Q203" s="69">
        <f>+'Pay App 25'!Q203+N203+P203</f>
        <v>0</v>
      </c>
    </row>
    <row r="204" spans="1:17" ht="21" customHeight="1" x14ac:dyDescent="0.25">
      <c r="A204" s="156" t="s">
        <v>198</v>
      </c>
      <c r="B204" s="156"/>
      <c r="C204" s="156" t="s">
        <v>199</v>
      </c>
      <c r="D204" s="157"/>
      <c r="E204" s="101">
        <f>+'Pay App 25'!E204</f>
        <v>0</v>
      </c>
      <c r="F204" s="73"/>
      <c r="G204" s="102">
        <f>+'Pay App 25'!G204+'Pay App 26'!F204</f>
        <v>0</v>
      </c>
      <c r="H204" s="194">
        <f>+'Pay App 25'!K204</f>
        <v>0</v>
      </c>
      <c r="I204" s="195"/>
      <c r="J204" s="104"/>
      <c r="K204" s="55">
        <f t="shared" si="6"/>
        <v>0</v>
      </c>
      <c r="L204" s="56">
        <f t="shared" si="4"/>
        <v>0</v>
      </c>
      <c r="M204" s="54">
        <f t="shared" si="5"/>
        <v>0</v>
      </c>
      <c r="N204" s="54">
        <f t="shared" si="7"/>
        <v>0</v>
      </c>
      <c r="O204" s="101">
        <f>+'Pay App 25'!O204+'Pay App 25'!P204</f>
        <v>0</v>
      </c>
      <c r="P204" s="73"/>
      <c r="Q204" s="69">
        <f>+'Pay App 25'!Q204+N204+P204</f>
        <v>0</v>
      </c>
    </row>
    <row r="205" spans="1:17" ht="21" customHeight="1" x14ac:dyDescent="0.25">
      <c r="A205" s="153" t="s">
        <v>146</v>
      </c>
      <c r="B205" s="153"/>
      <c r="C205" s="153" t="s">
        <v>147</v>
      </c>
      <c r="D205" s="158"/>
      <c r="E205" s="101">
        <f>+'Pay App 25'!E205</f>
        <v>0</v>
      </c>
      <c r="F205" s="73"/>
      <c r="G205" s="102">
        <f>+'Pay App 25'!G205+'Pay App 26'!F205</f>
        <v>0</v>
      </c>
      <c r="H205" s="194">
        <f>+'Pay App 25'!K205</f>
        <v>0</v>
      </c>
      <c r="I205" s="195"/>
      <c r="J205" s="104"/>
      <c r="K205" s="55">
        <f t="shared" si="6"/>
        <v>0</v>
      </c>
      <c r="L205" s="56">
        <f t="shared" si="4"/>
        <v>0</v>
      </c>
      <c r="M205" s="54">
        <f t="shared" si="5"/>
        <v>0</v>
      </c>
      <c r="N205" s="54">
        <f t="shared" si="7"/>
        <v>0</v>
      </c>
      <c r="O205" s="101">
        <f>+'Pay App 25'!O205+'Pay App 25'!P205</f>
        <v>0</v>
      </c>
      <c r="P205" s="73"/>
      <c r="Q205" s="69">
        <f>+'Pay App 25'!Q205+N205+P205</f>
        <v>0</v>
      </c>
    </row>
    <row r="206" spans="1:17" ht="21" customHeight="1" x14ac:dyDescent="0.25">
      <c r="A206" s="156" t="s">
        <v>200</v>
      </c>
      <c r="B206" s="156"/>
      <c r="C206" s="156" t="s">
        <v>201</v>
      </c>
      <c r="D206" s="157"/>
      <c r="E206" s="101">
        <f>+'Pay App 25'!E206</f>
        <v>0</v>
      </c>
      <c r="F206" s="73"/>
      <c r="G206" s="102">
        <f>+'Pay App 25'!G206+'Pay App 26'!F206</f>
        <v>0</v>
      </c>
      <c r="H206" s="194">
        <f>+'Pay App 25'!K206</f>
        <v>0</v>
      </c>
      <c r="I206" s="195"/>
      <c r="J206" s="104"/>
      <c r="K206" s="55">
        <f t="shared" si="6"/>
        <v>0</v>
      </c>
      <c r="L206" s="56">
        <f t="shared" si="4"/>
        <v>0</v>
      </c>
      <c r="M206" s="54">
        <f t="shared" si="5"/>
        <v>0</v>
      </c>
      <c r="N206" s="54">
        <f t="shared" si="7"/>
        <v>0</v>
      </c>
      <c r="O206" s="101">
        <f>+'Pay App 25'!O206+'Pay App 25'!P206</f>
        <v>0</v>
      </c>
      <c r="P206" s="73"/>
      <c r="Q206" s="69">
        <f>+'Pay App 25'!Q206+N206+P206</f>
        <v>0</v>
      </c>
    </row>
    <row r="207" spans="1:17" ht="21" customHeight="1" x14ac:dyDescent="0.25">
      <c r="A207" s="153" t="s">
        <v>148</v>
      </c>
      <c r="B207" s="153"/>
      <c r="C207" s="153" t="s">
        <v>149</v>
      </c>
      <c r="D207" s="158"/>
      <c r="E207" s="101">
        <f>+'Pay App 25'!E207</f>
        <v>0</v>
      </c>
      <c r="F207" s="73"/>
      <c r="G207" s="102">
        <f>+'Pay App 25'!G207+'Pay App 26'!F207</f>
        <v>0</v>
      </c>
      <c r="H207" s="194">
        <f>+'Pay App 25'!K207</f>
        <v>0</v>
      </c>
      <c r="I207" s="195"/>
      <c r="J207" s="104"/>
      <c r="K207" s="55">
        <f t="shared" si="6"/>
        <v>0</v>
      </c>
      <c r="L207" s="56">
        <f t="shared" si="4"/>
        <v>0</v>
      </c>
      <c r="M207" s="54">
        <f t="shared" si="5"/>
        <v>0</v>
      </c>
      <c r="N207" s="54">
        <f t="shared" si="7"/>
        <v>0</v>
      </c>
      <c r="O207" s="101">
        <f>+'Pay App 25'!O207+'Pay App 25'!P207</f>
        <v>0</v>
      </c>
      <c r="P207" s="73"/>
      <c r="Q207" s="69">
        <f>+'Pay App 25'!Q207+N207+P207</f>
        <v>0</v>
      </c>
    </row>
    <row r="208" spans="1:17" ht="21" customHeight="1" x14ac:dyDescent="0.25">
      <c r="A208" s="153" t="s">
        <v>386</v>
      </c>
      <c r="B208" s="153"/>
      <c r="C208" s="154" t="s">
        <v>387</v>
      </c>
      <c r="D208" s="155"/>
      <c r="E208" s="101">
        <f>+'Pay App 25'!E208</f>
        <v>0</v>
      </c>
      <c r="F208" s="73"/>
      <c r="G208" s="102">
        <f>+'Pay App 25'!G208+'Pay App 26'!F208</f>
        <v>0</v>
      </c>
      <c r="H208" s="194">
        <f>+'Pay App 25'!K208</f>
        <v>0</v>
      </c>
      <c r="I208" s="195"/>
      <c r="J208" s="104"/>
      <c r="K208" s="55">
        <f t="shared" si="6"/>
        <v>0</v>
      </c>
      <c r="L208" s="56">
        <f t="shared" si="4"/>
        <v>0</v>
      </c>
      <c r="M208" s="54">
        <f t="shared" si="5"/>
        <v>0</v>
      </c>
      <c r="N208" s="54">
        <f t="shared" si="7"/>
        <v>0</v>
      </c>
      <c r="O208" s="101">
        <f>+'Pay App 25'!O208+'Pay App 25'!P208</f>
        <v>0</v>
      </c>
      <c r="P208" s="73"/>
      <c r="Q208" s="69">
        <f>+'Pay App 25'!Q208+N208+P208</f>
        <v>0</v>
      </c>
    </row>
    <row r="209" spans="1:17" ht="21" customHeight="1" x14ac:dyDescent="0.25">
      <c r="A209" s="153" t="s">
        <v>150</v>
      </c>
      <c r="B209" s="153"/>
      <c r="C209" s="153" t="s">
        <v>151</v>
      </c>
      <c r="D209" s="158"/>
      <c r="E209" s="101">
        <f>+'Pay App 25'!E209</f>
        <v>0</v>
      </c>
      <c r="F209" s="73"/>
      <c r="G209" s="102">
        <f>+'Pay App 25'!G209+'Pay App 26'!F209</f>
        <v>0</v>
      </c>
      <c r="H209" s="194">
        <f>+'Pay App 25'!K209</f>
        <v>0</v>
      </c>
      <c r="I209" s="195"/>
      <c r="J209" s="104"/>
      <c r="K209" s="55">
        <f t="shared" si="6"/>
        <v>0</v>
      </c>
      <c r="L209" s="56">
        <f t="shared" si="4"/>
        <v>0</v>
      </c>
      <c r="M209" s="54">
        <f t="shared" si="5"/>
        <v>0</v>
      </c>
      <c r="N209" s="54">
        <f t="shared" si="7"/>
        <v>0</v>
      </c>
      <c r="O209" s="101">
        <f>+'Pay App 25'!O209+'Pay App 25'!P209</f>
        <v>0</v>
      </c>
      <c r="P209" s="73"/>
      <c r="Q209" s="69">
        <f>+'Pay App 25'!Q209+N209+P209</f>
        <v>0</v>
      </c>
    </row>
    <row r="210" spans="1:17" ht="21" customHeight="1" x14ac:dyDescent="0.25">
      <c r="A210" s="153" t="s">
        <v>388</v>
      </c>
      <c r="B210" s="153"/>
      <c r="C210" s="154" t="s">
        <v>389</v>
      </c>
      <c r="D210" s="155"/>
      <c r="E210" s="101">
        <f>+'Pay App 25'!E210</f>
        <v>0</v>
      </c>
      <c r="F210" s="73"/>
      <c r="G210" s="102">
        <f>+'Pay App 25'!G210+'Pay App 26'!F210</f>
        <v>0</v>
      </c>
      <c r="H210" s="194">
        <f>+'Pay App 25'!K210</f>
        <v>0</v>
      </c>
      <c r="I210" s="195"/>
      <c r="J210" s="104"/>
      <c r="K210" s="55">
        <f t="shared" si="6"/>
        <v>0</v>
      </c>
      <c r="L210" s="56">
        <f t="shared" ref="L210:L239" si="8">IF(ISERROR(K210/G210),0,K210/G210)</f>
        <v>0</v>
      </c>
      <c r="M210" s="54">
        <f t="shared" ref="M210:M238" si="9">+G210-K210</f>
        <v>0</v>
      </c>
      <c r="N210" s="54">
        <f t="shared" si="7"/>
        <v>0</v>
      </c>
      <c r="O210" s="101">
        <f>+'Pay App 25'!O210+'Pay App 25'!P210</f>
        <v>0</v>
      </c>
      <c r="P210" s="73"/>
      <c r="Q210" s="69">
        <f>+'Pay App 25'!Q210+N210+P210</f>
        <v>0</v>
      </c>
    </row>
    <row r="211" spans="1:17" ht="21" customHeight="1" x14ac:dyDescent="0.25">
      <c r="A211" s="156" t="s">
        <v>202</v>
      </c>
      <c r="B211" s="156"/>
      <c r="C211" s="156" t="s">
        <v>203</v>
      </c>
      <c r="D211" s="157"/>
      <c r="E211" s="101">
        <f>+'Pay App 25'!E211</f>
        <v>0</v>
      </c>
      <c r="F211" s="73"/>
      <c r="G211" s="102">
        <f>+'Pay App 25'!G211+'Pay App 26'!F211</f>
        <v>0</v>
      </c>
      <c r="H211" s="194">
        <f>+'Pay App 25'!K211</f>
        <v>0</v>
      </c>
      <c r="I211" s="195"/>
      <c r="J211" s="104"/>
      <c r="K211" s="55">
        <f t="shared" ref="K211:K238" si="10">+H211+J211</f>
        <v>0</v>
      </c>
      <c r="L211" s="56">
        <f t="shared" si="8"/>
        <v>0</v>
      </c>
      <c r="M211" s="54">
        <f t="shared" si="9"/>
        <v>0</v>
      </c>
      <c r="N211" s="54">
        <f t="shared" ref="N211:N238" si="11">SUM(+J211*0.05)</f>
        <v>0</v>
      </c>
      <c r="O211" s="101">
        <f>+'Pay App 25'!O211+'Pay App 25'!P211</f>
        <v>0</v>
      </c>
      <c r="P211" s="73"/>
      <c r="Q211" s="69">
        <f>+'Pay App 25'!Q211+N211+P211</f>
        <v>0</v>
      </c>
    </row>
    <row r="212" spans="1:17" ht="21" customHeight="1" x14ac:dyDescent="0.25">
      <c r="A212" s="153" t="s">
        <v>390</v>
      </c>
      <c r="B212" s="153"/>
      <c r="C212" s="154" t="s">
        <v>391</v>
      </c>
      <c r="D212" s="155"/>
      <c r="E212" s="101">
        <f>+'Pay App 25'!E212</f>
        <v>0</v>
      </c>
      <c r="F212" s="73"/>
      <c r="G212" s="102">
        <f>+'Pay App 25'!G212+'Pay App 26'!F212</f>
        <v>0</v>
      </c>
      <c r="H212" s="194">
        <f>+'Pay App 25'!K212</f>
        <v>0</v>
      </c>
      <c r="I212" s="195"/>
      <c r="J212" s="104"/>
      <c r="K212" s="55">
        <f t="shared" si="10"/>
        <v>0</v>
      </c>
      <c r="L212" s="56">
        <f t="shared" si="8"/>
        <v>0</v>
      </c>
      <c r="M212" s="54">
        <f t="shared" si="9"/>
        <v>0</v>
      </c>
      <c r="N212" s="54">
        <f t="shared" si="11"/>
        <v>0</v>
      </c>
      <c r="O212" s="101">
        <f>+'Pay App 25'!O212+'Pay App 25'!P212</f>
        <v>0</v>
      </c>
      <c r="P212" s="73"/>
      <c r="Q212" s="69">
        <f>+'Pay App 25'!Q212+N212+P212</f>
        <v>0</v>
      </c>
    </row>
    <row r="213" spans="1:17" ht="21" customHeight="1" x14ac:dyDescent="0.25">
      <c r="A213" s="153" t="s">
        <v>152</v>
      </c>
      <c r="B213" s="153"/>
      <c r="C213" s="153" t="s">
        <v>153</v>
      </c>
      <c r="D213" s="158"/>
      <c r="E213" s="101">
        <f>+'Pay App 25'!E213</f>
        <v>0</v>
      </c>
      <c r="F213" s="73"/>
      <c r="G213" s="102">
        <f>+'Pay App 25'!G213+'Pay App 26'!F213</f>
        <v>0</v>
      </c>
      <c r="H213" s="194">
        <f>+'Pay App 25'!K213</f>
        <v>0</v>
      </c>
      <c r="I213" s="195"/>
      <c r="J213" s="104"/>
      <c r="K213" s="55">
        <f t="shared" si="10"/>
        <v>0</v>
      </c>
      <c r="L213" s="56">
        <f t="shared" si="8"/>
        <v>0</v>
      </c>
      <c r="M213" s="54">
        <f t="shared" si="9"/>
        <v>0</v>
      </c>
      <c r="N213" s="54">
        <f t="shared" si="11"/>
        <v>0</v>
      </c>
      <c r="O213" s="101">
        <f>+'Pay App 25'!O213+'Pay App 25'!P213</f>
        <v>0</v>
      </c>
      <c r="P213" s="73"/>
      <c r="Q213" s="69">
        <f>+'Pay App 25'!Q213+N213+P213</f>
        <v>0</v>
      </c>
    </row>
    <row r="214" spans="1:17" ht="21" customHeight="1" x14ac:dyDescent="0.25">
      <c r="A214" s="153" t="s">
        <v>154</v>
      </c>
      <c r="B214" s="153"/>
      <c r="C214" s="153" t="s">
        <v>155</v>
      </c>
      <c r="D214" s="158"/>
      <c r="E214" s="101">
        <f>+'Pay App 25'!E214</f>
        <v>0</v>
      </c>
      <c r="F214" s="73"/>
      <c r="G214" s="102">
        <f>+'Pay App 25'!G214+'Pay App 26'!F214</f>
        <v>0</v>
      </c>
      <c r="H214" s="194">
        <f>+'Pay App 25'!K214</f>
        <v>0</v>
      </c>
      <c r="I214" s="195"/>
      <c r="J214" s="104"/>
      <c r="K214" s="55">
        <f t="shared" si="10"/>
        <v>0</v>
      </c>
      <c r="L214" s="56">
        <f t="shared" si="8"/>
        <v>0</v>
      </c>
      <c r="M214" s="54">
        <f t="shared" si="9"/>
        <v>0</v>
      </c>
      <c r="N214" s="54">
        <f t="shared" si="11"/>
        <v>0</v>
      </c>
      <c r="O214" s="101">
        <f>+'Pay App 25'!O214+'Pay App 25'!P214</f>
        <v>0</v>
      </c>
      <c r="P214" s="73"/>
      <c r="Q214" s="69">
        <f>+'Pay App 25'!Q214+N214+P214</f>
        <v>0</v>
      </c>
    </row>
    <row r="215" spans="1:17" ht="21" customHeight="1" x14ac:dyDescent="0.25">
      <c r="A215" s="153" t="s">
        <v>156</v>
      </c>
      <c r="B215" s="153"/>
      <c r="C215" s="153" t="s">
        <v>157</v>
      </c>
      <c r="D215" s="158"/>
      <c r="E215" s="101">
        <f>+'Pay App 25'!E215</f>
        <v>0</v>
      </c>
      <c r="F215" s="73"/>
      <c r="G215" s="102">
        <f>+'Pay App 25'!G215+'Pay App 26'!F215</f>
        <v>0</v>
      </c>
      <c r="H215" s="194">
        <f>+'Pay App 25'!K215</f>
        <v>0</v>
      </c>
      <c r="I215" s="195"/>
      <c r="J215" s="104"/>
      <c r="K215" s="55">
        <f t="shared" si="10"/>
        <v>0</v>
      </c>
      <c r="L215" s="56">
        <f t="shared" si="8"/>
        <v>0</v>
      </c>
      <c r="M215" s="54">
        <f t="shared" si="9"/>
        <v>0</v>
      </c>
      <c r="N215" s="54">
        <f t="shared" si="11"/>
        <v>0</v>
      </c>
      <c r="O215" s="101">
        <f>+'Pay App 25'!O215+'Pay App 25'!P215</f>
        <v>0</v>
      </c>
      <c r="P215" s="73"/>
      <c r="Q215" s="69">
        <f>+'Pay App 25'!Q215+N215+P215</f>
        <v>0</v>
      </c>
    </row>
    <row r="216" spans="1:17" ht="21" customHeight="1" x14ac:dyDescent="0.25">
      <c r="A216" s="153" t="s">
        <v>393</v>
      </c>
      <c r="B216" s="153"/>
      <c r="C216" s="154" t="s">
        <v>392</v>
      </c>
      <c r="D216" s="155"/>
      <c r="E216" s="101">
        <f>+'Pay App 25'!E216</f>
        <v>0</v>
      </c>
      <c r="F216" s="73"/>
      <c r="G216" s="102">
        <f>+'Pay App 25'!G216+'Pay App 26'!F216</f>
        <v>0</v>
      </c>
      <c r="H216" s="194">
        <f>+'Pay App 25'!K216</f>
        <v>0</v>
      </c>
      <c r="I216" s="195"/>
      <c r="J216" s="104"/>
      <c r="K216" s="55">
        <f t="shared" si="10"/>
        <v>0</v>
      </c>
      <c r="L216" s="56">
        <f t="shared" si="8"/>
        <v>0</v>
      </c>
      <c r="M216" s="54">
        <f t="shared" si="9"/>
        <v>0</v>
      </c>
      <c r="N216" s="54">
        <f t="shared" si="11"/>
        <v>0</v>
      </c>
      <c r="O216" s="101">
        <f>+'Pay App 25'!O216+'Pay App 25'!P216</f>
        <v>0</v>
      </c>
      <c r="P216" s="73"/>
      <c r="Q216" s="69">
        <f>+'Pay App 25'!Q216+N216+P216</f>
        <v>0</v>
      </c>
    </row>
    <row r="217" spans="1:17" ht="21" customHeight="1" x14ac:dyDescent="0.25">
      <c r="A217" s="156" t="s">
        <v>204</v>
      </c>
      <c r="B217" s="156"/>
      <c r="C217" s="156" t="s">
        <v>205</v>
      </c>
      <c r="D217" s="157"/>
      <c r="E217" s="101">
        <f>+'Pay App 25'!E217</f>
        <v>0</v>
      </c>
      <c r="F217" s="73"/>
      <c r="G217" s="102">
        <f>+'Pay App 25'!G217+'Pay App 26'!F217</f>
        <v>0</v>
      </c>
      <c r="H217" s="194">
        <f>+'Pay App 25'!K217</f>
        <v>0</v>
      </c>
      <c r="I217" s="195"/>
      <c r="J217" s="104"/>
      <c r="K217" s="55">
        <f t="shared" si="10"/>
        <v>0</v>
      </c>
      <c r="L217" s="56">
        <f t="shared" si="8"/>
        <v>0</v>
      </c>
      <c r="M217" s="54">
        <f t="shared" si="9"/>
        <v>0</v>
      </c>
      <c r="N217" s="54">
        <f t="shared" si="11"/>
        <v>0</v>
      </c>
      <c r="O217" s="101">
        <f>+'Pay App 25'!O217+'Pay App 25'!P217</f>
        <v>0</v>
      </c>
      <c r="P217" s="73"/>
      <c r="Q217" s="69">
        <f>+'Pay App 25'!Q217+N217+P217</f>
        <v>0</v>
      </c>
    </row>
    <row r="218" spans="1:17" ht="21" customHeight="1" x14ac:dyDescent="0.25">
      <c r="A218" s="153" t="s">
        <v>158</v>
      </c>
      <c r="B218" s="153"/>
      <c r="C218" s="153" t="s">
        <v>159</v>
      </c>
      <c r="D218" s="158"/>
      <c r="E218" s="101">
        <f>+'Pay App 25'!E218</f>
        <v>0</v>
      </c>
      <c r="F218" s="73"/>
      <c r="G218" s="102">
        <f>+'Pay App 25'!G218+'Pay App 26'!F218</f>
        <v>0</v>
      </c>
      <c r="H218" s="194">
        <f>+'Pay App 25'!K218</f>
        <v>0</v>
      </c>
      <c r="I218" s="195"/>
      <c r="J218" s="104"/>
      <c r="K218" s="55">
        <f t="shared" si="10"/>
        <v>0</v>
      </c>
      <c r="L218" s="56">
        <f t="shared" si="8"/>
        <v>0</v>
      </c>
      <c r="M218" s="54">
        <f t="shared" si="9"/>
        <v>0</v>
      </c>
      <c r="N218" s="54">
        <f t="shared" si="11"/>
        <v>0</v>
      </c>
      <c r="O218" s="101">
        <f>+'Pay App 25'!O218+'Pay App 25'!P218</f>
        <v>0</v>
      </c>
      <c r="P218" s="73"/>
      <c r="Q218" s="69">
        <f>+'Pay App 25'!Q218+N218+P218</f>
        <v>0</v>
      </c>
    </row>
    <row r="219" spans="1:17" ht="21" customHeight="1" x14ac:dyDescent="0.25">
      <c r="A219" s="156" t="s">
        <v>206</v>
      </c>
      <c r="B219" s="156"/>
      <c r="C219" s="156" t="s">
        <v>207</v>
      </c>
      <c r="D219" s="157"/>
      <c r="E219" s="101">
        <f>+'Pay App 25'!E219</f>
        <v>0</v>
      </c>
      <c r="F219" s="73"/>
      <c r="G219" s="102">
        <f>+'Pay App 25'!G219+'Pay App 26'!F219</f>
        <v>0</v>
      </c>
      <c r="H219" s="194">
        <f>+'Pay App 25'!K219</f>
        <v>0</v>
      </c>
      <c r="I219" s="195"/>
      <c r="J219" s="104"/>
      <c r="K219" s="55">
        <f t="shared" si="10"/>
        <v>0</v>
      </c>
      <c r="L219" s="56">
        <f t="shared" si="8"/>
        <v>0</v>
      </c>
      <c r="M219" s="54">
        <f t="shared" si="9"/>
        <v>0</v>
      </c>
      <c r="N219" s="54">
        <f t="shared" si="11"/>
        <v>0</v>
      </c>
      <c r="O219" s="101">
        <f>+'Pay App 25'!O219+'Pay App 25'!P219</f>
        <v>0</v>
      </c>
      <c r="P219" s="73"/>
      <c r="Q219" s="69">
        <f>+'Pay App 25'!Q219+N219+P219</f>
        <v>0</v>
      </c>
    </row>
    <row r="220" spans="1:17" ht="21" customHeight="1" x14ac:dyDescent="0.25">
      <c r="A220" s="153" t="s">
        <v>160</v>
      </c>
      <c r="B220" s="153"/>
      <c r="C220" s="153" t="s">
        <v>161</v>
      </c>
      <c r="D220" s="158"/>
      <c r="E220" s="101">
        <f>+'Pay App 25'!E220</f>
        <v>0</v>
      </c>
      <c r="F220" s="73"/>
      <c r="G220" s="102">
        <f>+'Pay App 25'!G220+'Pay App 26'!F220</f>
        <v>0</v>
      </c>
      <c r="H220" s="194">
        <f>+'Pay App 25'!K220</f>
        <v>0</v>
      </c>
      <c r="I220" s="195"/>
      <c r="J220" s="104"/>
      <c r="K220" s="55">
        <f t="shared" si="10"/>
        <v>0</v>
      </c>
      <c r="L220" s="56">
        <f t="shared" si="8"/>
        <v>0</v>
      </c>
      <c r="M220" s="54">
        <f t="shared" si="9"/>
        <v>0</v>
      </c>
      <c r="N220" s="54">
        <f t="shared" si="11"/>
        <v>0</v>
      </c>
      <c r="O220" s="101">
        <f>+'Pay App 25'!O220+'Pay App 25'!P220</f>
        <v>0</v>
      </c>
      <c r="P220" s="73"/>
      <c r="Q220" s="69">
        <f>+'Pay App 25'!Q220+N220+P220</f>
        <v>0</v>
      </c>
    </row>
    <row r="221" spans="1:17" ht="21" customHeight="1" x14ac:dyDescent="0.25">
      <c r="A221" s="153" t="s">
        <v>162</v>
      </c>
      <c r="B221" s="153"/>
      <c r="C221" s="153" t="s">
        <v>163</v>
      </c>
      <c r="D221" s="158"/>
      <c r="E221" s="101">
        <f>+'Pay App 25'!E221</f>
        <v>0</v>
      </c>
      <c r="F221" s="73"/>
      <c r="G221" s="102">
        <f>+'Pay App 25'!G221+'Pay App 26'!F221</f>
        <v>0</v>
      </c>
      <c r="H221" s="194">
        <f>+'Pay App 25'!K221</f>
        <v>0</v>
      </c>
      <c r="I221" s="195"/>
      <c r="J221" s="104"/>
      <c r="K221" s="55">
        <f t="shared" si="10"/>
        <v>0</v>
      </c>
      <c r="L221" s="56">
        <f t="shared" si="8"/>
        <v>0</v>
      </c>
      <c r="M221" s="54">
        <f t="shared" si="9"/>
        <v>0</v>
      </c>
      <c r="N221" s="54">
        <f t="shared" si="11"/>
        <v>0</v>
      </c>
      <c r="O221" s="101">
        <f>+'Pay App 25'!O221+'Pay App 25'!P221</f>
        <v>0</v>
      </c>
      <c r="P221" s="73"/>
      <c r="Q221" s="69">
        <f>+'Pay App 25'!Q221+N221+P221</f>
        <v>0</v>
      </c>
    </row>
    <row r="222" spans="1:17" ht="21" customHeight="1" x14ac:dyDescent="0.25">
      <c r="A222" s="153" t="s">
        <v>394</v>
      </c>
      <c r="B222" s="153"/>
      <c r="C222" s="153" t="s">
        <v>395</v>
      </c>
      <c r="D222" s="158"/>
      <c r="E222" s="101">
        <f>+'Pay App 25'!E222</f>
        <v>0</v>
      </c>
      <c r="F222" s="73"/>
      <c r="G222" s="102">
        <f>+'Pay App 25'!G222+'Pay App 26'!F222</f>
        <v>0</v>
      </c>
      <c r="H222" s="194">
        <f>+'Pay App 25'!K222</f>
        <v>0</v>
      </c>
      <c r="I222" s="195"/>
      <c r="J222" s="104"/>
      <c r="K222" s="55">
        <f t="shared" si="10"/>
        <v>0</v>
      </c>
      <c r="L222" s="56">
        <f t="shared" si="8"/>
        <v>0</v>
      </c>
      <c r="M222" s="54">
        <f t="shared" si="9"/>
        <v>0</v>
      </c>
      <c r="N222" s="54">
        <f t="shared" si="11"/>
        <v>0</v>
      </c>
      <c r="O222" s="101">
        <f>+'Pay App 25'!O222+'Pay App 25'!P222</f>
        <v>0</v>
      </c>
      <c r="P222" s="73"/>
      <c r="Q222" s="69">
        <f>+'Pay App 25'!Q222+N222+P222</f>
        <v>0</v>
      </c>
    </row>
    <row r="223" spans="1:17" ht="21" customHeight="1" x14ac:dyDescent="0.25">
      <c r="A223" s="153" t="s">
        <v>396</v>
      </c>
      <c r="B223" s="153"/>
      <c r="C223" s="153" t="s">
        <v>397</v>
      </c>
      <c r="D223" s="158"/>
      <c r="E223" s="101">
        <f>+'Pay App 25'!E223</f>
        <v>0</v>
      </c>
      <c r="F223" s="73"/>
      <c r="G223" s="102">
        <f>+'Pay App 25'!G223+'Pay App 26'!F223</f>
        <v>0</v>
      </c>
      <c r="H223" s="194">
        <f>+'Pay App 25'!K223</f>
        <v>0</v>
      </c>
      <c r="I223" s="195"/>
      <c r="J223" s="104"/>
      <c r="K223" s="55">
        <f t="shared" si="10"/>
        <v>0</v>
      </c>
      <c r="L223" s="56">
        <f t="shared" si="8"/>
        <v>0</v>
      </c>
      <c r="M223" s="54">
        <f t="shared" si="9"/>
        <v>0</v>
      </c>
      <c r="N223" s="54">
        <f t="shared" si="11"/>
        <v>0</v>
      </c>
      <c r="O223" s="101">
        <f>+'Pay App 25'!O223+'Pay App 25'!P223</f>
        <v>0</v>
      </c>
      <c r="P223" s="73"/>
      <c r="Q223" s="69">
        <f>+'Pay App 25'!Q223+N223+P223</f>
        <v>0</v>
      </c>
    </row>
    <row r="224" spans="1:17" ht="21" customHeight="1" x14ac:dyDescent="0.25">
      <c r="A224" s="156" t="s">
        <v>398</v>
      </c>
      <c r="B224" s="156"/>
      <c r="C224" s="156" t="s">
        <v>399</v>
      </c>
      <c r="D224" s="157"/>
      <c r="E224" s="101">
        <f>+'Pay App 25'!E224</f>
        <v>0</v>
      </c>
      <c r="F224" s="73"/>
      <c r="G224" s="102">
        <f>+'Pay App 25'!G224+'Pay App 26'!F224</f>
        <v>0</v>
      </c>
      <c r="H224" s="194">
        <f>+'Pay App 25'!K224</f>
        <v>0</v>
      </c>
      <c r="I224" s="195"/>
      <c r="J224" s="104"/>
      <c r="K224" s="55">
        <f t="shared" si="10"/>
        <v>0</v>
      </c>
      <c r="L224" s="56">
        <f t="shared" si="8"/>
        <v>0</v>
      </c>
      <c r="M224" s="54">
        <f t="shared" si="9"/>
        <v>0</v>
      </c>
      <c r="N224" s="54">
        <f t="shared" si="11"/>
        <v>0</v>
      </c>
      <c r="O224" s="101">
        <f>+'Pay App 25'!O224+'Pay App 25'!P224</f>
        <v>0</v>
      </c>
      <c r="P224" s="73"/>
      <c r="Q224" s="69">
        <f>+'Pay App 25'!Q224+N224+P224</f>
        <v>0</v>
      </c>
    </row>
    <row r="225" spans="1:17" ht="21" customHeight="1" x14ac:dyDescent="0.25">
      <c r="A225" s="153" t="s">
        <v>164</v>
      </c>
      <c r="B225" s="153"/>
      <c r="C225" s="153" t="s">
        <v>165</v>
      </c>
      <c r="D225" s="158"/>
      <c r="E225" s="101">
        <f>+'Pay App 25'!E225</f>
        <v>0</v>
      </c>
      <c r="F225" s="73"/>
      <c r="G225" s="102">
        <f>+'Pay App 25'!G225+'Pay App 26'!F225</f>
        <v>0</v>
      </c>
      <c r="H225" s="194">
        <f>+'Pay App 25'!K225</f>
        <v>0</v>
      </c>
      <c r="I225" s="195"/>
      <c r="J225" s="104"/>
      <c r="K225" s="55">
        <f t="shared" si="10"/>
        <v>0</v>
      </c>
      <c r="L225" s="56">
        <f t="shared" si="8"/>
        <v>0</v>
      </c>
      <c r="M225" s="54">
        <f t="shared" si="9"/>
        <v>0</v>
      </c>
      <c r="N225" s="54">
        <f t="shared" si="11"/>
        <v>0</v>
      </c>
      <c r="O225" s="101">
        <f>+'Pay App 25'!O225+'Pay App 25'!P225</f>
        <v>0</v>
      </c>
      <c r="P225" s="73"/>
      <c r="Q225" s="69">
        <f>+'Pay App 25'!Q225+N225+P225</f>
        <v>0</v>
      </c>
    </row>
    <row r="226" spans="1:17" ht="21" customHeight="1" x14ac:dyDescent="0.25">
      <c r="A226" s="153" t="s">
        <v>166</v>
      </c>
      <c r="B226" s="153"/>
      <c r="C226" s="153" t="s">
        <v>167</v>
      </c>
      <c r="D226" s="158"/>
      <c r="E226" s="101">
        <f>+'Pay App 25'!E226</f>
        <v>0</v>
      </c>
      <c r="F226" s="73"/>
      <c r="G226" s="102">
        <f>+'Pay App 25'!G226+'Pay App 26'!F226</f>
        <v>0</v>
      </c>
      <c r="H226" s="194">
        <f>+'Pay App 25'!K226</f>
        <v>0</v>
      </c>
      <c r="I226" s="195"/>
      <c r="J226" s="104"/>
      <c r="K226" s="55">
        <f t="shared" si="10"/>
        <v>0</v>
      </c>
      <c r="L226" s="56">
        <f t="shared" si="8"/>
        <v>0</v>
      </c>
      <c r="M226" s="54">
        <f t="shared" si="9"/>
        <v>0</v>
      </c>
      <c r="N226" s="54">
        <f t="shared" si="11"/>
        <v>0</v>
      </c>
      <c r="O226" s="101">
        <f>+'Pay App 25'!O226+'Pay App 25'!P226</f>
        <v>0</v>
      </c>
      <c r="P226" s="73"/>
      <c r="Q226" s="69">
        <f>+'Pay App 25'!Q226+N226+P226</f>
        <v>0</v>
      </c>
    </row>
    <row r="227" spans="1:17" ht="21" customHeight="1" x14ac:dyDescent="0.25">
      <c r="A227" s="153" t="s">
        <v>400</v>
      </c>
      <c r="B227" s="153"/>
      <c r="C227" s="153" t="s">
        <v>401</v>
      </c>
      <c r="D227" s="158"/>
      <c r="E227" s="101">
        <f>+'Pay App 25'!E227</f>
        <v>0</v>
      </c>
      <c r="F227" s="73"/>
      <c r="G227" s="102">
        <f>+'Pay App 25'!G227+'Pay App 26'!F227</f>
        <v>0</v>
      </c>
      <c r="H227" s="194">
        <f>+'Pay App 25'!K227</f>
        <v>0</v>
      </c>
      <c r="I227" s="195"/>
      <c r="J227" s="104"/>
      <c r="K227" s="55">
        <f t="shared" si="10"/>
        <v>0</v>
      </c>
      <c r="L227" s="56">
        <f t="shared" si="8"/>
        <v>0</v>
      </c>
      <c r="M227" s="54">
        <f t="shared" si="9"/>
        <v>0</v>
      </c>
      <c r="N227" s="54">
        <f t="shared" si="11"/>
        <v>0</v>
      </c>
      <c r="O227" s="101">
        <f>+'Pay App 25'!O227+'Pay App 25'!P227</f>
        <v>0</v>
      </c>
      <c r="P227" s="73"/>
      <c r="Q227" s="69">
        <f>+'Pay App 25'!Q227+N227+P227</f>
        <v>0</v>
      </c>
    </row>
    <row r="228" spans="1:17" ht="21" customHeight="1" x14ac:dyDescent="0.25">
      <c r="A228" s="153" t="s">
        <v>168</v>
      </c>
      <c r="B228" s="153"/>
      <c r="C228" s="153" t="s">
        <v>169</v>
      </c>
      <c r="D228" s="158"/>
      <c r="E228" s="101">
        <f>+'Pay App 25'!E228</f>
        <v>0</v>
      </c>
      <c r="F228" s="73"/>
      <c r="G228" s="102">
        <f>+'Pay App 25'!G228+'Pay App 26'!F228</f>
        <v>0</v>
      </c>
      <c r="H228" s="194">
        <f>+'Pay App 25'!K228</f>
        <v>0</v>
      </c>
      <c r="I228" s="195"/>
      <c r="J228" s="104"/>
      <c r="K228" s="55">
        <f t="shared" si="10"/>
        <v>0</v>
      </c>
      <c r="L228" s="56">
        <f t="shared" si="8"/>
        <v>0</v>
      </c>
      <c r="M228" s="54">
        <f t="shared" si="9"/>
        <v>0</v>
      </c>
      <c r="N228" s="54">
        <f t="shared" si="11"/>
        <v>0</v>
      </c>
      <c r="O228" s="101">
        <f>+'Pay App 25'!O228+'Pay App 25'!P228</f>
        <v>0</v>
      </c>
      <c r="P228" s="73"/>
      <c r="Q228" s="69">
        <f>+'Pay App 25'!Q228+N228+P228</f>
        <v>0</v>
      </c>
    </row>
    <row r="229" spans="1:17" ht="21" customHeight="1" x14ac:dyDescent="0.25">
      <c r="A229" s="153" t="s">
        <v>170</v>
      </c>
      <c r="B229" s="153"/>
      <c r="C229" s="153" t="s">
        <v>171</v>
      </c>
      <c r="D229" s="158"/>
      <c r="E229" s="101">
        <f>+'Pay App 25'!E229</f>
        <v>0</v>
      </c>
      <c r="F229" s="73"/>
      <c r="G229" s="102">
        <f>+'Pay App 25'!G229+'Pay App 26'!F229</f>
        <v>0</v>
      </c>
      <c r="H229" s="194">
        <f>+'Pay App 25'!K229</f>
        <v>0</v>
      </c>
      <c r="I229" s="195"/>
      <c r="J229" s="104"/>
      <c r="K229" s="55">
        <f t="shared" si="10"/>
        <v>0</v>
      </c>
      <c r="L229" s="56">
        <f t="shared" si="8"/>
        <v>0</v>
      </c>
      <c r="M229" s="54">
        <f t="shared" si="9"/>
        <v>0</v>
      </c>
      <c r="N229" s="54">
        <f t="shared" si="11"/>
        <v>0</v>
      </c>
      <c r="O229" s="101">
        <f>+'Pay App 25'!O229+'Pay App 25'!P229</f>
        <v>0</v>
      </c>
      <c r="P229" s="73"/>
      <c r="Q229" s="69">
        <f>+'Pay App 25'!Q229+N229+P229</f>
        <v>0</v>
      </c>
    </row>
    <row r="230" spans="1:17" ht="21" customHeight="1" x14ac:dyDescent="0.25">
      <c r="A230" s="156" t="s">
        <v>208</v>
      </c>
      <c r="B230" s="156"/>
      <c r="C230" s="156" t="s">
        <v>172</v>
      </c>
      <c r="D230" s="157"/>
      <c r="E230" s="101">
        <f>+'Pay App 25'!E230</f>
        <v>0</v>
      </c>
      <c r="F230" s="73"/>
      <c r="G230" s="102">
        <f>+'Pay App 25'!G230+'Pay App 26'!F230</f>
        <v>0</v>
      </c>
      <c r="H230" s="194">
        <f>+'Pay App 25'!K230</f>
        <v>0</v>
      </c>
      <c r="I230" s="195"/>
      <c r="J230" s="104"/>
      <c r="K230" s="55">
        <f t="shared" si="10"/>
        <v>0</v>
      </c>
      <c r="L230" s="56">
        <f t="shared" si="8"/>
        <v>0</v>
      </c>
      <c r="M230" s="54">
        <f t="shared" si="9"/>
        <v>0</v>
      </c>
      <c r="N230" s="54">
        <f t="shared" si="11"/>
        <v>0</v>
      </c>
      <c r="O230" s="101">
        <f>+'Pay App 25'!O230+'Pay App 25'!P230</f>
        <v>0</v>
      </c>
      <c r="P230" s="73"/>
      <c r="Q230" s="69">
        <f>+'Pay App 25'!Q230+N230+P230</f>
        <v>0</v>
      </c>
    </row>
    <row r="231" spans="1:17" ht="21" customHeight="1" x14ac:dyDescent="0.25">
      <c r="A231" s="153" t="s">
        <v>173</v>
      </c>
      <c r="B231" s="153"/>
      <c r="C231" s="153" t="s">
        <v>174</v>
      </c>
      <c r="D231" s="158"/>
      <c r="E231" s="101">
        <f>+'Pay App 25'!E231</f>
        <v>0</v>
      </c>
      <c r="F231" s="73"/>
      <c r="G231" s="102">
        <f>+'Pay App 25'!G231+'Pay App 26'!F231</f>
        <v>0</v>
      </c>
      <c r="H231" s="194">
        <f>+'Pay App 25'!K231</f>
        <v>0</v>
      </c>
      <c r="I231" s="195"/>
      <c r="J231" s="104"/>
      <c r="K231" s="55">
        <f t="shared" si="10"/>
        <v>0</v>
      </c>
      <c r="L231" s="56">
        <f t="shared" si="8"/>
        <v>0</v>
      </c>
      <c r="M231" s="54">
        <f t="shared" si="9"/>
        <v>0</v>
      </c>
      <c r="N231" s="54">
        <f t="shared" si="11"/>
        <v>0</v>
      </c>
      <c r="O231" s="101">
        <f>+'Pay App 25'!O231+'Pay App 25'!P231</f>
        <v>0</v>
      </c>
      <c r="P231" s="73"/>
      <c r="Q231" s="69">
        <f>+'Pay App 25'!Q231+N231+P231</f>
        <v>0</v>
      </c>
    </row>
    <row r="232" spans="1:17" ht="21" customHeight="1" x14ac:dyDescent="0.25">
      <c r="A232" s="153" t="s">
        <v>175</v>
      </c>
      <c r="B232" s="153"/>
      <c r="C232" s="153" t="s">
        <v>176</v>
      </c>
      <c r="D232" s="158"/>
      <c r="E232" s="101">
        <f>+'Pay App 25'!E232</f>
        <v>0</v>
      </c>
      <c r="F232" s="73"/>
      <c r="G232" s="102">
        <f>+'Pay App 25'!G232+'Pay App 26'!F232</f>
        <v>0</v>
      </c>
      <c r="H232" s="194">
        <f>+'Pay App 25'!K232</f>
        <v>0</v>
      </c>
      <c r="I232" s="195"/>
      <c r="J232" s="104"/>
      <c r="K232" s="55">
        <f t="shared" si="10"/>
        <v>0</v>
      </c>
      <c r="L232" s="56">
        <f t="shared" si="8"/>
        <v>0</v>
      </c>
      <c r="M232" s="54">
        <f t="shared" si="9"/>
        <v>0</v>
      </c>
      <c r="N232" s="54">
        <f t="shared" si="11"/>
        <v>0</v>
      </c>
      <c r="O232" s="101">
        <f>+'Pay App 25'!O232+'Pay App 25'!P232</f>
        <v>0</v>
      </c>
      <c r="P232" s="73"/>
      <c r="Q232" s="69">
        <f>+'Pay App 25'!Q232+N232+P232</f>
        <v>0</v>
      </c>
    </row>
    <row r="233" spans="1:17" ht="21" customHeight="1" x14ac:dyDescent="0.25">
      <c r="A233" s="153" t="s">
        <v>177</v>
      </c>
      <c r="B233" s="153"/>
      <c r="C233" s="153" t="s">
        <v>178</v>
      </c>
      <c r="D233" s="158"/>
      <c r="E233" s="101">
        <f>+'Pay App 25'!E233</f>
        <v>0</v>
      </c>
      <c r="F233" s="73"/>
      <c r="G233" s="102">
        <f>+'Pay App 25'!G233+'Pay App 26'!F233</f>
        <v>0</v>
      </c>
      <c r="H233" s="194">
        <f>+'Pay App 25'!K233</f>
        <v>0</v>
      </c>
      <c r="I233" s="195"/>
      <c r="J233" s="104"/>
      <c r="K233" s="55">
        <f t="shared" si="10"/>
        <v>0</v>
      </c>
      <c r="L233" s="56">
        <f t="shared" si="8"/>
        <v>0</v>
      </c>
      <c r="M233" s="54">
        <f t="shared" si="9"/>
        <v>0</v>
      </c>
      <c r="N233" s="54">
        <f t="shared" si="11"/>
        <v>0</v>
      </c>
      <c r="O233" s="101">
        <f>+'Pay App 25'!O233+'Pay App 25'!P233</f>
        <v>0</v>
      </c>
      <c r="P233" s="73"/>
      <c r="Q233" s="69">
        <f>+'Pay App 25'!Q233+N233+P233</f>
        <v>0</v>
      </c>
    </row>
    <row r="234" spans="1:17" ht="21" customHeight="1" x14ac:dyDescent="0.25">
      <c r="A234" s="153" t="s">
        <v>402</v>
      </c>
      <c r="B234" s="153"/>
      <c r="C234" s="153" t="s">
        <v>403</v>
      </c>
      <c r="D234" s="158"/>
      <c r="E234" s="101">
        <f>+'Pay App 25'!E234</f>
        <v>0</v>
      </c>
      <c r="F234" s="73"/>
      <c r="G234" s="102">
        <f>+'Pay App 25'!G234+'Pay App 26'!F234</f>
        <v>0</v>
      </c>
      <c r="H234" s="194">
        <f>+'Pay App 25'!K234</f>
        <v>0</v>
      </c>
      <c r="I234" s="195"/>
      <c r="J234" s="104"/>
      <c r="K234" s="55">
        <f t="shared" si="10"/>
        <v>0</v>
      </c>
      <c r="L234" s="56">
        <f t="shared" si="8"/>
        <v>0</v>
      </c>
      <c r="M234" s="54">
        <f t="shared" si="9"/>
        <v>0</v>
      </c>
      <c r="N234" s="54">
        <f t="shared" si="11"/>
        <v>0</v>
      </c>
      <c r="O234" s="101">
        <f>+'Pay App 25'!O234+'Pay App 25'!P234</f>
        <v>0</v>
      </c>
      <c r="P234" s="73"/>
      <c r="Q234" s="69">
        <f>+'Pay App 25'!Q234+N234+P234</f>
        <v>0</v>
      </c>
    </row>
    <row r="235" spans="1:17" ht="21" customHeight="1" x14ac:dyDescent="0.25">
      <c r="A235" s="153" t="s">
        <v>179</v>
      </c>
      <c r="B235" s="153"/>
      <c r="C235" s="153" t="s">
        <v>180</v>
      </c>
      <c r="D235" s="158"/>
      <c r="E235" s="101">
        <f>+'Pay App 25'!E235</f>
        <v>0</v>
      </c>
      <c r="F235" s="73"/>
      <c r="G235" s="102">
        <f>+'Pay App 25'!G235+'Pay App 26'!F235</f>
        <v>0</v>
      </c>
      <c r="H235" s="194">
        <f>+'Pay App 25'!K235</f>
        <v>0</v>
      </c>
      <c r="I235" s="195"/>
      <c r="J235" s="104"/>
      <c r="K235" s="55">
        <f t="shared" si="10"/>
        <v>0</v>
      </c>
      <c r="L235" s="56">
        <f t="shared" si="8"/>
        <v>0</v>
      </c>
      <c r="M235" s="54">
        <f t="shared" si="9"/>
        <v>0</v>
      </c>
      <c r="N235" s="54">
        <f t="shared" si="11"/>
        <v>0</v>
      </c>
      <c r="O235" s="101">
        <f>+'Pay App 25'!O235+'Pay App 25'!P235</f>
        <v>0</v>
      </c>
      <c r="P235" s="73"/>
      <c r="Q235" s="69">
        <f>+'Pay App 25'!Q235+N235+P235</f>
        <v>0</v>
      </c>
    </row>
    <row r="236" spans="1:17" ht="21" customHeight="1" x14ac:dyDescent="0.25">
      <c r="A236" s="153" t="s">
        <v>181</v>
      </c>
      <c r="B236" s="153"/>
      <c r="C236" s="153" t="s">
        <v>182</v>
      </c>
      <c r="D236" s="158"/>
      <c r="E236" s="101">
        <f>+'Pay App 25'!E236</f>
        <v>0</v>
      </c>
      <c r="F236" s="73"/>
      <c r="G236" s="102">
        <f>+'Pay App 25'!G236+'Pay App 26'!F236</f>
        <v>0</v>
      </c>
      <c r="H236" s="194">
        <f>+'Pay App 25'!K236</f>
        <v>0</v>
      </c>
      <c r="I236" s="195"/>
      <c r="J236" s="104"/>
      <c r="K236" s="55">
        <f t="shared" si="10"/>
        <v>0</v>
      </c>
      <c r="L236" s="56">
        <f t="shared" si="8"/>
        <v>0</v>
      </c>
      <c r="M236" s="54">
        <f t="shared" si="9"/>
        <v>0</v>
      </c>
      <c r="N236" s="54">
        <f t="shared" si="11"/>
        <v>0</v>
      </c>
      <c r="O236" s="101">
        <f>+'Pay App 25'!O236+'Pay App 25'!P236</f>
        <v>0</v>
      </c>
      <c r="P236" s="73"/>
      <c r="Q236" s="69">
        <f>+'Pay App 25'!Q236+N236+P236</f>
        <v>0</v>
      </c>
    </row>
    <row r="237" spans="1:17" ht="21" customHeight="1" x14ac:dyDescent="0.25">
      <c r="A237" s="153" t="s">
        <v>183</v>
      </c>
      <c r="B237" s="153"/>
      <c r="C237" s="153" t="s">
        <v>184</v>
      </c>
      <c r="D237" s="158"/>
      <c r="E237" s="101">
        <f>+'Pay App 25'!E237</f>
        <v>0</v>
      </c>
      <c r="F237" s="73"/>
      <c r="G237" s="102">
        <f>+'Pay App 25'!G237+'Pay App 26'!F237</f>
        <v>0</v>
      </c>
      <c r="H237" s="194">
        <f>+'Pay App 25'!K237</f>
        <v>0</v>
      </c>
      <c r="I237" s="195"/>
      <c r="J237" s="104"/>
      <c r="K237" s="55">
        <f t="shared" si="10"/>
        <v>0</v>
      </c>
      <c r="L237" s="56">
        <f t="shared" si="8"/>
        <v>0</v>
      </c>
      <c r="M237" s="54">
        <f t="shared" si="9"/>
        <v>0</v>
      </c>
      <c r="N237" s="54">
        <f t="shared" si="11"/>
        <v>0</v>
      </c>
      <c r="O237" s="101">
        <f>+'Pay App 25'!O237+'Pay App 25'!P237</f>
        <v>0</v>
      </c>
      <c r="P237" s="73"/>
      <c r="Q237" s="69">
        <f>+'Pay App 25'!Q237+N237+P237</f>
        <v>0</v>
      </c>
    </row>
    <row r="238" spans="1:17" ht="21" customHeight="1" x14ac:dyDescent="0.25">
      <c r="A238" s="156" t="s">
        <v>404</v>
      </c>
      <c r="B238" s="156"/>
      <c r="C238" s="156" t="s">
        <v>405</v>
      </c>
      <c r="D238" s="157"/>
      <c r="E238" s="101">
        <f>+'Pay App 25'!E238</f>
        <v>0</v>
      </c>
      <c r="F238" s="73"/>
      <c r="G238" s="54">
        <f>+'Pay App 25'!G238+'Pay App 26'!F238</f>
        <v>0</v>
      </c>
      <c r="H238" s="194">
        <f>+'Pay App 25'!K238</f>
        <v>0</v>
      </c>
      <c r="I238" s="195"/>
      <c r="J238" s="104"/>
      <c r="K238" s="55">
        <f t="shared" si="10"/>
        <v>0</v>
      </c>
      <c r="L238" s="120">
        <f t="shared" si="8"/>
        <v>0</v>
      </c>
      <c r="M238" s="54">
        <f t="shared" si="9"/>
        <v>0</v>
      </c>
      <c r="N238" s="54">
        <f t="shared" si="11"/>
        <v>0</v>
      </c>
      <c r="O238" s="101">
        <f>+'Pay App 25'!O238+'Pay App 25'!P238</f>
        <v>0</v>
      </c>
      <c r="P238" s="73"/>
      <c r="Q238" s="69">
        <f>+'Pay App 25'!Q238+N238+P238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Tj3kmojkkcsYWMDC+5vbM9lTH0dcp6/GaR8hu+uG0K3Jno1Ta++uHP4kVv2JmpZ3++Y7O4uym5ZQaaWX1gYeUQ==" saltValue="GUCZe3QYrSp6M+1M822P4A==" spinCount="100000" sheet="1" selectLockedCells="1"/>
  <protectedRanges>
    <protectedRange sqref="A116 C116" name="Range2"/>
    <protectedRange sqref="A188 A218 C188 C218" name="Range2_1"/>
  </protectedRanges>
  <mergeCells count="516">
    <mergeCell ref="A7:B7"/>
    <mergeCell ref="I7:J7"/>
    <mergeCell ref="H8:Q11"/>
    <mergeCell ref="A12:B12"/>
    <mergeCell ref="H12:Q15"/>
    <mergeCell ref="A14:B14"/>
    <mergeCell ref="A24:B24"/>
    <mergeCell ref="H24:Q25"/>
    <mergeCell ref="A25:B25"/>
    <mergeCell ref="A27:B27"/>
    <mergeCell ref="A28:B28"/>
    <mergeCell ref="A29:B29"/>
    <mergeCell ref="H29:J29"/>
    <mergeCell ref="L29:N29"/>
    <mergeCell ref="H16:Q16"/>
    <mergeCell ref="H18:Q19"/>
    <mergeCell ref="A19:B19"/>
    <mergeCell ref="A21:B21"/>
    <mergeCell ref="H21:Q22"/>
    <mergeCell ref="A22:B22"/>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A86:B86"/>
    <mergeCell ref="C86:D86"/>
    <mergeCell ref="H86:I86"/>
    <mergeCell ref="A87:B87"/>
    <mergeCell ref="C87:D87"/>
    <mergeCell ref="H87:I87"/>
    <mergeCell ref="A84:B84"/>
    <mergeCell ref="C84:D84"/>
    <mergeCell ref="H84:I84"/>
    <mergeCell ref="A85:B85"/>
    <mergeCell ref="C85:D85"/>
    <mergeCell ref="H85:I85"/>
    <mergeCell ref="A90:B90"/>
    <mergeCell ref="C90:D90"/>
    <mergeCell ref="H90:I90"/>
    <mergeCell ref="A91:B91"/>
    <mergeCell ref="C91:D91"/>
    <mergeCell ref="H91:I91"/>
    <mergeCell ref="A88:B88"/>
    <mergeCell ref="C88:D88"/>
    <mergeCell ref="H88:I88"/>
    <mergeCell ref="A89:B89"/>
    <mergeCell ref="C89:D89"/>
    <mergeCell ref="H89:I89"/>
    <mergeCell ref="A94:B94"/>
    <mergeCell ref="C94:D94"/>
    <mergeCell ref="H94:I94"/>
    <mergeCell ref="A95:B95"/>
    <mergeCell ref="C95:D95"/>
    <mergeCell ref="H95:I95"/>
    <mergeCell ref="A92:B92"/>
    <mergeCell ref="C92:D92"/>
    <mergeCell ref="H92:I92"/>
    <mergeCell ref="A93:B93"/>
    <mergeCell ref="C93:D93"/>
    <mergeCell ref="H93:I93"/>
    <mergeCell ref="A98:B98"/>
    <mergeCell ref="C98:D98"/>
    <mergeCell ref="H98:I98"/>
    <mergeCell ref="A99:B99"/>
    <mergeCell ref="C99:D99"/>
    <mergeCell ref="H99:I99"/>
    <mergeCell ref="A96:B96"/>
    <mergeCell ref="C96:D96"/>
    <mergeCell ref="H96:I96"/>
    <mergeCell ref="A97:B97"/>
    <mergeCell ref="C97:D97"/>
    <mergeCell ref="H97:I97"/>
    <mergeCell ref="A102:B102"/>
    <mergeCell ref="C102:D102"/>
    <mergeCell ref="H102:I102"/>
    <mergeCell ref="A103:B103"/>
    <mergeCell ref="C103:D103"/>
    <mergeCell ref="H103:I103"/>
    <mergeCell ref="A100:B100"/>
    <mergeCell ref="C100:D100"/>
    <mergeCell ref="H100:I100"/>
    <mergeCell ref="A101:B101"/>
    <mergeCell ref="C101:D101"/>
    <mergeCell ref="H101:I101"/>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9:B199"/>
    <mergeCell ref="C199:D199"/>
    <mergeCell ref="H199:I199"/>
    <mergeCell ref="A200:B200"/>
    <mergeCell ref="C200:D200"/>
    <mergeCell ref="H200:I200"/>
    <mergeCell ref="A197:B197"/>
    <mergeCell ref="C197:D197"/>
    <mergeCell ref="H197:I197"/>
    <mergeCell ref="A198:B198"/>
    <mergeCell ref="C198:D198"/>
    <mergeCell ref="H198:I198"/>
    <mergeCell ref="A203:B203"/>
    <mergeCell ref="C203:D203"/>
    <mergeCell ref="H203:I203"/>
    <mergeCell ref="A204:B204"/>
    <mergeCell ref="C204:D204"/>
    <mergeCell ref="H204:I204"/>
    <mergeCell ref="A201:B201"/>
    <mergeCell ref="C201:D201"/>
    <mergeCell ref="H201:I201"/>
    <mergeCell ref="A202:B202"/>
    <mergeCell ref="C202:D202"/>
    <mergeCell ref="H202:I202"/>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9:B239"/>
    <mergeCell ref="C239:D239"/>
    <mergeCell ref="H239:I239"/>
    <mergeCell ref="A237:B237"/>
    <mergeCell ref="C237:D237"/>
    <mergeCell ref="H237:I237"/>
    <mergeCell ref="A238:B238"/>
    <mergeCell ref="C238:D238"/>
    <mergeCell ref="H238:I238"/>
  </mergeCells>
  <dataValidations disablePrompts="1" count="2">
    <dataValidation allowBlank="1" showInputMessage="1" sqref="P80:P238"/>
    <dataValidation type="decimal" operator="lessThanOrEqual" allowBlank="1" showInputMessage="1" showErrorMessage="1" errorTitle="Release retention" error="In order to release retention, the number entered into this cell must be negative." sqref="O80:O238">
      <formula1>0</formula1>
    </dataValidation>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27</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35"/>
      <c r="I17" s="135"/>
      <c r="J17" s="135"/>
      <c r="K17" s="135"/>
      <c r="L17" s="135"/>
      <c r="M17" s="135"/>
      <c r="N17" s="135"/>
      <c r="O17" s="135"/>
      <c r="P17" s="135"/>
      <c r="Q17" s="135"/>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34"/>
      <c r="I20" s="134"/>
      <c r="J20" s="134"/>
      <c r="K20" s="134"/>
      <c r="L20" s="134"/>
      <c r="M20" s="134"/>
      <c r="N20" s="134"/>
      <c r="O20" s="134"/>
      <c r="P20" s="134"/>
      <c r="Q20" s="134"/>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34"/>
      <c r="I23" s="134"/>
      <c r="J23" s="134"/>
      <c r="K23" s="134"/>
      <c r="L23" s="134"/>
      <c r="M23" s="134"/>
      <c r="N23" s="134"/>
      <c r="O23" s="134"/>
      <c r="P23" s="134"/>
      <c r="Q23" s="134"/>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26'!F36+'Pay App 27'!F239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34"/>
      <c r="I42" s="134"/>
      <c r="J42" s="134"/>
      <c r="K42" s="134"/>
      <c r="L42" s="134"/>
      <c r="M42" s="134"/>
      <c r="N42" s="134"/>
      <c r="O42" s="134"/>
      <c r="P42" s="134"/>
      <c r="Q42" s="134"/>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26'!F51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26'!F55+'Pay App 26'!F57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26'!B62+'Pay App 27'!N239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27.1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31">
        <f>+'Project Summary Sheet'!C17</f>
        <v>0</v>
      </c>
      <c r="O74" s="131"/>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32" t="s">
        <v>63</v>
      </c>
      <c r="F78" s="132" t="s">
        <v>64</v>
      </c>
      <c r="G78" s="132" t="s">
        <v>65</v>
      </c>
      <c r="H78" s="169" t="s">
        <v>66</v>
      </c>
      <c r="I78" s="169"/>
      <c r="J78" s="132" t="s">
        <v>67</v>
      </c>
      <c r="K78" s="132" t="s">
        <v>248</v>
      </c>
      <c r="L78" s="132" t="s">
        <v>68</v>
      </c>
      <c r="M78" s="42" t="s">
        <v>69</v>
      </c>
      <c r="N78" s="132" t="s">
        <v>70</v>
      </c>
      <c r="O78" s="112" t="s">
        <v>71</v>
      </c>
      <c r="P78" s="132" t="s">
        <v>72</v>
      </c>
      <c r="Q78" s="132" t="s">
        <v>425</v>
      </c>
    </row>
    <row r="79" spans="1:20" ht="65.25" customHeight="1" x14ac:dyDescent="0.25">
      <c r="A79" s="170" t="s">
        <v>73</v>
      </c>
      <c r="B79" s="170"/>
      <c r="C79" s="170" t="s">
        <v>74</v>
      </c>
      <c r="D79" s="170"/>
      <c r="E79" s="133" t="s">
        <v>14</v>
      </c>
      <c r="F79" s="133" t="s">
        <v>235</v>
      </c>
      <c r="G79" s="133" t="s">
        <v>234</v>
      </c>
      <c r="H79" s="170" t="s">
        <v>236</v>
      </c>
      <c r="I79" s="170"/>
      <c r="J79" s="133" t="s">
        <v>245</v>
      </c>
      <c r="K79" s="45" t="s">
        <v>246</v>
      </c>
      <c r="L79" s="133" t="s">
        <v>247</v>
      </c>
      <c r="M79" s="45" t="s">
        <v>237</v>
      </c>
      <c r="N79" s="133" t="s">
        <v>238</v>
      </c>
      <c r="O79" s="113" t="s">
        <v>424</v>
      </c>
      <c r="P79" s="133" t="s">
        <v>423</v>
      </c>
      <c r="Q79" s="133" t="s">
        <v>239</v>
      </c>
    </row>
    <row r="80" spans="1:20" ht="21" customHeight="1" x14ac:dyDescent="0.25">
      <c r="A80" s="171" t="s">
        <v>77</v>
      </c>
      <c r="B80" s="171"/>
      <c r="C80" s="186" t="s">
        <v>75</v>
      </c>
      <c r="D80" s="187"/>
      <c r="E80" s="100">
        <f>+'Pay App 26'!E80</f>
        <v>0</v>
      </c>
      <c r="F80" s="72"/>
      <c r="G80" s="52">
        <f>+'Pay App 26'!G80+F80</f>
        <v>0</v>
      </c>
      <c r="H80" s="196">
        <f>+'Pay App 26'!K80</f>
        <v>0</v>
      </c>
      <c r="I80" s="197"/>
      <c r="J80" s="103"/>
      <c r="K80" s="53">
        <f>+H80+J80</f>
        <v>0</v>
      </c>
      <c r="L80" s="70">
        <f>IF(ISERROR(K80/G80),0,K80/G80)</f>
        <v>0</v>
      </c>
      <c r="M80" s="52">
        <f>+G80-K80</f>
        <v>0</v>
      </c>
      <c r="N80" s="52">
        <f>SUM(+J80*0.05)</f>
        <v>0</v>
      </c>
      <c r="O80" s="100">
        <f>+'Pay App 26'!O80+'Pay App 26'!P80</f>
        <v>0</v>
      </c>
      <c r="P80" s="72"/>
      <c r="Q80" s="71">
        <f>+'Pay App 26'!Q80+N80+P80</f>
        <v>0</v>
      </c>
    </row>
    <row r="81" spans="1:17" ht="21" customHeight="1" x14ac:dyDescent="0.25">
      <c r="A81" s="154" t="s">
        <v>78</v>
      </c>
      <c r="B81" s="154"/>
      <c r="C81" s="154" t="s">
        <v>79</v>
      </c>
      <c r="D81" s="155"/>
      <c r="E81" s="101">
        <f>+'Pay App 26'!E81</f>
        <v>0</v>
      </c>
      <c r="F81" s="73"/>
      <c r="G81" s="102">
        <f>+'Pay App 26'!G81+'Pay App 27'!F81</f>
        <v>0</v>
      </c>
      <c r="H81" s="194">
        <f>+'Pay App 26'!K81</f>
        <v>0</v>
      </c>
      <c r="I81" s="195"/>
      <c r="J81" s="104"/>
      <c r="K81" s="55">
        <f>+H81+J81</f>
        <v>0</v>
      </c>
      <c r="L81" s="56">
        <f t="shared" ref="L81:L145" si="0">IF(ISERROR(K81/G81),0,K81/G81)</f>
        <v>0</v>
      </c>
      <c r="M81" s="54">
        <f t="shared" ref="M81:M145" si="1">+G81-K81</f>
        <v>0</v>
      </c>
      <c r="N81" s="54">
        <f>SUM(+J81*0.05)</f>
        <v>0</v>
      </c>
      <c r="O81" s="101">
        <f>+'Pay App 26'!O81+'Pay App 26'!P81</f>
        <v>0</v>
      </c>
      <c r="P81" s="73"/>
      <c r="Q81" s="69">
        <f>+'Pay App 26'!Q81+N81+P81</f>
        <v>0</v>
      </c>
    </row>
    <row r="82" spans="1:17" ht="21" customHeight="1" x14ac:dyDescent="0.25">
      <c r="A82" s="154" t="s">
        <v>80</v>
      </c>
      <c r="B82" s="154"/>
      <c r="C82" s="130" t="s">
        <v>76</v>
      </c>
      <c r="D82" s="58"/>
      <c r="E82" s="101">
        <f>+'Pay App 26'!E82</f>
        <v>0</v>
      </c>
      <c r="F82" s="73"/>
      <c r="G82" s="102">
        <f>+'Pay App 26'!G82+'Pay App 27'!F82</f>
        <v>0</v>
      </c>
      <c r="H82" s="194">
        <f>+'Pay App 26'!K82</f>
        <v>0</v>
      </c>
      <c r="I82" s="195"/>
      <c r="J82" s="104"/>
      <c r="K82" s="55">
        <f t="shared" ref="K82:K146" si="2">+H82+J82</f>
        <v>0</v>
      </c>
      <c r="L82" s="56">
        <f t="shared" si="0"/>
        <v>0</v>
      </c>
      <c r="M82" s="54">
        <f t="shared" si="1"/>
        <v>0</v>
      </c>
      <c r="N82" s="54">
        <f t="shared" ref="N82:N146" si="3">SUM(+J82*0.05)</f>
        <v>0</v>
      </c>
      <c r="O82" s="101">
        <f>+'Pay App 26'!O82+'Pay App 26'!P82</f>
        <v>0</v>
      </c>
      <c r="P82" s="73"/>
      <c r="Q82" s="69">
        <f>+'Pay App 26'!Q82+N82+P82</f>
        <v>0</v>
      </c>
    </row>
    <row r="83" spans="1:17" ht="21" customHeight="1" x14ac:dyDescent="0.25">
      <c r="A83" s="154" t="s">
        <v>408</v>
      </c>
      <c r="B83" s="154"/>
      <c r="C83" s="154" t="s">
        <v>409</v>
      </c>
      <c r="D83" s="155"/>
      <c r="E83" s="101">
        <f>+'Pay App 26'!E83</f>
        <v>0</v>
      </c>
      <c r="F83" s="73"/>
      <c r="G83" s="102">
        <f>+'Pay App 26'!G83+'Pay App 27'!F83</f>
        <v>0</v>
      </c>
      <c r="H83" s="194">
        <f>+'Pay App 26'!K83</f>
        <v>0</v>
      </c>
      <c r="I83" s="195"/>
      <c r="J83" s="104"/>
      <c r="K83" s="55">
        <f t="shared" si="2"/>
        <v>0</v>
      </c>
      <c r="L83" s="56">
        <f t="shared" si="0"/>
        <v>0</v>
      </c>
      <c r="M83" s="54">
        <f t="shared" si="1"/>
        <v>0</v>
      </c>
      <c r="N83" s="54">
        <f t="shared" si="3"/>
        <v>0</v>
      </c>
      <c r="O83" s="101">
        <f>+'Pay App 26'!O83+'Pay App 26'!P83</f>
        <v>0</v>
      </c>
      <c r="P83" s="73"/>
      <c r="Q83" s="69">
        <f>+'Pay App 26'!Q83+N83+P83</f>
        <v>0</v>
      </c>
    </row>
    <row r="84" spans="1:17" ht="21" customHeight="1" x14ac:dyDescent="0.25">
      <c r="A84" s="154" t="s">
        <v>410</v>
      </c>
      <c r="B84" s="154"/>
      <c r="C84" s="154" t="s">
        <v>81</v>
      </c>
      <c r="D84" s="155"/>
      <c r="E84" s="101">
        <f>+'Pay App 26'!E84</f>
        <v>0</v>
      </c>
      <c r="F84" s="73"/>
      <c r="G84" s="102">
        <f>+'Pay App 26'!G84+'Pay App 27'!F84</f>
        <v>0</v>
      </c>
      <c r="H84" s="194">
        <f>+'Pay App 26'!K84</f>
        <v>0</v>
      </c>
      <c r="I84" s="195"/>
      <c r="J84" s="104"/>
      <c r="K84" s="55">
        <f t="shared" si="2"/>
        <v>0</v>
      </c>
      <c r="L84" s="56">
        <f t="shared" si="0"/>
        <v>0</v>
      </c>
      <c r="M84" s="54">
        <f t="shared" si="1"/>
        <v>0</v>
      </c>
      <c r="N84" s="54">
        <f t="shared" si="3"/>
        <v>0</v>
      </c>
      <c r="O84" s="101">
        <f>+'Pay App 26'!O84+'Pay App 26'!P84</f>
        <v>0</v>
      </c>
      <c r="P84" s="73"/>
      <c r="Q84" s="69">
        <f>+'Pay App 26'!Q84+N84+P84</f>
        <v>0</v>
      </c>
    </row>
    <row r="85" spans="1:17" ht="21" customHeight="1" x14ac:dyDescent="0.25">
      <c r="A85" s="154" t="s">
        <v>411</v>
      </c>
      <c r="B85" s="154"/>
      <c r="C85" s="154" t="s">
        <v>412</v>
      </c>
      <c r="D85" s="155"/>
      <c r="E85" s="101">
        <f>+'Pay App 26'!E85</f>
        <v>0</v>
      </c>
      <c r="F85" s="73"/>
      <c r="G85" s="102">
        <f>+'Pay App 26'!G85+'Pay App 27'!F85</f>
        <v>0</v>
      </c>
      <c r="H85" s="194">
        <f>+'Pay App 26'!K85</f>
        <v>0</v>
      </c>
      <c r="I85" s="195"/>
      <c r="J85" s="104"/>
      <c r="K85" s="55">
        <f t="shared" si="2"/>
        <v>0</v>
      </c>
      <c r="L85" s="56">
        <f t="shared" si="0"/>
        <v>0</v>
      </c>
      <c r="M85" s="54">
        <f t="shared" si="1"/>
        <v>0</v>
      </c>
      <c r="N85" s="54">
        <f t="shared" si="3"/>
        <v>0</v>
      </c>
      <c r="O85" s="101">
        <f>+'Pay App 26'!O85+'Pay App 26'!P85</f>
        <v>0</v>
      </c>
      <c r="P85" s="73"/>
      <c r="Q85" s="69">
        <f>+'Pay App 26'!Q85+N85+P85</f>
        <v>0</v>
      </c>
    </row>
    <row r="86" spans="1:17" ht="21" customHeight="1" x14ac:dyDescent="0.25">
      <c r="A86" s="154" t="s">
        <v>406</v>
      </c>
      <c r="B86" s="154"/>
      <c r="C86" s="154" t="s">
        <v>407</v>
      </c>
      <c r="D86" s="155"/>
      <c r="E86" s="101">
        <f>+'Pay App 26'!E86</f>
        <v>0</v>
      </c>
      <c r="F86" s="73"/>
      <c r="G86" s="102">
        <f>+'Pay App 26'!G86+'Pay App 27'!F86</f>
        <v>0</v>
      </c>
      <c r="H86" s="194">
        <f>+'Pay App 26'!K86</f>
        <v>0</v>
      </c>
      <c r="I86" s="195"/>
      <c r="J86" s="104"/>
      <c r="K86" s="55">
        <f t="shared" si="2"/>
        <v>0</v>
      </c>
      <c r="L86" s="56">
        <f t="shared" si="0"/>
        <v>0</v>
      </c>
      <c r="M86" s="54">
        <f t="shared" si="1"/>
        <v>0</v>
      </c>
      <c r="N86" s="54">
        <f t="shared" si="3"/>
        <v>0</v>
      </c>
      <c r="O86" s="101">
        <f>+'Pay App 26'!O86+'Pay App 26'!P86</f>
        <v>0</v>
      </c>
      <c r="P86" s="73"/>
      <c r="Q86" s="69">
        <f>+'Pay App 26'!Q86+N86+P86</f>
        <v>0</v>
      </c>
    </row>
    <row r="87" spans="1:17" ht="21" customHeight="1" x14ac:dyDescent="0.25">
      <c r="A87" s="154" t="s">
        <v>562</v>
      </c>
      <c r="B87" s="154"/>
      <c r="C87" s="154" t="s">
        <v>563</v>
      </c>
      <c r="D87" s="155"/>
      <c r="E87" s="101">
        <f>+'Pay App 26'!E87</f>
        <v>0</v>
      </c>
      <c r="F87" s="73"/>
      <c r="G87" s="102">
        <f>+'Pay App 26'!G87+'Pay App 27'!F87</f>
        <v>0</v>
      </c>
      <c r="H87" s="194">
        <f>+'Pay App 26'!K87</f>
        <v>0</v>
      </c>
      <c r="I87" s="195"/>
      <c r="J87" s="104"/>
      <c r="K87" s="55">
        <f t="shared" si="2"/>
        <v>0</v>
      </c>
      <c r="L87" s="56">
        <f t="shared" si="0"/>
        <v>0</v>
      </c>
      <c r="M87" s="54">
        <f t="shared" si="1"/>
        <v>0</v>
      </c>
      <c r="N87" s="54">
        <f t="shared" si="3"/>
        <v>0</v>
      </c>
      <c r="O87" s="101">
        <f>+'Pay App 26'!O87+'Pay App 26'!P87</f>
        <v>0</v>
      </c>
      <c r="P87" s="73"/>
      <c r="Q87" s="69">
        <f>+'Pay App 26'!Q87+N87+P87</f>
        <v>0</v>
      </c>
    </row>
    <row r="88" spans="1:17" ht="21" customHeight="1" x14ac:dyDescent="0.25">
      <c r="A88" s="159" t="s">
        <v>228</v>
      </c>
      <c r="B88" s="159"/>
      <c r="C88" s="186" t="s">
        <v>269</v>
      </c>
      <c r="D88" s="187"/>
      <c r="E88" s="101">
        <f>+'Pay App 26'!E88</f>
        <v>0</v>
      </c>
      <c r="F88" s="73"/>
      <c r="G88" s="102">
        <f>+'Pay App 26'!G88+'Pay App 27'!F88</f>
        <v>0</v>
      </c>
      <c r="H88" s="194">
        <f>+'Pay App 26'!K88</f>
        <v>0</v>
      </c>
      <c r="I88" s="195"/>
      <c r="J88" s="104"/>
      <c r="K88" s="55">
        <f t="shared" si="2"/>
        <v>0</v>
      </c>
      <c r="L88" s="56">
        <f t="shared" si="0"/>
        <v>0</v>
      </c>
      <c r="M88" s="54">
        <f t="shared" si="1"/>
        <v>0</v>
      </c>
      <c r="N88" s="54">
        <f t="shared" si="3"/>
        <v>0</v>
      </c>
      <c r="O88" s="101">
        <f>+'Pay App 26'!O88+'Pay App 26'!P88</f>
        <v>0</v>
      </c>
      <c r="P88" s="73"/>
      <c r="Q88" s="69">
        <f>+'Pay App 26'!Q88+N88+P88</f>
        <v>0</v>
      </c>
    </row>
    <row r="89" spans="1:17" ht="21" customHeight="1" x14ac:dyDescent="0.25">
      <c r="A89" s="154" t="s">
        <v>82</v>
      </c>
      <c r="B89" s="154"/>
      <c r="C89" s="154" t="s">
        <v>256</v>
      </c>
      <c r="D89" s="155"/>
      <c r="E89" s="101">
        <f>+'Pay App 26'!E89</f>
        <v>0</v>
      </c>
      <c r="F89" s="73"/>
      <c r="G89" s="102">
        <f>+'Pay App 26'!G89+'Pay App 27'!F89</f>
        <v>0</v>
      </c>
      <c r="H89" s="194">
        <f>+'Pay App 26'!K89</f>
        <v>0</v>
      </c>
      <c r="I89" s="195"/>
      <c r="J89" s="104"/>
      <c r="K89" s="55">
        <f t="shared" si="2"/>
        <v>0</v>
      </c>
      <c r="L89" s="56">
        <f t="shared" si="0"/>
        <v>0</v>
      </c>
      <c r="M89" s="54">
        <f t="shared" si="1"/>
        <v>0</v>
      </c>
      <c r="N89" s="54">
        <f t="shared" si="3"/>
        <v>0</v>
      </c>
      <c r="O89" s="101">
        <f>+'Pay App 26'!O89+'Pay App 26'!P89</f>
        <v>0</v>
      </c>
      <c r="P89" s="73"/>
      <c r="Q89" s="69">
        <f>+'Pay App 26'!Q89+N89+P89</f>
        <v>0</v>
      </c>
    </row>
    <row r="90" spans="1:17" ht="21" customHeight="1" x14ac:dyDescent="0.25">
      <c r="A90" s="154" t="s">
        <v>257</v>
      </c>
      <c r="B90" s="154"/>
      <c r="C90" s="154" t="s">
        <v>258</v>
      </c>
      <c r="D90" s="155"/>
      <c r="E90" s="101">
        <f>+'Pay App 26'!E90</f>
        <v>0</v>
      </c>
      <c r="F90" s="73"/>
      <c r="G90" s="102">
        <f>+'Pay App 26'!G90+'Pay App 27'!F90</f>
        <v>0</v>
      </c>
      <c r="H90" s="194">
        <f>+'Pay App 26'!K90</f>
        <v>0</v>
      </c>
      <c r="I90" s="195"/>
      <c r="J90" s="104"/>
      <c r="K90" s="55">
        <f t="shared" si="2"/>
        <v>0</v>
      </c>
      <c r="L90" s="56">
        <f t="shared" si="0"/>
        <v>0</v>
      </c>
      <c r="M90" s="54">
        <f t="shared" si="1"/>
        <v>0</v>
      </c>
      <c r="N90" s="54">
        <f t="shared" si="3"/>
        <v>0</v>
      </c>
      <c r="O90" s="101">
        <f>+'Pay App 26'!O90+'Pay App 26'!P90</f>
        <v>0</v>
      </c>
      <c r="P90" s="73"/>
      <c r="Q90" s="69">
        <f>+'Pay App 26'!Q90+N90+P90</f>
        <v>0</v>
      </c>
    </row>
    <row r="91" spans="1:17" ht="21" customHeight="1" x14ac:dyDescent="0.25">
      <c r="A91" s="154" t="s">
        <v>259</v>
      </c>
      <c r="B91" s="154"/>
      <c r="C91" s="154" t="s">
        <v>260</v>
      </c>
      <c r="D91" s="155"/>
      <c r="E91" s="101">
        <f>+'Pay App 26'!E91</f>
        <v>0</v>
      </c>
      <c r="F91" s="73"/>
      <c r="G91" s="102">
        <f>+'Pay App 26'!G91+'Pay App 27'!F91</f>
        <v>0</v>
      </c>
      <c r="H91" s="194">
        <f>+'Pay App 26'!K91</f>
        <v>0</v>
      </c>
      <c r="I91" s="195"/>
      <c r="J91" s="104"/>
      <c r="K91" s="55">
        <f t="shared" si="2"/>
        <v>0</v>
      </c>
      <c r="L91" s="56">
        <f t="shared" si="0"/>
        <v>0</v>
      </c>
      <c r="M91" s="54">
        <f t="shared" si="1"/>
        <v>0</v>
      </c>
      <c r="N91" s="54">
        <f t="shared" si="3"/>
        <v>0</v>
      </c>
      <c r="O91" s="101">
        <f>+'Pay App 26'!O91+'Pay App 26'!P91</f>
        <v>0</v>
      </c>
      <c r="P91" s="73"/>
      <c r="Q91" s="69">
        <f>+'Pay App 26'!Q91+N91+P91</f>
        <v>0</v>
      </c>
    </row>
    <row r="92" spans="1:17" ht="21" customHeight="1" x14ac:dyDescent="0.25">
      <c r="A92" s="154" t="s">
        <v>261</v>
      </c>
      <c r="B92" s="154"/>
      <c r="C92" s="154" t="s">
        <v>262</v>
      </c>
      <c r="D92" s="155"/>
      <c r="E92" s="101">
        <f>+'Pay App 26'!E92</f>
        <v>0</v>
      </c>
      <c r="F92" s="73"/>
      <c r="G92" s="102">
        <f>+'Pay App 26'!G92+'Pay App 27'!F92</f>
        <v>0</v>
      </c>
      <c r="H92" s="194">
        <f>+'Pay App 26'!K92</f>
        <v>0</v>
      </c>
      <c r="I92" s="195"/>
      <c r="J92" s="104"/>
      <c r="K92" s="55">
        <f t="shared" si="2"/>
        <v>0</v>
      </c>
      <c r="L92" s="56">
        <f t="shared" si="0"/>
        <v>0</v>
      </c>
      <c r="M92" s="54">
        <f t="shared" si="1"/>
        <v>0</v>
      </c>
      <c r="N92" s="54">
        <f t="shared" si="3"/>
        <v>0</v>
      </c>
      <c r="O92" s="101">
        <f>+'Pay App 26'!O92+'Pay App 26'!P92</f>
        <v>0</v>
      </c>
      <c r="P92" s="73"/>
      <c r="Q92" s="69">
        <f>+'Pay App 26'!Q92+N92+P92</f>
        <v>0</v>
      </c>
    </row>
    <row r="93" spans="1:17" ht="21" customHeight="1" x14ac:dyDescent="0.25">
      <c r="A93" s="154" t="s">
        <v>263</v>
      </c>
      <c r="B93" s="154"/>
      <c r="C93" s="154" t="s">
        <v>264</v>
      </c>
      <c r="D93" s="155"/>
      <c r="E93" s="101">
        <f>+'Pay App 26'!E93</f>
        <v>0</v>
      </c>
      <c r="F93" s="73"/>
      <c r="G93" s="102">
        <f>+'Pay App 26'!G93+'Pay App 27'!F93</f>
        <v>0</v>
      </c>
      <c r="H93" s="194">
        <f>+'Pay App 26'!K93</f>
        <v>0</v>
      </c>
      <c r="I93" s="195"/>
      <c r="J93" s="104"/>
      <c r="K93" s="55">
        <f t="shared" si="2"/>
        <v>0</v>
      </c>
      <c r="L93" s="56">
        <f t="shared" si="0"/>
        <v>0</v>
      </c>
      <c r="M93" s="54">
        <f t="shared" si="1"/>
        <v>0</v>
      </c>
      <c r="N93" s="54">
        <f t="shared" si="3"/>
        <v>0</v>
      </c>
      <c r="O93" s="101">
        <f>+'Pay App 26'!O93+'Pay App 26'!P93</f>
        <v>0</v>
      </c>
      <c r="P93" s="73"/>
      <c r="Q93" s="69">
        <f>+'Pay App 26'!Q93+N93+P93</f>
        <v>0</v>
      </c>
    </row>
    <row r="94" spans="1:17" ht="21" customHeight="1" x14ac:dyDescent="0.25">
      <c r="A94" s="154" t="s">
        <v>265</v>
      </c>
      <c r="B94" s="154"/>
      <c r="C94" s="154" t="s">
        <v>266</v>
      </c>
      <c r="D94" s="155"/>
      <c r="E94" s="101">
        <f>+'Pay App 26'!E94</f>
        <v>0</v>
      </c>
      <c r="F94" s="73"/>
      <c r="G94" s="102">
        <f>+'Pay App 26'!G94+'Pay App 27'!F94</f>
        <v>0</v>
      </c>
      <c r="H94" s="194">
        <f>+'Pay App 26'!K94</f>
        <v>0</v>
      </c>
      <c r="I94" s="195"/>
      <c r="J94" s="104"/>
      <c r="K94" s="55">
        <f t="shared" si="2"/>
        <v>0</v>
      </c>
      <c r="L94" s="56">
        <f t="shared" si="0"/>
        <v>0</v>
      </c>
      <c r="M94" s="54">
        <f t="shared" si="1"/>
        <v>0</v>
      </c>
      <c r="N94" s="54">
        <f t="shared" si="3"/>
        <v>0</v>
      </c>
      <c r="O94" s="101">
        <f>+'Pay App 26'!O94+'Pay App 26'!P94</f>
        <v>0</v>
      </c>
      <c r="P94" s="73"/>
      <c r="Q94" s="69">
        <f>+'Pay App 26'!Q94+N94+P94</f>
        <v>0</v>
      </c>
    </row>
    <row r="95" spans="1:17" ht="21" customHeight="1" x14ac:dyDescent="0.25">
      <c r="A95" s="154" t="s">
        <v>83</v>
      </c>
      <c r="B95" s="154"/>
      <c r="C95" s="154" t="s">
        <v>267</v>
      </c>
      <c r="D95" s="155"/>
      <c r="E95" s="101">
        <f>+'Pay App 26'!E95</f>
        <v>0</v>
      </c>
      <c r="F95" s="73"/>
      <c r="G95" s="102">
        <f>+'Pay App 26'!G95+'Pay App 27'!F95</f>
        <v>0</v>
      </c>
      <c r="H95" s="194">
        <f>+'Pay App 26'!K95</f>
        <v>0</v>
      </c>
      <c r="I95" s="195"/>
      <c r="J95" s="104"/>
      <c r="K95" s="55">
        <f t="shared" si="2"/>
        <v>0</v>
      </c>
      <c r="L95" s="56">
        <f t="shared" si="0"/>
        <v>0</v>
      </c>
      <c r="M95" s="54">
        <f t="shared" si="1"/>
        <v>0</v>
      </c>
      <c r="N95" s="54">
        <f t="shared" si="3"/>
        <v>0</v>
      </c>
      <c r="O95" s="101">
        <f>+'Pay App 26'!O95+'Pay App 26'!P95</f>
        <v>0</v>
      </c>
      <c r="P95" s="73"/>
      <c r="Q95" s="69">
        <f>+'Pay App 26'!Q95+N95+P95</f>
        <v>0</v>
      </c>
    </row>
    <row r="96" spans="1:17" ht="21" customHeight="1" x14ac:dyDescent="0.25">
      <c r="A96" s="154" t="s">
        <v>84</v>
      </c>
      <c r="B96" s="154"/>
      <c r="C96" s="154" t="s">
        <v>268</v>
      </c>
      <c r="D96" s="155"/>
      <c r="E96" s="101">
        <f>+'Pay App 26'!E96</f>
        <v>0</v>
      </c>
      <c r="F96" s="73"/>
      <c r="G96" s="102">
        <f>+'Pay App 26'!G96+'Pay App 27'!F96</f>
        <v>0</v>
      </c>
      <c r="H96" s="194">
        <f>+'Pay App 26'!K96</f>
        <v>0</v>
      </c>
      <c r="I96" s="195"/>
      <c r="J96" s="104"/>
      <c r="K96" s="55">
        <f t="shared" si="2"/>
        <v>0</v>
      </c>
      <c r="L96" s="56">
        <f t="shared" si="0"/>
        <v>0</v>
      </c>
      <c r="M96" s="54">
        <f t="shared" si="1"/>
        <v>0</v>
      </c>
      <c r="N96" s="54">
        <f t="shared" si="3"/>
        <v>0</v>
      </c>
      <c r="O96" s="101">
        <f>+'Pay App 26'!O96+'Pay App 26'!P96</f>
        <v>0</v>
      </c>
      <c r="P96" s="73"/>
      <c r="Q96" s="69">
        <f>+'Pay App 26'!Q96+N96+P96</f>
        <v>0</v>
      </c>
    </row>
    <row r="97" spans="1:17" ht="21" customHeight="1" x14ac:dyDescent="0.25">
      <c r="A97" s="154" t="s">
        <v>270</v>
      </c>
      <c r="B97" s="154"/>
      <c r="C97" s="154" t="s">
        <v>271</v>
      </c>
      <c r="D97" s="155"/>
      <c r="E97" s="101">
        <f>+'Pay App 26'!E97</f>
        <v>0</v>
      </c>
      <c r="F97" s="73"/>
      <c r="G97" s="102">
        <f>+'Pay App 26'!G97+'Pay App 27'!F97</f>
        <v>0</v>
      </c>
      <c r="H97" s="194">
        <f>+'Pay App 26'!K97</f>
        <v>0</v>
      </c>
      <c r="I97" s="195"/>
      <c r="J97" s="104"/>
      <c r="K97" s="55">
        <f t="shared" si="2"/>
        <v>0</v>
      </c>
      <c r="L97" s="56">
        <f t="shared" si="0"/>
        <v>0</v>
      </c>
      <c r="M97" s="54">
        <f t="shared" si="1"/>
        <v>0</v>
      </c>
      <c r="N97" s="54">
        <f t="shared" si="3"/>
        <v>0</v>
      </c>
      <c r="O97" s="101">
        <f>+'Pay App 26'!O97+'Pay App 26'!P97</f>
        <v>0</v>
      </c>
      <c r="P97" s="73"/>
      <c r="Q97" s="69">
        <f>+'Pay App 26'!Q97+N97+P97</f>
        <v>0</v>
      </c>
    </row>
    <row r="98" spans="1:17" ht="21" customHeight="1" x14ac:dyDescent="0.25">
      <c r="A98" s="154" t="s">
        <v>272</v>
      </c>
      <c r="B98" s="154"/>
      <c r="C98" s="154" t="s">
        <v>273</v>
      </c>
      <c r="D98" s="155"/>
      <c r="E98" s="101">
        <f>+'Pay App 26'!E98</f>
        <v>0</v>
      </c>
      <c r="F98" s="73"/>
      <c r="G98" s="102">
        <f>+'Pay App 26'!G98+'Pay App 27'!F98</f>
        <v>0</v>
      </c>
      <c r="H98" s="194">
        <f>+'Pay App 26'!K98</f>
        <v>0</v>
      </c>
      <c r="I98" s="195"/>
      <c r="J98" s="104"/>
      <c r="K98" s="55">
        <f t="shared" si="2"/>
        <v>0</v>
      </c>
      <c r="L98" s="56">
        <f t="shared" si="0"/>
        <v>0</v>
      </c>
      <c r="M98" s="54">
        <f t="shared" si="1"/>
        <v>0</v>
      </c>
      <c r="N98" s="54">
        <f t="shared" si="3"/>
        <v>0</v>
      </c>
      <c r="O98" s="101">
        <f>+'Pay App 26'!O98+'Pay App 26'!P98</f>
        <v>0</v>
      </c>
      <c r="P98" s="73"/>
      <c r="Q98" s="69">
        <f>+'Pay App 26'!Q98+N98+P98</f>
        <v>0</v>
      </c>
    </row>
    <row r="99" spans="1:17" ht="21" customHeight="1" x14ac:dyDescent="0.25">
      <c r="A99" s="154" t="s">
        <v>274</v>
      </c>
      <c r="B99" s="154"/>
      <c r="C99" s="154" t="s">
        <v>275</v>
      </c>
      <c r="D99" s="155"/>
      <c r="E99" s="101">
        <f>+'Pay App 26'!E99</f>
        <v>0</v>
      </c>
      <c r="F99" s="73"/>
      <c r="G99" s="102">
        <f>+'Pay App 26'!G99+'Pay App 27'!F99</f>
        <v>0</v>
      </c>
      <c r="H99" s="194">
        <f>+'Pay App 26'!K99</f>
        <v>0</v>
      </c>
      <c r="I99" s="195"/>
      <c r="J99" s="104"/>
      <c r="K99" s="55">
        <f t="shared" si="2"/>
        <v>0</v>
      </c>
      <c r="L99" s="56">
        <f t="shared" si="0"/>
        <v>0</v>
      </c>
      <c r="M99" s="54">
        <f t="shared" si="1"/>
        <v>0</v>
      </c>
      <c r="N99" s="54">
        <f t="shared" si="3"/>
        <v>0</v>
      </c>
      <c r="O99" s="101">
        <f>+'Pay App 26'!O99+'Pay App 26'!P99</f>
        <v>0</v>
      </c>
      <c r="P99" s="73"/>
      <c r="Q99" s="69">
        <f>+'Pay App 26'!Q99+N99+P99</f>
        <v>0</v>
      </c>
    </row>
    <row r="100" spans="1:17" ht="21" customHeight="1" x14ac:dyDescent="0.25">
      <c r="A100" s="154" t="s">
        <v>276</v>
      </c>
      <c r="B100" s="154"/>
      <c r="C100" s="154" t="s">
        <v>277</v>
      </c>
      <c r="D100" s="155"/>
      <c r="E100" s="101">
        <f>+'Pay App 26'!E100</f>
        <v>0</v>
      </c>
      <c r="F100" s="73"/>
      <c r="G100" s="102">
        <f>+'Pay App 26'!G100+'Pay App 27'!F100</f>
        <v>0</v>
      </c>
      <c r="H100" s="194">
        <f>+'Pay App 26'!K100</f>
        <v>0</v>
      </c>
      <c r="I100" s="195"/>
      <c r="J100" s="104"/>
      <c r="K100" s="55">
        <f t="shared" si="2"/>
        <v>0</v>
      </c>
      <c r="L100" s="56">
        <f t="shared" si="0"/>
        <v>0</v>
      </c>
      <c r="M100" s="54">
        <f t="shared" si="1"/>
        <v>0</v>
      </c>
      <c r="N100" s="54">
        <f t="shared" si="3"/>
        <v>0</v>
      </c>
      <c r="O100" s="101">
        <f>+'Pay App 26'!O100+'Pay App 26'!P100</f>
        <v>0</v>
      </c>
      <c r="P100" s="73"/>
      <c r="Q100" s="69">
        <f>+'Pay App 26'!Q100+N100+P100</f>
        <v>0</v>
      </c>
    </row>
    <row r="101" spans="1:17" ht="21" customHeight="1" x14ac:dyDescent="0.25">
      <c r="A101" s="154" t="s">
        <v>278</v>
      </c>
      <c r="B101" s="154"/>
      <c r="C101" s="154" t="s">
        <v>279</v>
      </c>
      <c r="D101" s="155"/>
      <c r="E101" s="101">
        <f>+'Pay App 26'!E101</f>
        <v>0</v>
      </c>
      <c r="F101" s="73"/>
      <c r="G101" s="102">
        <f>+'Pay App 26'!G101+'Pay App 27'!F101</f>
        <v>0</v>
      </c>
      <c r="H101" s="194">
        <f>+'Pay App 26'!K101</f>
        <v>0</v>
      </c>
      <c r="I101" s="195"/>
      <c r="J101" s="104"/>
      <c r="K101" s="55">
        <f t="shared" si="2"/>
        <v>0</v>
      </c>
      <c r="L101" s="56">
        <f t="shared" si="0"/>
        <v>0</v>
      </c>
      <c r="M101" s="54">
        <f t="shared" si="1"/>
        <v>0</v>
      </c>
      <c r="N101" s="54">
        <f t="shared" si="3"/>
        <v>0</v>
      </c>
      <c r="O101" s="101">
        <f>+'Pay App 26'!O101+'Pay App 26'!P101</f>
        <v>0</v>
      </c>
      <c r="P101" s="73"/>
      <c r="Q101" s="69">
        <f>+'Pay App 26'!Q101+N101+P101</f>
        <v>0</v>
      </c>
    </row>
    <row r="102" spans="1:17" ht="21" customHeight="1" x14ac:dyDescent="0.25">
      <c r="A102" s="154" t="s">
        <v>281</v>
      </c>
      <c r="B102" s="154"/>
      <c r="C102" s="154" t="s">
        <v>280</v>
      </c>
      <c r="D102" s="155"/>
      <c r="E102" s="101">
        <f>+'Pay App 26'!E102</f>
        <v>0</v>
      </c>
      <c r="F102" s="73"/>
      <c r="G102" s="102">
        <f>+'Pay App 26'!G102+'Pay App 27'!F102</f>
        <v>0</v>
      </c>
      <c r="H102" s="194">
        <f>+'Pay App 26'!K102</f>
        <v>0</v>
      </c>
      <c r="I102" s="195"/>
      <c r="J102" s="104"/>
      <c r="K102" s="55">
        <f t="shared" si="2"/>
        <v>0</v>
      </c>
      <c r="L102" s="56">
        <f t="shared" si="0"/>
        <v>0</v>
      </c>
      <c r="M102" s="54">
        <f t="shared" si="1"/>
        <v>0</v>
      </c>
      <c r="N102" s="54">
        <f t="shared" si="3"/>
        <v>0</v>
      </c>
      <c r="O102" s="101">
        <f>+'Pay App 26'!O102+'Pay App 26'!P102</f>
        <v>0</v>
      </c>
      <c r="P102" s="73"/>
      <c r="Q102" s="69">
        <f>+'Pay App 26'!Q102+N102+P102</f>
        <v>0</v>
      </c>
    </row>
    <row r="103" spans="1:17" ht="21" customHeight="1" x14ac:dyDescent="0.25">
      <c r="A103" s="154" t="s">
        <v>282</v>
      </c>
      <c r="B103" s="154"/>
      <c r="C103" s="154" t="s">
        <v>283</v>
      </c>
      <c r="D103" s="155"/>
      <c r="E103" s="101">
        <f>+'Pay App 26'!E103</f>
        <v>0</v>
      </c>
      <c r="F103" s="73"/>
      <c r="G103" s="102">
        <f>+'Pay App 26'!G103+'Pay App 27'!F103</f>
        <v>0</v>
      </c>
      <c r="H103" s="194">
        <f>+'Pay App 26'!K103</f>
        <v>0</v>
      </c>
      <c r="I103" s="195"/>
      <c r="J103" s="104"/>
      <c r="K103" s="55">
        <f t="shared" si="2"/>
        <v>0</v>
      </c>
      <c r="L103" s="56">
        <f t="shared" si="0"/>
        <v>0</v>
      </c>
      <c r="M103" s="54">
        <f t="shared" si="1"/>
        <v>0</v>
      </c>
      <c r="N103" s="54">
        <f t="shared" si="3"/>
        <v>0</v>
      </c>
      <c r="O103" s="101">
        <f>+'Pay App 26'!O103+'Pay App 26'!P103</f>
        <v>0</v>
      </c>
      <c r="P103" s="73"/>
      <c r="Q103" s="69">
        <f>+'Pay App 26'!Q103+N103+P103</f>
        <v>0</v>
      </c>
    </row>
    <row r="104" spans="1:17" ht="21" customHeight="1" x14ac:dyDescent="0.25">
      <c r="A104" s="154" t="s">
        <v>284</v>
      </c>
      <c r="B104" s="154"/>
      <c r="C104" s="154" t="s">
        <v>285</v>
      </c>
      <c r="D104" s="155"/>
      <c r="E104" s="101">
        <f>+'Pay App 26'!E104</f>
        <v>0</v>
      </c>
      <c r="F104" s="73"/>
      <c r="G104" s="102">
        <f>+'Pay App 26'!G104+'Pay App 27'!F104</f>
        <v>0</v>
      </c>
      <c r="H104" s="194">
        <f>+'Pay App 26'!K104</f>
        <v>0</v>
      </c>
      <c r="I104" s="195"/>
      <c r="J104" s="104"/>
      <c r="K104" s="55">
        <f t="shared" si="2"/>
        <v>0</v>
      </c>
      <c r="L104" s="56">
        <f t="shared" si="0"/>
        <v>0</v>
      </c>
      <c r="M104" s="54">
        <f t="shared" si="1"/>
        <v>0</v>
      </c>
      <c r="N104" s="54">
        <f t="shared" si="3"/>
        <v>0</v>
      </c>
      <c r="O104" s="101">
        <f>+'Pay App 26'!O104+'Pay App 26'!P104</f>
        <v>0</v>
      </c>
      <c r="P104" s="73"/>
      <c r="Q104" s="69">
        <f>+'Pay App 26'!Q104+N104+P104</f>
        <v>0</v>
      </c>
    </row>
    <row r="105" spans="1:17" ht="21" customHeight="1" x14ac:dyDescent="0.25">
      <c r="A105" s="154" t="s">
        <v>292</v>
      </c>
      <c r="B105" s="154"/>
      <c r="C105" s="154" t="s">
        <v>286</v>
      </c>
      <c r="D105" s="155"/>
      <c r="E105" s="101">
        <f>+'Pay App 26'!E105</f>
        <v>0</v>
      </c>
      <c r="F105" s="73"/>
      <c r="G105" s="102">
        <f>+'Pay App 26'!G105+'Pay App 27'!F105</f>
        <v>0</v>
      </c>
      <c r="H105" s="194">
        <f>+'Pay App 26'!K105</f>
        <v>0</v>
      </c>
      <c r="I105" s="195"/>
      <c r="J105" s="104"/>
      <c r="K105" s="55">
        <f t="shared" si="2"/>
        <v>0</v>
      </c>
      <c r="L105" s="56">
        <f t="shared" si="0"/>
        <v>0</v>
      </c>
      <c r="M105" s="54">
        <f t="shared" si="1"/>
        <v>0</v>
      </c>
      <c r="N105" s="54">
        <f t="shared" si="3"/>
        <v>0</v>
      </c>
      <c r="O105" s="101">
        <f>+'Pay App 26'!O105+'Pay App 26'!P105</f>
        <v>0</v>
      </c>
      <c r="P105" s="73"/>
      <c r="Q105" s="69">
        <f>+'Pay App 26'!Q105+N105+P105</f>
        <v>0</v>
      </c>
    </row>
    <row r="106" spans="1:17" ht="21" customHeight="1" x14ac:dyDescent="0.25">
      <c r="A106" s="154" t="s">
        <v>413</v>
      </c>
      <c r="B106" s="154"/>
      <c r="C106" s="154" t="s">
        <v>414</v>
      </c>
      <c r="D106" s="155"/>
      <c r="E106" s="101">
        <f>+'Pay App 26'!E106</f>
        <v>0</v>
      </c>
      <c r="F106" s="73"/>
      <c r="G106" s="102">
        <f>+'Pay App 26'!G106+'Pay App 27'!F106</f>
        <v>0</v>
      </c>
      <c r="H106" s="194">
        <f>+'Pay App 26'!K106</f>
        <v>0</v>
      </c>
      <c r="I106" s="195"/>
      <c r="J106" s="104"/>
      <c r="K106" s="55">
        <f t="shared" si="2"/>
        <v>0</v>
      </c>
      <c r="L106" s="56">
        <f t="shared" si="0"/>
        <v>0</v>
      </c>
      <c r="M106" s="54">
        <f t="shared" si="1"/>
        <v>0</v>
      </c>
      <c r="N106" s="54">
        <f t="shared" si="3"/>
        <v>0</v>
      </c>
      <c r="O106" s="101">
        <f>+'Pay App 26'!O106+'Pay App 26'!P106</f>
        <v>0</v>
      </c>
      <c r="P106" s="73"/>
      <c r="Q106" s="69">
        <f>+'Pay App 26'!Q106+N106+P106</f>
        <v>0</v>
      </c>
    </row>
    <row r="107" spans="1:17" ht="21" customHeight="1" x14ac:dyDescent="0.25">
      <c r="A107" s="154" t="s">
        <v>293</v>
      </c>
      <c r="B107" s="154"/>
      <c r="C107" s="154" t="s">
        <v>287</v>
      </c>
      <c r="D107" s="155"/>
      <c r="E107" s="101">
        <f>+'Pay App 26'!E107</f>
        <v>0</v>
      </c>
      <c r="F107" s="73"/>
      <c r="G107" s="102">
        <f>+'Pay App 26'!G107+'Pay App 27'!F107</f>
        <v>0</v>
      </c>
      <c r="H107" s="194">
        <f>+'Pay App 26'!K107</f>
        <v>0</v>
      </c>
      <c r="I107" s="195"/>
      <c r="J107" s="104"/>
      <c r="K107" s="55">
        <f t="shared" si="2"/>
        <v>0</v>
      </c>
      <c r="L107" s="56">
        <f t="shared" si="0"/>
        <v>0</v>
      </c>
      <c r="M107" s="54">
        <f t="shared" si="1"/>
        <v>0</v>
      </c>
      <c r="N107" s="54">
        <f t="shared" si="3"/>
        <v>0</v>
      </c>
      <c r="O107" s="101">
        <f>+'Pay App 26'!O107+'Pay App 26'!P107</f>
        <v>0</v>
      </c>
      <c r="P107" s="73"/>
      <c r="Q107" s="69">
        <f>+'Pay App 26'!Q107+N107+P107</f>
        <v>0</v>
      </c>
    </row>
    <row r="108" spans="1:17" ht="21" customHeight="1" x14ac:dyDescent="0.25">
      <c r="A108" s="154" t="s">
        <v>294</v>
      </c>
      <c r="B108" s="154"/>
      <c r="C108" s="154" t="s">
        <v>288</v>
      </c>
      <c r="D108" s="155"/>
      <c r="E108" s="101">
        <f>+'Pay App 26'!E108</f>
        <v>0</v>
      </c>
      <c r="F108" s="73"/>
      <c r="G108" s="102">
        <f>+'Pay App 26'!G108+'Pay App 27'!F108</f>
        <v>0</v>
      </c>
      <c r="H108" s="194">
        <f>+'Pay App 26'!K108</f>
        <v>0</v>
      </c>
      <c r="I108" s="195"/>
      <c r="J108" s="104"/>
      <c r="K108" s="55">
        <f t="shared" si="2"/>
        <v>0</v>
      </c>
      <c r="L108" s="56">
        <f t="shared" si="0"/>
        <v>0</v>
      </c>
      <c r="M108" s="54">
        <f t="shared" si="1"/>
        <v>0</v>
      </c>
      <c r="N108" s="54">
        <f t="shared" si="3"/>
        <v>0</v>
      </c>
      <c r="O108" s="101">
        <f>+'Pay App 26'!O108+'Pay App 26'!P108</f>
        <v>0</v>
      </c>
      <c r="P108" s="73"/>
      <c r="Q108" s="69">
        <f>+'Pay App 26'!Q108+N108+P108</f>
        <v>0</v>
      </c>
    </row>
    <row r="109" spans="1:17" ht="21" customHeight="1" x14ac:dyDescent="0.25">
      <c r="A109" s="154" t="s">
        <v>295</v>
      </c>
      <c r="B109" s="154"/>
      <c r="C109" s="154" t="s">
        <v>289</v>
      </c>
      <c r="D109" s="155"/>
      <c r="E109" s="101">
        <f>+'Pay App 26'!E109</f>
        <v>0</v>
      </c>
      <c r="F109" s="73"/>
      <c r="G109" s="102">
        <f>+'Pay App 26'!G109+'Pay App 27'!F109</f>
        <v>0</v>
      </c>
      <c r="H109" s="194">
        <f>+'Pay App 26'!K109</f>
        <v>0</v>
      </c>
      <c r="I109" s="195"/>
      <c r="J109" s="104"/>
      <c r="K109" s="55">
        <f t="shared" si="2"/>
        <v>0</v>
      </c>
      <c r="L109" s="56">
        <f t="shared" si="0"/>
        <v>0</v>
      </c>
      <c r="M109" s="54">
        <f t="shared" si="1"/>
        <v>0</v>
      </c>
      <c r="N109" s="54">
        <f t="shared" si="3"/>
        <v>0</v>
      </c>
      <c r="O109" s="101">
        <f>+'Pay App 26'!O109+'Pay App 26'!P109</f>
        <v>0</v>
      </c>
      <c r="P109" s="73"/>
      <c r="Q109" s="69">
        <f>+'Pay App 26'!Q109+N109+P109</f>
        <v>0</v>
      </c>
    </row>
    <row r="110" spans="1:17" ht="21" customHeight="1" x14ac:dyDescent="0.25">
      <c r="A110" s="154" t="s">
        <v>296</v>
      </c>
      <c r="B110" s="154"/>
      <c r="C110" s="154" t="s">
        <v>290</v>
      </c>
      <c r="D110" s="155"/>
      <c r="E110" s="101">
        <f>+'Pay App 26'!E110</f>
        <v>0</v>
      </c>
      <c r="F110" s="73"/>
      <c r="G110" s="102">
        <f>+'Pay App 26'!G110+'Pay App 27'!F110</f>
        <v>0</v>
      </c>
      <c r="H110" s="194">
        <f>+'Pay App 26'!K110</f>
        <v>0</v>
      </c>
      <c r="I110" s="195"/>
      <c r="J110" s="104"/>
      <c r="K110" s="55">
        <f t="shared" si="2"/>
        <v>0</v>
      </c>
      <c r="L110" s="56">
        <f t="shared" si="0"/>
        <v>0</v>
      </c>
      <c r="M110" s="54">
        <f t="shared" si="1"/>
        <v>0</v>
      </c>
      <c r="N110" s="54">
        <f t="shared" si="3"/>
        <v>0</v>
      </c>
      <c r="O110" s="101">
        <f>+'Pay App 26'!O110+'Pay App 26'!P110</f>
        <v>0</v>
      </c>
      <c r="P110" s="73"/>
      <c r="Q110" s="69">
        <f>+'Pay App 26'!Q110+N110+P110</f>
        <v>0</v>
      </c>
    </row>
    <row r="111" spans="1:17" ht="21" customHeight="1" x14ac:dyDescent="0.25">
      <c r="A111" s="154" t="s">
        <v>297</v>
      </c>
      <c r="B111" s="154"/>
      <c r="C111" s="154" t="s">
        <v>291</v>
      </c>
      <c r="D111" s="155"/>
      <c r="E111" s="101">
        <f>+'Pay App 26'!E111</f>
        <v>0</v>
      </c>
      <c r="F111" s="73"/>
      <c r="G111" s="102">
        <f>+'Pay App 26'!G111+'Pay App 27'!F111</f>
        <v>0</v>
      </c>
      <c r="H111" s="194">
        <f>+'Pay App 26'!K111</f>
        <v>0</v>
      </c>
      <c r="I111" s="195"/>
      <c r="J111" s="104"/>
      <c r="K111" s="55">
        <f t="shared" si="2"/>
        <v>0</v>
      </c>
      <c r="L111" s="56">
        <f t="shared" si="0"/>
        <v>0</v>
      </c>
      <c r="M111" s="54">
        <f t="shared" si="1"/>
        <v>0</v>
      </c>
      <c r="N111" s="54">
        <f t="shared" si="3"/>
        <v>0</v>
      </c>
      <c r="O111" s="101">
        <f>+'Pay App 26'!O111+'Pay App 26'!P111</f>
        <v>0</v>
      </c>
      <c r="P111" s="73"/>
      <c r="Q111" s="69">
        <f>+'Pay App 26'!Q111+N111+P111</f>
        <v>0</v>
      </c>
    </row>
    <row r="112" spans="1:17" ht="21" customHeight="1" x14ac:dyDescent="0.25">
      <c r="A112" s="159" t="s">
        <v>226</v>
      </c>
      <c r="B112" s="159"/>
      <c r="C112" s="159" t="s">
        <v>227</v>
      </c>
      <c r="D112" s="160"/>
      <c r="E112" s="101">
        <f>+'Pay App 26'!E112</f>
        <v>0</v>
      </c>
      <c r="F112" s="73"/>
      <c r="G112" s="102">
        <f>+'Pay App 26'!G112+'Pay App 27'!F112</f>
        <v>0</v>
      </c>
      <c r="H112" s="194">
        <f>+'Pay App 26'!K112</f>
        <v>0</v>
      </c>
      <c r="I112" s="195"/>
      <c r="J112" s="104"/>
      <c r="K112" s="55">
        <f t="shared" si="2"/>
        <v>0</v>
      </c>
      <c r="L112" s="56">
        <f t="shared" si="0"/>
        <v>0</v>
      </c>
      <c r="M112" s="54">
        <f t="shared" si="1"/>
        <v>0</v>
      </c>
      <c r="N112" s="54">
        <f t="shared" si="3"/>
        <v>0</v>
      </c>
      <c r="O112" s="101">
        <f>+'Pay App 26'!O112+'Pay App 26'!P112</f>
        <v>0</v>
      </c>
      <c r="P112" s="73"/>
      <c r="Q112" s="69">
        <f>+'Pay App 26'!Q112+N112+P112</f>
        <v>0</v>
      </c>
    </row>
    <row r="113" spans="1:17" ht="21" customHeight="1" x14ac:dyDescent="0.25">
      <c r="A113" s="154" t="s">
        <v>85</v>
      </c>
      <c r="B113" s="154"/>
      <c r="C113" s="154" t="s">
        <v>86</v>
      </c>
      <c r="D113" s="155"/>
      <c r="E113" s="101">
        <f>+'Pay App 26'!E113</f>
        <v>0</v>
      </c>
      <c r="F113" s="73"/>
      <c r="G113" s="102">
        <f>+'Pay App 26'!G113+'Pay App 27'!F113</f>
        <v>0</v>
      </c>
      <c r="H113" s="194">
        <f>+'Pay App 26'!K113</f>
        <v>0</v>
      </c>
      <c r="I113" s="195"/>
      <c r="J113" s="104"/>
      <c r="K113" s="55">
        <f t="shared" si="2"/>
        <v>0</v>
      </c>
      <c r="L113" s="56">
        <f t="shared" si="0"/>
        <v>0</v>
      </c>
      <c r="M113" s="54">
        <f t="shared" si="1"/>
        <v>0</v>
      </c>
      <c r="N113" s="54">
        <f t="shared" si="3"/>
        <v>0</v>
      </c>
      <c r="O113" s="101">
        <f>+'Pay App 26'!O113+'Pay App 26'!P113</f>
        <v>0</v>
      </c>
      <c r="P113" s="73"/>
      <c r="Q113" s="69">
        <f>+'Pay App 26'!Q113+N113+P113</f>
        <v>0</v>
      </c>
    </row>
    <row r="114" spans="1:17" ht="21" customHeight="1" x14ac:dyDescent="0.25">
      <c r="A114" s="154" t="s">
        <v>87</v>
      </c>
      <c r="B114" s="154"/>
      <c r="C114" s="154" t="s">
        <v>88</v>
      </c>
      <c r="D114" s="155"/>
      <c r="E114" s="101">
        <f>+'Pay App 26'!E114</f>
        <v>0</v>
      </c>
      <c r="F114" s="73"/>
      <c r="G114" s="102">
        <f>+'Pay App 26'!G114+'Pay App 27'!F114</f>
        <v>0</v>
      </c>
      <c r="H114" s="194">
        <f>+'Pay App 26'!K114</f>
        <v>0</v>
      </c>
      <c r="I114" s="195"/>
      <c r="J114" s="104"/>
      <c r="K114" s="55">
        <f t="shared" si="2"/>
        <v>0</v>
      </c>
      <c r="L114" s="56">
        <f t="shared" si="0"/>
        <v>0</v>
      </c>
      <c r="M114" s="54">
        <f t="shared" si="1"/>
        <v>0</v>
      </c>
      <c r="N114" s="54">
        <f t="shared" si="3"/>
        <v>0</v>
      </c>
      <c r="O114" s="101">
        <f>+'Pay App 26'!O114+'Pay App 26'!P114</f>
        <v>0</v>
      </c>
      <c r="P114" s="73"/>
      <c r="Q114" s="69">
        <f>+'Pay App 26'!Q114+N114+P114</f>
        <v>0</v>
      </c>
    </row>
    <row r="115" spans="1:17" ht="21" customHeight="1" x14ac:dyDescent="0.25">
      <c r="A115" s="154" t="s">
        <v>298</v>
      </c>
      <c r="B115" s="154"/>
      <c r="C115" s="154" t="s">
        <v>299</v>
      </c>
      <c r="D115" s="155"/>
      <c r="E115" s="101">
        <f>+'Pay App 26'!E115</f>
        <v>0</v>
      </c>
      <c r="F115" s="73"/>
      <c r="G115" s="102">
        <f>+'Pay App 26'!G115+'Pay App 27'!F115</f>
        <v>0</v>
      </c>
      <c r="H115" s="194">
        <f>+'Pay App 26'!K115</f>
        <v>0</v>
      </c>
      <c r="I115" s="195"/>
      <c r="J115" s="104"/>
      <c r="K115" s="55">
        <f t="shared" si="2"/>
        <v>0</v>
      </c>
      <c r="L115" s="56">
        <f t="shared" si="0"/>
        <v>0</v>
      </c>
      <c r="M115" s="54">
        <f t="shared" si="1"/>
        <v>0</v>
      </c>
      <c r="N115" s="54">
        <f t="shared" si="3"/>
        <v>0</v>
      </c>
      <c r="O115" s="101">
        <f>+'Pay App 26'!O115+'Pay App 26'!P115</f>
        <v>0</v>
      </c>
      <c r="P115" s="73"/>
      <c r="Q115" s="69">
        <f>+'Pay App 26'!Q115+N115+P115</f>
        <v>0</v>
      </c>
    </row>
    <row r="116" spans="1:17" ht="21" customHeight="1" x14ac:dyDescent="0.25">
      <c r="A116" s="159" t="s">
        <v>224</v>
      </c>
      <c r="B116" s="159"/>
      <c r="C116" s="157" t="s">
        <v>225</v>
      </c>
      <c r="D116" s="185"/>
      <c r="E116" s="101">
        <f>+'Pay App 26'!E116</f>
        <v>0</v>
      </c>
      <c r="F116" s="73"/>
      <c r="G116" s="102">
        <f>+'Pay App 26'!G116+'Pay App 27'!F116</f>
        <v>0</v>
      </c>
      <c r="H116" s="194">
        <f>+'Pay App 26'!K116</f>
        <v>0</v>
      </c>
      <c r="I116" s="195"/>
      <c r="J116" s="104"/>
      <c r="K116" s="55">
        <f t="shared" si="2"/>
        <v>0</v>
      </c>
      <c r="L116" s="56">
        <f t="shared" si="0"/>
        <v>0</v>
      </c>
      <c r="M116" s="54">
        <f t="shared" si="1"/>
        <v>0</v>
      </c>
      <c r="N116" s="54">
        <f t="shared" si="3"/>
        <v>0</v>
      </c>
      <c r="O116" s="101">
        <f>+'Pay App 26'!O116+'Pay App 26'!P116</f>
        <v>0</v>
      </c>
      <c r="P116" s="73"/>
      <c r="Q116" s="69">
        <f>+'Pay App 26'!Q116+N116+P116</f>
        <v>0</v>
      </c>
    </row>
    <row r="117" spans="1:17" ht="21" customHeight="1" x14ac:dyDescent="0.25">
      <c r="A117" s="154" t="s">
        <v>300</v>
      </c>
      <c r="B117" s="154"/>
      <c r="C117" s="154" t="s">
        <v>301</v>
      </c>
      <c r="D117" s="155"/>
      <c r="E117" s="101">
        <f>+'Pay App 26'!E117</f>
        <v>0</v>
      </c>
      <c r="F117" s="73"/>
      <c r="G117" s="102">
        <f>+'Pay App 26'!G117+'Pay App 27'!F117</f>
        <v>0</v>
      </c>
      <c r="H117" s="194">
        <f>+'Pay App 26'!K117</f>
        <v>0</v>
      </c>
      <c r="I117" s="195"/>
      <c r="J117" s="104"/>
      <c r="K117" s="55">
        <f t="shared" si="2"/>
        <v>0</v>
      </c>
      <c r="L117" s="56">
        <f t="shared" si="0"/>
        <v>0</v>
      </c>
      <c r="M117" s="54">
        <f t="shared" si="1"/>
        <v>0</v>
      </c>
      <c r="N117" s="54">
        <f t="shared" si="3"/>
        <v>0</v>
      </c>
      <c r="O117" s="101">
        <f>+'Pay App 26'!O117+'Pay App 26'!P117</f>
        <v>0</v>
      </c>
      <c r="P117" s="73"/>
      <c r="Q117" s="69">
        <f>+'Pay App 26'!Q117+N117+P117</f>
        <v>0</v>
      </c>
    </row>
    <row r="118" spans="1:17" ht="21" customHeight="1" x14ac:dyDescent="0.25">
      <c r="A118" s="154" t="s">
        <v>89</v>
      </c>
      <c r="B118" s="154"/>
      <c r="C118" s="130" t="s">
        <v>90</v>
      </c>
      <c r="D118" s="58"/>
      <c r="E118" s="101">
        <f>+'Pay App 26'!E118</f>
        <v>0</v>
      </c>
      <c r="F118" s="73"/>
      <c r="G118" s="102">
        <f>+'Pay App 26'!G118+'Pay App 27'!F118</f>
        <v>0</v>
      </c>
      <c r="H118" s="194">
        <f>+'Pay App 26'!K118</f>
        <v>0</v>
      </c>
      <c r="I118" s="195"/>
      <c r="J118" s="104"/>
      <c r="K118" s="55">
        <f t="shared" si="2"/>
        <v>0</v>
      </c>
      <c r="L118" s="56">
        <f t="shared" si="0"/>
        <v>0</v>
      </c>
      <c r="M118" s="54">
        <f t="shared" si="1"/>
        <v>0</v>
      </c>
      <c r="N118" s="54">
        <f t="shared" si="3"/>
        <v>0</v>
      </c>
      <c r="O118" s="101">
        <f>+'Pay App 26'!O118+'Pay App 26'!P118</f>
        <v>0</v>
      </c>
      <c r="P118" s="73"/>
      <c r="Q118" s="69">
        <f>+'Pay App 26'!Q118+N118+P118</f>
        <v>0</v>
      </c>
    </row>
    <row r="119" spans="1:17" ht="21" customHeight="1" x14ac:dyDescent="0.25">
      <c r="A119" s="154" t="s">
        <v>91</v>
      </c>
      <c r="B119" s="154"/>
      <c r="C119" s="155" t="s">
        <v>92</v>
      </c>
      <c r="D119" s="172"/>
      <c r="E119" s="101">
        <f>+'Pay App 26'!E119</f>
        <v>0</v>
      </c>
      <c r="F119" s="73"/>
      <c r="G119" s="102">
        <f>+'Pay App 26'!G119+'Pay App 27'!F119</f>
        <v>0</v>
      </c>
      <c r="H119" s="194">
        <f>+'Pay App 26'!K119</f>
        <v>0</v>
      </c>
      <c r="I119" s="195"/>
      <c r="J119" s="104"/>
      <c r="K119" s="55">
        <f t="shared" si="2"/>
        <v>0</v>
      </c>
      <c r="L119" s="56">
        <f t="shared" si="0"/>
        <v>0</v>
      </c>
      <c r="M119" s="54">
        <f t="shared" si="1"/>
        <v>0</v>
      </c>
      <c r="N119" s="54">
        <f t="shared" si="3"/>
        <v>0</v>
      </c>
      <c r="O119" s="101">
        <f>+'Pay App 26'!O119+'Pay App 26'!P119</f>
        <v>0</v>
      </c>
      <c r="P119" s="73"/>
      <c r="Q119" s="69">
        <f>+'Pay App 26'!Q119+N119+P119</f>
        <v>0</v>
      </c>
    </row>
    <row r="120" spans="1:17" ht="21" customHeight="1" x14ac:dyDescent="0.25">
      <c r="A120" s="154" t="s">
        <v>302</v>
      </c>
      <c r="B120" s="154"/>
      <c r="C120" s="154" t="s">
        <v>303</v>
      </c>
      <c r="D120" s="155"/>
      <c r="E120" s="101">
        <f>+'Pay App 26'!E120</f>
        <v>0</v>
      </c>
      <c r="F120" s="73"/>
      <c r="G120" s="102">
        <f>+'Pay App 26'!G120+'Pay App 27'!F120</f>
        <v>0</v>
      </c>
      <c r="H120" s="194">
        <f>+'Pay App 26'!K120</f>
        <v>0</v>
      </c>
      <c r="I120" s="195"/>
      <c r="J120" s="104"/>
      <c r="K120" s="55">
        <f t="shared" si="2"/>
        <v>0</v>
      </c>
      <c r="L120" s="56">
        <f t="shared" si="0"/>
        <v>0</v>
      </c>
      <c r="M120" s="54">
        <f t="shared" si="1"/>
        <v>0</v>
      </c>
      <c r="N120" s="54">
        <f t="shared" si="3"/>
        <v>0</v>
      </c>
      <c r="O120" s="101">
        <f>+'Pay App 26'!O120+'Pay App 26'!P120</f>
        <v>0</v>
      </c>
      <c r="P120" s="73"/>
      <c r="Q120" s="69">
        <f>+'Pay App 26'!Q120+N120+P120</f>
        <v>0</v>
      </c>
    </row>
    <row r="121" spans="1:17" ht="21" customHeight="1" x14ac:dyDescent="0.25">
      <c r="A121" s="154" t="s">
        <v>304</v>
      </c>
      <c r="B121" s="154"/>
      <c r="C121" s="154" t="s">
        <v>305</v>
      </c>
      <c r="D121" s="155"/>
      <c r="E121" s="101">
        <f>+'Pay App 26'!E121</f>
        <v>0</v>
      </c>
      <c r="F121" s="73"/>
      <c r="G121" s="102">
        <f>+'Pay App 26'!G121+'Pay App 27'!F121</f>
        <v>0</v>
      </c>
      <c r="H121" s="194">
        <f>+'Pay App 26'!K121</f>
        <v>0</v>
      </c>
      <c r="I121" s="195"/>
      <c r="J121" s="104"/>
      <c r="K121" s="55">
        <f t="shared" si="2"/>
        <v>0</v>
      </c>
      <c r="L121" s="56">
        <f t="shared" si="0"/>
        <v>0</v>
      </c>
      <c r="M121" s="54">
        <f t="shared" si="1"/>
        <v>0</v>
      </c>
      <c r="N121" s="54">
        <f t="shared" si="3"/>
        <v>0</v>
      </c>
      <c r="O121" s="101">
        <f>+'Pay App 26'!O121+'Pay App 26'!P121</f>
        <v>0</v>
      </c>
      <c r="P121" s="73"/>
      <c r="Q121" s="69">
        <f>+'Pay App 26'!Q121+N121+P121</f>
        <v>0</v>
      </c>
    </row>
    <row r="122" spans="1:17" ht="21" customHeight="1" x14ac:dyDescent="0.25">
      <c r="A122" s="159" t="s">
        <v>93</v>
      </c>
      <c r="B122" s="159"/>
      <c r="C122" s="160" t="s">
        <v>221</v>
      </c>
      <c r="D122" s="163"/>
      <c r="E122" s="101">
        <f>+'Pay App 26'!E122</f>
        <v>0</v>
      </c>
      <c r="F122" s="73"/>
      <c r="G122" s="102">
        <f>+'Pay App 26'!G122+'Pay App 27'!F122</f>
        <v>0</v>
      </c>
      <c r="H122" s="194">
        <f>+'Pay App 26'!K122</f>
        <v>0</v>
      </c>
      <c r="I122" s="195"/>
      <c r="J122" s="104"/>
      <c r="K122" s="55">
        <f t="shared" si="2"/>
        <v>0</v>
      </c>
      <c r="L122" s="56">
        <f t="shared" si="0"/>
        <v>0</v>
      </c>
      <c r="M122" s="54">
        <f t="shared" si="1"/>
        <v>0</v>
      </c>
      <c r="N122" s="54">
        <f t="shared" si="3"/>
        <v>0</v>
      </c>
      <c r="O122" s="101">
        <f>+'Pay App 26'!O122+'Pay App 26'!P122</f>
        <v>0</v>
      </c>
      <c r="P122" s="73"/>
      <c r="Q122" s="69">
        <f>+'Pay App 26'!Q122+N122+P122</f>
        <v>0</v>
      </c>
    </row>
    <row r="123" spans="1:17" ht="21" customHeight="1" x14ac:dyDescent="0.25">
      <c r="A123" s="154" t="s">
        <v>306</v>
      </c>
      <c r="B123" s="154"/>
      <c r="C123" s="154" t="s">
        <v>307</v>
      </c>
      <c r="D123" s="155"/>
      <c r="E123" s="101">
        <f>+'Pay App 26'!E123</f>
        <v>0</v>
      </c>
      <c r="F123" s="73"/>
      <c r="G123" s="102">
        <f>+'Pay App 26'!G123+'Pay App 27'!F123</f>
        <v>0</v>
      </c>
      <c r="H123" s="194">
        <f>+'Pay App 26'!K123</f>
        <v>0</v>
      </c>
      <c r="I123" s="195"/>
      <c r="J123" s="104"/>
      <c r="K123" s="55">
        <f t="shared" si="2"/>
        <v>0</v>
      </c>
      <c r="L123" s="56">
        <f t="shared" si="0"/>
        <v>0</v>
      </c>
      <c r="M123" s="54">
        <f t="shared" si="1"/>
        <v>0</v>
      </c>
      <c r="N123" s="54">
        <f t="shared" si="3"/>
        <v>0</v>
      </c>
      <c r="O123" s="101">
        <f>+'Pay App 26'!O123+'Pay App 26'!P123</f>
        <v>0</v>
      </c>
      <c r="P123" s="73"/>
      <c r="Q123" s="69">
        <f>+'Pay App 26'!Q123+N123+P123</f>
        <v>0</v>
      </c>
    </row>
    <row r="124" spans="1:17" ht="21" customHeight="1" x14ac:dyDescent="0.25">
      <c r="A124" s="154" t="s">
        <v>306</v>
      </c>
      <c r="B124" s="154"/>
      <c r="C124" s="154" t="s">
        <v>308</v>
      </c>
      <c r="D124" s="155"/>
      <c r="E124" s="101">
        <f>+'Pay App 26'!E124</f>
        <v>0</v>
      </c>
      <c r="F124" s="73"/>
      <c r="G124" s="102">
        <f>+'Pay App 26'!G124+'Pay App 27'!F124</f>
        <v>0</v>
      </c>
      <c r="H124" s="194">
        <f>+'Pay App 26'!K124</f>
        <v>0</v>
      </c>
      <c r="I124" s="195"/>
      <c r="J124" s="104"/>
      <c r="K124" s="55">
        <f t="shared" si="2"/>
        <v>0</v>
      </c>
      <c r="L124" s="56">
        <f t="shared" si="0"/>
        <v>0</v>
      </c>
      <c r="M124" s="54">
        <f t="shared" si="1"/>
        <v>0</v>
      </c>
      <c r="N124" s="54">
        <f t="shared" si="3"/>
        <v>0</v>
      </c>
      <c r="O124" s="101">
        <f>+'Pay App 26'!O124+'Pay App 26'!P124</f>
        <v>0</v>
      </c>
      <c r="P124" s="73"/>
      <c r="Q124" s="69">
        <f>+'Pay App 26'!Q124+N124+P124</f>
        <v>0</v>
      </c>
    </row>
    <row r="125" spans="1:17" ht="21" customHeight="1" x14ac:dyDescent="0.25">
      <c r="A125" s="154" t="s">
        <v>306</v>
      </c>
      <c r="B125" s="154"/>
      <c r="C125" s="154" t="s">
        <v>309</v>
      </c>
      <c r="D125" s="155"/>
      <c r="E125" s="101">
        <f>+'Pay App 26'!E125</f>
        <v>0</v>
      </c>
      <c r="F125" s="73"/>
      <c r="G125" s="102">
        <f>+'Pay App 26'!G125+'Pay App 27'!F125</f>
        <v>0</v>
      </c>
      <c r="H125" s="194">
        <f>+'Pay App 26'!K125</f>
        <v>0</v>
      </c>
      <c r="I125" s="195"/>
      <c r="J125" s="104"/>
      <c r="K125" s="55">
        <f t="shared" si="2"/>
        <v>0</v>
      </c>
      <c r="L125" s="56">
        <f t="shared" si="0"/>
        <v>0</v>
      </c>
      <c r="M125" s="54">
        <f t="shared" si="1"/>
        <v>0</v>
      </c>
      <c r="N125" s="54">
        <f t="shared" si="3"/>
        <v>0</v>
      </c>
      <c r="O125" s="101">
        <f>+'Pay App 26'!O125+'Pay App 26'!P125</f>
        <v>0</v>
      </c>
      <c r="P125" s="73"/>
      <c r="Q125" s="69">
        <f>+'Pay App 26'!Q125+N125+P125</f>
        <v>0</v>
      </c>
    </row>
    <row r="126" spans="1:17" ht="21" customHeight="1" x14ac:dyDescent="0.25">
      <c r="A126" s="159" t="s">
        <v>222</v>
      </c>
      <c r="B126" s="159"/>
      <c r="C126" s="159" t="s">
        <v>223</v>
      </c>
      <c r="D126" s="160"/>
      <c r="E126" s="101">
        <f>+'Pay App 26'!E126</f>
        <v>0</v>
      </c>
      <c r="F126" s="73"/>
      <c r="G126" s="102">
        <f>+'Pay App 26'!G126+'Pay App 27'!F126</f>
        <v>0</v>
      </c>
      <c r="H126" s="194">
        <f>+'Pay App 26'!K126</f>
        <v>0</v>
      </c>
      <c r="I126" s="195"/>
      <c r="J126" s="104"/>
      <c r="K126" s="55">
        <f t="shared" si="2"/>
        <v>0</v>
      </c>
      <c r="L126" s="56">
        <f t="shared" si="0"/>
        <v>0</v>
      </c>
      <c r="M126" s="54">
        <f t="shared" si="1"/>
        <v>0</v>
      </c>
      <c r="N126" s="54">
        <f t="shared" si="3"/>
        <v>0</v>
      </c>
      <c r="O126" s="101">
        <f>+'Pay App 26'!O126+'Pay App 26'!P126</f>
        <v>0</v>
      </c>
      <c r="P126" s="73"/>
      <c r="Q126" s="69">
        <f>+'Pay App 26'!Q126+N126+P126</f>
        <v>0</v>
      </c>
    </row>
    <row r="127" spans="1:17" ht="21" customHeight="1" x14ac:dyDescent="0.25">
      <c r="A127" s="154" t="s">
        <v>94</v>
      </c>
      <c r="B127" s="154"/>
      <c r="C127" s="154" t="s">
        <v>95</v>
      </c>
      <c r="D127" s="155"/>
      <c r="E127" s="101">
        <f>+'Pay App 26'!E127</f>
        <v>0</v>
      </c>
      <c r="F127" s="73"/>
      <c r="G127" s="102">
        <f>+'Pay App 26'!G127+'Pay App 27'!F127</f>
        <v>0</v>
      </c>
      <c r="H127" s="194">
        <f>+'Pay App 26'!K127</f>
        <v>0</v>
      </c>
      <c r="I127" s="195"/>
      <c r="J127" s="104"/>
      <c r="K127" s="55">
        <f t="shared" si="2"/>
        <v>0</v>
      </c>
      <c r="L127" s="56">
        <f t="shared" si="0"/>
        <v>0</v>
      </c>
      <c r="M127" s="54">
        <f t="shared" si="1"/>
        <v>0</v>
      </c>
      <c r="N127" s="54">
        <f t="shared" si="3"/>
        <v>0</v>
      </c>
      <c r="O127" s="101">
        <f>+'Pay App 26'!O127+'Pay App 26'!P127</f>
        <v>0</v>
      </c>
      <c r="P127" s="73"/>
      <c r="Q127" s="69">
        <f>+'Pay App 26'!Q127+N127+P127</f>
        <v>0</v>
      </c>
    </row>
    <row r="128" spans="1:17" ht="21" customHeight="1" x14ac:dyDescent="0.25">
      <c r="A128" s="154" t="s">
        <v>310</v>
      </c>
      <c r="B128" s="154"/>
      <c r="C128" s="154" t="s">
        <v>311</v>
      </c>
      <c r="D128" s="155"/>
      <c r="E128" s="101">
        <f>+'Pay App 26'!E128</f>
        <v>0</v>
      </c>
      <c r="F128" s="73"/>
      <c r="G128" s="102">
        <f>+'Pay App 26'!G128+'Pay App 27'!F128</f>
        <v>0</v>
      </c>
      <c r="H128" s="194">
        <f>+'Pay App 26'!K128</f>
        <v>0</v>
      </c>
      <c r="I128" s="195"/>
      <c r="J128" s="104"/>
      <c r="K128" s="55">
        <f t="shared" si="2"/>
        <v>0</v>
      </c>
      <c r="L128" s="56">
        <f t="shared" si="0"/>
        <v>0</v>
      </c>
      <c r="M128" s="54">
        <f t="shared" si="1"/>
        <v>0</v>
      </c>
      <c r="N128" s="54">
        <f t="shared" si="3"/>
        <v>0</v>
      </c>
      <c r="O128" s="101">
        <f>+'Pay App 26'!O128+'Pay App 26'!P128</f>
        <v>0</v>
      </c>
      <c r="P128" s="73"/>
      <c r="Q128" s="69">
        <f>+'Pay App 26'!Q128+N128+P128</f>
        <v>0</v>
      </c>
    </row>
    <row r="129" spans="1:17" ht="21" customHeight="1" x14ac:dyDescent="0.25">
      <c r="A129" s="154" t="s">
        <v>312</v>
      </c>
      <c r="B129" s="154"/>
      <c r="C129" s="154" t="s">
        <v>313</v>
      </c>
      <c r="D129" s="155"/>
      <c r="E129" s="101">
        <f>+'Pay App 26'!E129</f>
        <v>0</v>
      </c>
      <c r="F129" s="73"/>
      <c r="G129" s="102">
        <f>+'Pay App 26'!G129+'Pay App 27'!F129</f>
        <v>0</v>
      </c>
      <c r="H129" s="194">
        <f>+'Pay App 26'!K129</f>
        <v>0</v>
      </c>
      <c r="I129" s="195"/>
      <c r="J129" s="104"/>
      <c r="K129" s="55">
        <f t="shared" si="2"/>
        <v>0</v>
      </c>
      <c r="L129" s="56">
        <f t="shared" si="0"/>
        <v>0</v>
      </c>
      <c r="M129" s="54">
        <f t="shared" si="1"/>
        <v>0</v>
      </c>
      <c r="N129" s="54">
        <f t="shared" si="3"/>
        <v>0</v>
      </c>
      <c r="O129" s="101">
        <f>+'Pay App 26'!O129+'Pay App 26'!P129</f>
        <v>0</v>
      </c>
      <c r="P129" s="73"/>
      <c r="Q129" s="69">
        <f>+'Pay App 26'!Q129+N129+P129</f>
        <v>0</v>
      </c>
    </row>
    <row r="130" spans="1:17" ht="21" customHeight="1" x14ac:dyDescent="0.25">
      <c r="A130" s="154" t="s">
        <v>96</v>
      </c>
      <c r="B130" s="154"/>
      <c r="C130" s="154" t="s">
        <v>97</v>
      </c>
      <c r="D130" s="155"/>
      <c r="E130" s="101">
        <f>+'Pay App 26'!E130</f>
        <v>0</v>
      </c>
      <c r="F130" s="73"/>
      <c r="G130" s="102">
        <f>+'Pay App 26'!G130+'Pay App 27'!F130</f>
        <v>0</v>
      </c>
      <c r="H130" s="194">
        <f>+'Pay App 26'!K130</f>
        <v>0</v>
      </c>
      <c r="I130" s="195"/>
      <c r="J130" s="104"/>
      <c r="K130" s="55">
        <f t="shared" si="2"/>
        <v>0</v>
      </c>
      <c r="L130" s="56">
        <f t="shared" si="0"/>
        <v>0</v>
      </c>
      <c r="M130" s="54">
        <f t="shared" si="1"/>
        <v>0</v>
      </c>
      <c r="N130" s="54">
        <f t="shared" si="3"/>
        <v>0</v>
      </c>
      <c r="O130" s="101">
        <f>+'Pay App 26'!O130+'Pay App 26'!P130</f>
        <v>0</v>
      </c>
      <c r="P130" s="73"/>
      <c r="Q130" s="69">
        <f>+'Pay App 26'!Q130+N130+P130</f>
        <v>0</v>
      </c>
    </row>
    <row r="131" spans="1:17" ht="21" customHeight="1" x14ac:dyDescent="0.25">
      <c r="A131" s="154" t="s">
        <v>314</v>
      </c>
      <c r="B131" s="154"/>
      <c r="C131" s="154" t="s">
        <v>315</v>
      </c>
      <c r="D131" s="155"/>
      <c r="E131" s="101">
        <f>+'Pay App 26'!E131</f>
        <v>0</v>
      </c>
      <c r="F131" s="73"/>
      <c r="G131" s="102">
        <f>+'Pay App 26'!G131+'Pay App 27'!F131</f>
        <v>0</v>
      </c>
      <c r="H131" s="194">
        <f>+'Pay App 26'!K131</f>
        <v>0</v>
      </c>
      <c r="I131" s="195"/>
      <c r="J131" s="104"/>
      <c r="K131" s="55">
        <f t="shared" si="2"/>
        <v>0</v>
      </c>
      <c r="L131" s="56">
        <f t="shared" si="0"/>
        <v>0</v>
      </c>
      <c r="M131" s="54">
        <f t="shared" si="1"/>
        <v>0</v>
      </c>
      <c r="N131" s="54">
        <f t="shared" si="3"/>
        <v>0</v>
      </c>
      <c r="O131" s="101">
        <f>+'Pay App 26'!O131+'Pay App 26'!P131</f>
        <v>0</v>
      </c>
      <c r="P131" s="73"/>
      <c r="Q131" s="69">
        <f>+'Pay App 26'!Q131+N131+P131</f>
        <v>0</v>
      </c>
    </row>
    <row r="132" spans="1:17" ht="21" customHeight="1" x14ac:dyDescent="0.25">
      <c r="A132" s="154" t="s">
        <v>316</v>
      </c>
      <c r="B132" s="154"/>
      <c r="C132" s="154" t="s">
        <v>317</v>
      </c>
      <c r="D132" s="155"/>
      <c r="E132" s="101">
        <f>+'Pay App 26'!E132</f>
        <v>0</v>
      </c>
      <c r="F132" s="73"/>
      <c r="G132" s="102">
        <f>+'Pay App 26'!G132+'Pay App 27'!F132</f>
        <v>0</v>
      </c>
      <c r="H132" s="194">
        <f>+'Pay App 26'!K132</f>
        <v>0</v>
      </c>
      <c r="I132" s="195"/>
      <c r="J132" s="104"/>
      <c r="K132" s="55">
        <f t="shared" si="2"/>
        <v>0</v>
      </c>
      <c r="L132" s="56">
        <f t="shared" si="0"/>
        <v>0</v>
      </c>
      <c r="M132" s="54">
        <f t="shared" si="1"/>
        <v>0</v>
      </c>
      <c r="N132" s="54">
        <f t="shared" si="3"/>
        <v>0</v>
      </c>
      <c r="O132" s="101">
        <f>+'Pay App 26'!O132+'Pay App 26'!P132</f>
        <v>0</v>
      </c>
      <c r="P132" s="73"/>
      <c r="Q132" s="69">
        <f>+'Pay App 26'!Q132+N132+P132</f>
        <v>0</v>
      </c>
    </row>
    <row r="133" spans="1:17" ht="21" customHeight="1" x14ac:dyDescent="0.25">
      <c r="A133" s="159" t="s">
        <v>219</v>
      </c>
      <c r="B133" s="159"/>
      <c r="C133" s="159" t="s">
        <v>220</v>
      </c>
      <c r="D133" s="160"/>
      <c r="E133" s="101">
        <f>+'Pay App 26'!E133</f>
        <v>0</v>
      </c>
      <c r="F133" s="73"/>
      <c r="G133" s="102">
        <f>+'Pay App 26'!G133+'Pay App 27'!F133</f>
        <v>0</v>
      </c>
      <c r="H133" s="194">
        <f>+'Pay App 26'!K133</f>
        <v>0</v>
      </c>
      <c r="I133" s="195"/>
      <c r="J133" s="104"/>
      <c r="K133" s="55">
        <f t="shared" si="2"/>
        <v>0</v>
      </c>
      <c r="L133" s="56">
        <f t="shared" si="0"/>
        <v>0</v>
      </c>
      <c r="M133" s="54">
        <f t="shared" si="1"/>
        <v>0</v>
      </c>
      <c r="N133" s="54">
        <f t="shared" si="3"/>
        <v>0</v>
      </c>
      <c r="O133" s="101">
        <f>+'Pay App 26'!O133+'Pay App 26'!P133</f>
        <v>0</v>
      </c>
      <c r="P133" s="73"/>
      <c r="Q133" s="69">
        <f>+'Pay App 26'!Q133+N133+P133</f>
        <v>0</v>
      </c>
    </row>
    <row r="134" spans="1:17" ht="21" customHeight="1" x14ac:dyDescent="0.25">
      <c r="A134" s="154" t="s">
        <v>98</v>
      </c>
      <c r="B134" s="154"/>
      <c r="C134" s="154" t="s">
        <v>99</v>
      </c>
      <c r="D134" s="155"/>
      <c r="E134" s="101">
        <f>+'Pay App 26'!E134</f>
        <v>0</v>
      </c>
      <c r="F134" s="73"/>
      <c r="G134" s="102">
        <f>+'Pay App 26'!G134+'Pay App 27'!F134</f>
        <v>0</v>
      </c>
      <c r="H134" s="194">
        <f>+'Pay App 26'!K134</f>
        <v>0</v>
      </c>
      <c r="I134" s="195"/>
      <c r="J134" s="104"/>
      <c r="K134" s="55">
        <f t="shared" si="2"/>
        <v>0</v>
      </c>
      <c r="L134" s="56">
        <f t="shared" si="0"/>
        <v>0</v>
      </c>
      <c r="M134" s="54">
        <f t="shared" si="1"/>
        <v>0</v>
      </c>
      <c r="N134" s="54">
        <f t="shared" si="3"/>
        <v>0</v>
      </c>
      <c r="O134" s="101">
        <f>+'Pay App 26'!O134+'Pay App 26'!P134</f>
        <v>0</v>
      </c>
      <c r="P134" s="73"/>
      <c r="Q134" s="69">
        <f>+'Pay App 26'!Q134+N134+P134</f>
        <v>0</v>
      </c>
    </row>
    <row r="135" spans="1:17" ht="21" customHeight="1" x14ac:dyDescent="0.25">
      <c r="A135" s="154" t="s">
        <v>100</v>
      </c>
      <c r="B135" s="154"/>
      <c r="C135" s="154" t="s">
        <v>101</v>
      </c>
      <c r="D135" s="155"/>
      <c r="E135" s="101">
        <f>+'Pay App 26'!E135</f>
        <v>0</v>
      </c>
      <c r="F135" s="73"/>
      <c r="G135" s="102">
        <f>+'Pay App 26'!G135+'Pay App 27'!F135</f>
        <v>0</v>
      </c>
      <c r="H135" s="194">
        <f>+'Pay App 26'!K135</f>
        <v>0</v>
      </c>
      <c r="I135" s="195"/>
      <c r="J135" s="104"/>
      <c r="K135" s="55">
        <f t="shared" si="2"/>
        <v>0</v>
      </c>
      <c r="L135" s="56">
        <f t="shared" si="0"/>
        <v>0</v>
      </c>
      <c r="M135" s="54">
        <f t="shared" si="1"/>
        <v>0</v>
      </c>
      <c r="N135" s="54">
        <f t="shared" si="3"/>
        <v>0</v>
      </c>
      <c r="O135" s="101">
        <f>+'Pay App 26'!O135+'Pay App 26'!P135</f>
        <v>0</v>
      </c>
      <c r="P135" s="73"/>
      <c r="Q135" s="69">
        <f>+'Pay App 26'!Q135+N135+P135</f>
        <v>0</v>
      </c>
    </row>
    <row r="136" spans="1:17" ht="21" customHeight="1" x14ac:dyDescent="0.25">
      <c r="A136" s="154" t="s">
        <v>102</v>
      </c>
      <c r="B136" s="154"/>
      <c r="C136" s="154" t="s">
        <v>103</v>
      </c>
      <c r="D136" s="155"/>
      <c r="E136" s="101">
        <f>+'Pay App 26'!E136</f>
        <v>0</v>
      </c>
      <c r="F136" s="73"/>
      <c r="G136" s="102">
        <f>+'Pay App 26'!G136+'Pay App 27'!F136</f>
        <v>0</v>
      </c>
      <c r="H136" s="194">
        <f>+'Pay App 26'!K136</f>
        <v>0</v>
      </c>
      <c r="I136" s="195"/>
      <c r="J136" s="104"/>
      <c r="K136" s="55">
        <f t="shared" si="2"/>
        <v>0</v>
      </c>
      <c r="L136" s="56">
        <f t="shared" si="0"/>
        <v>0</v>
      </c>
      <c r="M136" s="54">
        <f t="shared" si="1"/>
        <v>0</v>
      </c>
      <c r="N136" s="54">
        <f t="shared" si="3"/>
        <v>0</v>
      </c>
      <c r="O136" s="101">
        <f>+'Pay App 26'!O136+'Pay App 26'!P136</f>
        <v>0</v>
      </c>
      <c r="P136" s="73"/>
      <c r="Q136" s="69">
        <f>+'Pay App 26'!Q136+N136+P136</f>
        <v>0</v>
      </c>
    </row>
    <row r="137" spans="1:17" ht="21" customHeight="1" x14ac:dyDescent="0.25">
      <c r="A137" s="159" t="s">
        <v>217</v>
      </c>
      <c r="B137" s="159"/>
      <c r="C137" s="159" t="s">
        <v>218</v>
      </c>
      <c r="D137" s="160"/>
      <c r="E137" s="101">
        <f>+'Pay App 26'!E137</f>
        <v>0</v>
      </c>
      <c r="F137" s="73"/>
      <c r="G137" s="102">
        <f>+'Pay App 26'!G137+'Pay App 27'!F137</f>
        <v>0</v>
      </c>
      <c r="H137" s="194">
        <f>+'Pay App 26'!K137</f>
        <v>0</v>
      </c>
      <c r="I137" s="195"/>
      <c r="J137" s="104"/>
      <c r="K137" s="55">
        <f t="shared" si="2"/>
        <v>0</v>
      </c>
      <c r="L137" s="56">
        <f t="shared" si="0"/>
        <v>0</v>
      </c>
      <c r="M137" s="54">
        <f t="shared" si="1"/>
        <v>0</v>
      </c>
      <c r="N137" s="54">
        <f t="shared" si="3"/>
        <v>0</v>
      </c>
      <c r="O137" s="101">
        <f>+'Pay App 26'!O137+'Pay App 26'!P137</f>
        <v>0</v>
      </c>
      <c r="P137" s="73"/>
      <c r="Q137" s="69">
        <f>+'Pay App 26'!Q137+N137+P137</f>
        <v>0</v>
      </c>
    </row>
    <row r="138" spans="1:17" ht="21" customHeight="1" x14ac:dyDescent="0.25">
      <c r="A138" s="154" t="s">
        <v>104</v>
      </c>
      <c r="B138" s="154"/>
      <c r="C138" s="154" t="s">
        <v>105</v>
      </c>
      <c r="D138" s="155"/>
      <c r="E138" s="101">
        <f>+'Pay App 26'!E138</f>
        <v>0</v>
      </c>
      <c r="F138" s="73"/>
      <c r="G138" s="102">
        <f>+'Pay App 26'!G138+'Pay App 27'!F138</f>
        <v>0</v>
      </c>
      <c r="H138" s="194">
        <f>+'Pay App 26'!K138</f>
        <v>0</v>
      </c>
      <c r="I138" s="195"/>
      <c r="J138" s="104"/>
      <c r="K138" s="55">
        <f t="shared" si="2"/>
        <v>0</v>
      </c>
      <c r="L138" s="56">
        <f t="shared" si="0"/>
        <v>0</v>
      </c>
      <c r="M138" s="54">
        <f t="shared" si="1"/>
        <v>0</v>
      </c>
      <c r="N138" s="54">
        <f t="shared" si="3"/>
        <v>0</v>
      </c>
      <c r="O138" s="101">
        <f>+'Pay App 26'!O138+'Pay App 26'!P138</f>
        <v>0</v>
      </c>
      <c r="P138" s="73"/>
      <c r="Q138" s="69">
        <f>+'Pay App 26'!Q138+N138+P138</f>
        <v>0</v>
      </c>
    </row>
    <row r="139" spans="1:17" ht="21" customHeight="1" x14ac:dyDescent="0.25">
      <c r="A139" s="154" t="s">
        <v>318</v>
      </c>
      <c r="B139" s="154"/>
      <c r="C139" s="154" t="s">
        <v>319</v>
      </c>
      <c r="D139" s="155"/>
      <c r="E139" s="101">
        <f>+'Pay App 26'!E139</f>
        <v>0</v>
      </c>
      <c r="F139" s="73"/>
      <c r="G139" s="102">
        <f>+'Pay App 26'!G139+'Pay App 27'!F139</f>
        <v>0</v>
      </c>
      <c r="H139" s="194">
        <f>+'Pay App 26'!K139</f>
        <v>0</v>
      </c>
      <c r="I139" s="195"/>
      <c r="J139" s="104"/>
      <c r="K139" s="55">
        <f t="shared" si="2"/>
        <v>0</v>
      </c>
      <c r="L139" s="56">
        <f t="shared" si="0"/>
        <v>0</v>
      </c>
      <c r="M139" s="54">
        <f t="shared" si="1"/>
        <v>0</v>
      </c>
      <c r="N139" s="54">
        <f t="shared" si="3"/>
        <v>0</v>
      </c>
      <c r="O139" s="101">
        <f>+'Pay App 26'!O139+'Pay App 26'!P139</f>
        <v>0</v>
      </c>
      <c r="P139" s="73"/>
      <c r="Q139" s="69">
        <f>+'Pay App 26'!Q139+N139+P139</f>
        <v>0</v>
      </c>
    </row>
    <row r="140" spans="1:17" ht="21" customHeight="1" x14ac:dyDescent="0.25">
      <c r="A140" s="154" t="s">
        <v>106</v>
      </c>
      <c r="B140" s="154"/>
      <c r="C140" s="154" t="s">
        <v>107</v>
      </c>
      <c r="D140" s="155"/>
      <c r="E140" s="101">
        <f>+'Pay App 26'!E140</f>
        <v>0</v>
      </c>
      <c r="F140" s="73"/>
      <c r="G140" s="102">
        <f>+'Pay App 26'!G140+'Pay App 27'!F140</f>
        <v>0</v>
      </c>
      <c r="H140" s="194">
        <f>+'Pay App 26'!K140</f>
        <v>0</v>
      </c>
      <c r="I140" s="195"/>
      <c r="J140" s="104"/>
      <c r="K140" s="55">
        <f t="shared" si="2"/>
        <v>0</v>
      </c>
      <c r="L140" s="56">
        <f t="shared" si="0"/>
        <v>0</v>
      </c>
      <c r="M140" s="54">
        <f t="shared" si="1"/>
        <v>0</v>
      </c>
      <c r="N140" s="54">
        <f t="shared" si="3"/>
        <v>0</v>
      </c>
      <c r="O140" s="101">
        <f>+'Pay App 26'!O140+'Pay App 26'!P140</f>
        <v>0</v>
      </c>
      <c r="P140" s="73"/>
      <c r="Q140" s="69">
        <f>+'Pay App 26'!Q140+N140+P140</f>
        <v>0</v>
      </c>
    </row>
    <row r="141" spans="1:17" ht="21" customHeight="1" x14ac:dyDescent="0.25">
      <c r="A141" s="154" t="s">
        <v>320</v>
      </c>
      <c r="B141" s="154"/>
      <c r="C141" s="154" t="s">
        <v>321</v>
      </c>
      <c r="D141" s="155"/>
      <c r="E141" s="101">
        <f>+'Pay App 26'!E141</f>
        <v>0</v>
      </c>
      <c r="F141" s="73"/>
      <c r="G141" s="102">
        <f>+'Pay App 26'!G141+'Pay App 27'!F141</f>
        <v>0</v>
      </c>
      <c r="H141" s="194">
        <f>+'Pay App 26'!K141</f>
        <v>0</v>
      </c>
      <c r="I141" s="195"/>
      <c r="J141" s="104"/>
      <c r="K141" s="55">
        <f t="shared" si="2"/>
        <v>0</v>
      </c>
      <c r="L141" s="56">
        <f t="shared" si="0"/>
        <v>0</v>
      </c>
      <c r="M141" s="54">
        <f t="shared" si="1"/>
        <v>0</v>
      </c>
      <c r="N141" s="54">
        <f t="shared" si="3"/>
        <v>0</v>
      </c>
      <c r="O141" s="101">
        <f>+'Pay App 26'!O141+'Pay App 26'!P141</f>
        <v>0</v>
      </c>
      <c r="P141" s="73"/>
      <c r="Q141" s="69">
        <f>+'Pay App 26'!Q141+N141+P141</f>
        <v>0</v>
      </c>
    </row>
    <row r="142" spans="1:17" ht="21" customHeight="1" x14ac:dyDescent="0.25">
      <c r="A142" s="154" t="s">
        <v>108</v>
      </c>
      <c r="B142" s="154"/>
      <c r="C142" s="154" t="s">
        <v>109</v>
      </c>
      <c r="D142" s="155"/>
      <c r="E142" s="101">
        <f>+'Pay App 26'!E142</f>
        <v>0</v>
      </c>
      <c r="F142" s="73"/>
      <c r="G142" s="102">
        <f>+'Pay App 26'!G142+'Pay App 27'!F142</f>
        <v>0</v>
      </c>
      <c r="H142" s="194">
        <f>+'Pay App 26'!K142</f>
        <v>0</v>
      </c>
      <c r="I142" s="195"/>
      <c r="J142" s="104"/>
      <c r="K142" s="55">
        <f t="shared" si="2"/>
        <v>0</v>
      </c>
      <c r="L142" s="56">
        <f t="shared" si="0"/>
        <v>0</v>
      </c>
      <c r="M142" s="54">
        <f t="shared" si="1"/>
        <v>0</v>
      </c>
      <c r="N142" s="54">
        <f t="shared" si="3"/>
        <v>0</v>
      </c>
      <c r="O142" s="101">
        <f>+'Pay App 26'!O142+'Pay App 26'!P142</f>
        <v>0</v>
      </c>
      <c r="P142" s="73"/>
      <c r="Q142" s="69">
        <f>+'Pay App 26'!Q142+N142+P142</f>
        <v>0</v>
      </c>
    </row>
    <row r="143" spans="1:17" ht="21" customHeight="1" x14ac:dyDescent="0.25">
      <c r="A143" s="154" t="s">
        <v>110</v>
      </c>
      <c r="B143" s="154"/>
      <c r="C143" s="154" t="s">
        <v>111</v>
      </c>
      <c r="D143" s="155"/>
      <c r="E143" s="101">
        <f>+'Pay App 26'!E143</f>
        <v>0</v>
      </c>
      <c r="F143" s="73"/>
      <c r="G143" s="102">
        <f>+'Pay App 26'!G143+'Pay App 27'!F143</f>
        <v>0</v>
      </c>
      <c r="H143" s="194">
        <f>+'Pay App 26'!K143</f>
        <v>0</v>
      </c>
      <c r="I143" s="195"/>
      <c r="J143" s="104"/>
      <c r="K143" s="55">
        <f t="shared" si="2"/>
        <v>0</v>
      </c>
      <c r="L143" s="56">
        <f t="shared" si="0"/>
        <v>0</v>
      </c>
      <c r="M143" s="54">
        <f t="shared" si="1"/>
        <v>0</v>
      </c>
      <c r="N143" s="54">
        <f t="shared" si="3"/>
        <v>0</v>
      </c>
      <c r="O143" s="101">
        <f>+'Pay App 26'!O143+'Pay App 26'!P143</f>
        <v>0</v>
      </c>
      <c r="P143" s="73"/>
      <c r="Q143" s="69">
        <f>+'Pay App 26'!Q143+N143+P143</f>
        <v>0</v>
      </c>
    </row>
    <row r="144" spans="1:17" ht="21" customHeight="1" x14ac:dyDescent="0.25">
      <c r="A144" s="154" t="s">
        <v>322</v>
      </c>
      <c r="B144" s="154"/>
      <c r="C144" s="154" t="s">
        <v>323</v>
      </c>
      <c r="D144" s="155"/>
      <c r="E144" s="101">
        <f>+'Pay App 26'!E144</f>
        <v>0</v>
      </c>
      <c r="F144" s="73"/>
      <c r="G144" s="102">
        <f>+'Pay App 26'!G144+'Pay App 27'!F144</f>
        <v>0</v>
      </c>
      <c r="H144" s="194">
        <f>+'Pay App 26'!K144</f>
        <v>0</v>
      </c>
      <c r="I144" s="195"/>
      <c r="J144" s="104"/>
      <c r="K144" s="55">
        <f t="shared" si="2"/>
        <v>0</v>
      </c>
      <c r="L144" s="56">
        <f t="shared" si="0"/>
        <v>0</v>
      </c>
      <c r="M144" s="54">
        <f t="shared" si="1"/>
        <v>0</v>
      </c>
      <c r="N144" s="54">
        <f t="shared" si="3"/>
        <v>0</v>
      </c>
      <c r="O144" s="101">
        <f>+'Pay App 26'!O144+'Pay App 26'!P144</f>
        <v>0</v>
      </c>
      <c r="P144" s="73"/>
      <c r="Q144" s="69">
        <f>+'Pay App 26'!Q144+N144+P144</f>
        <v>0</v>
      </c>
    </row>
    <row r="145" spans="1:17" ht="21" customHeight="1" x14ac:dyDescent="0.25">
      <c r="A145" s="154" t="s">
        <v>327</v>
      </c>
      <c r="B145" s="154"/>
      <c r="C145" s="154" t="s">
        <v>324</v>
      </c>
      <c r="D145" s="155"/>
      <c r="E145" s="101">
        <f>+'Pay App 26'!E145</f>
        <v>0</v>
      </c>
      <c r="F145" s="73"/>
      <c r="G145" s="102">
        <f>+'Pay App 26'!G145+'Pay App 27'!F145</f>
        <v>0</v>
      </c>
      <c r="H145" s="194">
        <f>+'Pay App 26'!K145</f>
        <v>0</v>
      </c>
      <c r="I145" s="195"/>
      <c r="J145" s="104"/>
      <c r="K145" s="55">
        <f t="shared" si="2"/>
        <v>0</v>
      </c>
      <c r="L145" s="56">
        <f t="shared" si="0"/>
        <v>0</v>
      </c>
      <c r="M145" s="54">
        <f t="shared" si="1"/>
        <v>0</v>
      </c>
      <c r="N145" s="54">
        <f t="shared" si="3"/>
        <v>0</v>
      </c>
      <c r="O145" s="101">
        <f>+'Pay App 26'!O145+'Pay App 26'!P145</f>
        <v>0</v>
      </c>
      <c r="P145" s="73"/>
      <c r="Q145" s="69">
        <f>+'Pay App 26'!Q145+N145+P145</f>
        <v>0</v>
      </c>
    </row>
    <row r="146" spans="1:17" ht="21" customHeight="1" x14ac:dyDescent="0.25">
      <c r="A146" s="154" t="s">
        <v>325</v>
      </c>
      <c r="B146" s="154"/>
      <c r="C146" s="154" t="s">
        <v>326</v>
      </c>
      <c r="D146" s="155"/>
      <c r="E146" s="101">
        <f>+'Pay App 26'!E146</f>
        <v>0</v>
      </c>
      <c r="F146" s="73"/>
      <c r="G146" s="102">
        <f>+'Pay App 26'!G146+'Pay App 27'!F146</f>
        <v>0</v>
      </c>
      <c r="H146" s="194">
        <f>+'Pay App 26'!K146</f>
        <v>0</v>
      </c>
      <c r="I146" s="195"/>
      <c r="J146" s="104"/>
      <c r="K146" s="55">
        <f t="shared" si="2"/>
        <v>0</v>
      </c>
      <c r="L146" s="56">
        <f t="shared" ref="L146:L209" si="4">IF(ISERROR(K146/G146),0,K146/G146)</f>
        <v>0</v>
      </c>
      <c r="M146" s="54">
        <f t="shared" ref="M146:M209" si="5">+G146-K146</f>
        <v>0</v>
      </c>
      <c r="N146" s="54">
        <f t="shared" si="3"/>
        <v>0</v>
      </c>
      <c r="O146" s="101">
        <f>+'Pay App 26'!O146+'Pay App 26'!P146</f>
        <v>0</v>
      </c>
      <c r="P146" s="73"/>
      <c r="Q146" s="69">
        <f>+'Pay App 26'!Q146+N146+P146</f>
        <v>0</v>
      </c>
    </row>
    <row r="147" spans="1:17" ht="21" customHeight="1" x14ac:dyDescent="0.25">
      <c r="A147" s="159" t="s">
        <v>215</v>
      </c>
      <c r="B147" s="159"/>
      <c r="C147" s="159" t="s">
        <v>216</v>
      </c>
      <c r="D147" s="160"/>
      <c r="E147" s="101">
        <f>+'Pay App 26'!E147</f>
        <v>0</v>
      </c>
      <c r="F147" s="73"/>
      <c r="G147" s="102">
        <f>+'Pay App 26'!G147+'Pay App 27'!F147</f>
        <v>0</v>
      </c>
      <c r="H147" s="194">
        <f>+'Pay App 26'!K147</f>
        <v>0</v>
      </c>
      <c r="I147" s="195"/>
      <c r="J147" s="104"/>
      <c r="K147" s="55">
        <f t="shared" ref="K147:K210" si="6">+H147+J147</f>
        <v>0</v>
      </c>
      <c r="L147" s="56">
        <f t="shared" si="4"/>
        <v>0</v>
      </c>
      <c r="M147" s="54">
        <f t="shared" si="5"/>
        <v>0</v>
      </c>
      <c r="N147" s="54">
        <f t="shared" ref="N147:N210" si="7">SUM(+J147*0.05)</f>
        <v>0</v>
      </c>
      <c r="O147" s="101">
        <f>+'Pay App 26'!O147+'Pay App 26'!P147</f>
        <v>0</v>
      </c>
      <c r="P147" s="73"/>
      <c r="Q147" s="69">
        <f>+'Pay App 26'!Q147+N147+P147</f>
        <v>0</v>
      </c>
    </row>
    <row r="148" spans="1:17" ht="21" customHeight="1" x14ac:dyDescent="0.25">
      <c r="A148" s="154" t="s">
        <v>112</v>
      </c>
      <c r="B148" s="154"/>
      <c r="C148" s="154" t="s">
        <v>113</v>
      </c>
      <c r="D148" s="155"/>
      <c r="E148" s="101">
        <f>+'Pay App 26'!E148</f>
        <v>0</v>
      </c>
      <c r="F148" s="73"/>
      <c r="G148" s="102">
        <f>+'Pay App 26'!G148+'Pay App 27'!F148</f>
        <v>0</v>
      </c>
      <c r="H148" s="194">
        <f>+'Pay App 26'!K148</f>
        <v>0</v>
      </c>
      <c r="I148" s="195"/>
      <c r="J148" s="104"/>
      <c r="K148" s="55">
        <f t="shared" si="6"/>
        <v>0</v>
      </c>
      <c r="L148" s="56">
        <f t="shared" si="4"/>
        <v>0</v>
      </c>
      <c r="M148" s="54">
        <f t="shared" si="5"/>
        <v>0</v>
      </c>
      <c r="N148" s="54">
        <f t="shared" si="7"/>
        <v>0</v>
      </c>
      <c r="O148" s="101">
        <f>+'Pay App 26'!O148+'Pay App 26'!P148</f>
        <v>0</v>
      </c>
      <c r="P148" s="73"/>
      <c r="Q148" s="69">
        <f>+'Pay App 26'!Q148+N148+P148</f>
        <v>0</v>
      </c>
    </row>
    <row r="149" spans="1:17" ht="21" customHeight="1" x14ac:dyDescent="0.25">
      <c r="A149" s="154" t="s">
        <v>328</v>
      </c>
      <c r="B149" s="154"/>
      <c r="C149" s="154" t="s">
        <v>329</v>
      </c>
      <c r="D149" s="155"/>
      <c r="E149" s="101">
        <f>+'Pay App 26'!E149</f>
        <v>0</v>
      </c>
      <c r="F149" s="73"/>
      <c r="G149" s="102">
        <f>+'Pay App 26'!G149+'Pay App 27'!F149</f>
        <v>0</v>
      </c>
      <c r="H149" s="194">
        <f>+'Pay App 26'!K149</f>
        <v>0</v>
      </c>
      <c r="I149" s="195"/>
      <c r="J149" s="104"/>
      <c r="K149" s="55">
        <f t="shared" si="6"/>
        <v>0</v>
      </c>
      <c r="L149" s="56">
        <f t="shared" si="4"/>
        <v>0</v>
      </c>
      <c r="M149" s="54">
        <f t="shared" si="5"/>
        <v>0</v>
      </c>
      <c r="N149" s="54">
        <f t="shared" si="7"/>
        <v>0</v>
      </c>
      <c r="O149" s="101">
        <f>+'Pay App 26'!O149+'Pay App 26'!P149</f>
        <v>0</v>
      </c>
      <c r="P149" s="73"/>
      <c r="Q149" s="69">
        <f>+'Pay App 26'!Q149+N149+P149</f>
        <v>0</v>
      </c>
    </row>
    <row r="150" spans="1:17" ht="21" customHeight="1" x14ac:dyDescent="0.25">
      <c r="A150" s="154" t="s">
        <v>114</v>
      </c>
      <c r="B150" s="154"/>
      <c r="C150" s="154" t="s">
        <v>115</v>
      </c>
      <c r="D150" s="155"/>
      <c r="E150" s="101">
        <f>+'Pay App 26'!E150</f>
        <v>0</v>
      </c>
      <c r="F150" s="73"/>
      <c r="G150" s="102">
        <f>+'Pay App 26'!G150+'Pay App 27'!F150</f>
        <v>0</v>
      </c>
      <c r="H150" s="194">
        <f>+'Pay App 26'!K150</f>
        <v>0</v>
      </c>
      <c r="I150" s="195"/>
      <c r="J150" s="104"/>
      <c r="K150" s="55">
        <f t="shared" si="6"/>
        <v>0</v>
      </c>
      <c r="L150" s="56">
        <f t="shared" si="4"/>
        <v>0</v>
      </c>
      <c r="M150" s="54">
        <f t="shared" si="5"/>
        <v>0</v>
      </c>
      <c r="N150" s="54">
        <f t="shared" si="7"/>
        <v>0</v>
      </c>
      <c r="O150" s="101">
        <f>+'Pay App 26'!O150+'Pay App 26'!P150</f>
        <v>0</v>
      </c>
      <c r="P150" s="73"/>
      <c r="Q150" s="69">
        <f>+'Pay App 26'!Q150+N150+P150</f>
        <v>0</v>
      </c>
    </row>
    <row r="151" spans="1:17" ht="21" customHeight="1" x14ac:dyDescent="0.25">
      <c r="A151" s="154" t="s">
        <v>116</v>
      </c>
      <c r="B151" s="154"/>
      <c r="C151" s="154" t="s">
        <v>117</v>
      </c>
      <c r="D151" s="155"/>
      <c r="E151" s="101">
        <f>+'Pay App 26'!E151</f>
        <v>0</v>
      </c>
      <c r="F151" s="73"/>
      <c r="G151" s="102">
        <f>+'Pay App 26'!G151+'Pay App 27'!F151</f>
        <v>0</v>
      </c>
      <c r="H151" s="194">
        <f>+'Pay App 26'!K151</f>
        <v>0</v>
      </c>
      <c r="I151" s="195"/>
      <c r="J151" s="104"/>
      <c r="K151" s="55">
        <f t="shared" si="6"/>
        <v>0</v>
      </c>
      <c r="L151" s="56">
        <f t="shared" si="4"/>
        <v>0</v>
      </c>
      <c r="M151" s="54">
        <f t="shared" si="5"/>
        <v>0</v>
      </c>
      <c r="N151" s="54">
        <f t="shared" si="7"/>
        <v>0</v>
      </c>
      <c r="O151" s="101">
        <f>+'Pay App 26'!O151+'Pay App 26'!P151</f>
        <v>0</v>
      </c>
      <c r="P151" s="73"/>
      <c r="Q151" s="69">
        <f>+'Pay App 26'!Q151+N151+P151</f>
        <v>0</v>
      </c>
    </row>
    <row r="152" spans="1:17" ht="21" customHeight="1" x14ac:dyDescent="0.25">
      <c r="A152" s="154" t="s">
        <v>330</v>
      </c>
      <c r="B152" s="154"/>
      <c r="C152" s="154" t="s">
        <v>331</v>
      </c>
      <c r="D152" s="155"/>
      <c r="E152" s="101">
        <f>+'Pay App 26'!E152</f>
        <v>0</v>
      </c>
      <c r="F152" s="73"/>
      <c r="G152" s="102">
        <f>+'Pay App 26'!G152+'Pay App 27'!F152</f>
        <v>0</v>
      </c>
      <c r="H152" s="194">
        <f>+'Pay App 26'!K152</f>
        <v>0</v>
      </c>
      <c r="I152" s="195"/>
      <c r="J152" s="104"/>
      <c r="K152" s="55">
        <f t="shared" si="6"/>
        <v>0</v>
      </c>
      <c r="L152" s="56">
        <f t="shared" si="4"/>
        <v>0</v>
      </c>
      <c r="M152" s="54">
        <f t="shared" si="5"/>
        <v>0</v>
      </c>
      <c r="N152" s="54">
        <f t="shared" si="7"/>
        <v>0</v>
      </c>
      <c r="O152" s="101">
        <f>+'Pay App 26'!O152+'Pay App 26'!P152</f>
        <v>0</v>
      </c>
      <c r="P152" s="73"/>
      <c r="Q152" s="69">
        <f>+'Pay App 26'!Q152+N152+P152</f>
        <v>0</v>
      </c>
    </row>
    <row r="153" spans="1:17" ht="21" customHeight="1" x14ac:dyDescent="0.25">
      <c r="A153" s="154" t="s">
        <v>118</v>
      </c>
      <c r="B153" s="154"/>
      <c r="C153" s="154" t="s">
        <v>119</v>
      </c>
      <c r="D153" s="155"/>
      <c r="E153" s="101">
        <f>+'Pay App 26'!E153</f>
        <v>0</v>
      </c>
      <c r="F153" s="73"/>
      <c r="G153" s="102">
        <f>+'Pay App 26'!G153+'Pay App 27'!F153</f>
        <v>0</v>
      </c>
      <c r="H153" s="194">
        <f>+'Pay App 26'!K153</f>
        <v>0</v>
      </c>
      <c r="I153" s="195"/>
      <c r="J153" s="104"/>
      <c r="K153" s="55">
        <f t="shared" si="6"/>
        <v>0</v>
      </c>
      <c r="L153" s="56">
        <f t="shared" si="4"/>
        <v>0</v>
      </c>
      <c r="M153" s="54">
        <f t="shared" si="5"/>
        <v>0</v>
      </c>
      <c r="N153" s="54">
        <f t="shared" si="7"/>
        <v>0</v>
      </c>
      <c r="O153" s="101">
        <f>+'Pay App 26'!O153+'Pay App 26'!P153</f>
        <v>0</v>
      </c>
      <c r="P153" s="73"/>
      <c r="Q153" s="69">
        <f>+'Pay App 26'!Q153+N153+P153</f>
        <v>0</v>
      </c>
    </row>
    <row r="154" spans="1:17" ht="21" customHeight="1" x14ac:dyDescent="0.25">
      <c r="A154" s="154" t="s">
        <v>332</v>
      </c>
      <c r="B154" s="154"/>
      <c r="C154" s="154" t="s">
        <v>333</v>
      </c>
      <c r="D154" s="155"/>
      <c r="E154" s="101">
        <f>+'Pay App 26'!E154</f>
        <v>0</v>
      </c>
      <c r="F154" s="73"/>
      <c r="G154" s="102">
        <f>+'Pay App 26'!G154+'Pay App 27'!F154</f>
        <v>0</v>
      </c>
      <c r="H154" s="194">
        <f>+'Pay App 26'!K154</f>
        <v>0</v>
      </c>
      <c r="I154" s="195"/>
      <c r="J154" s="104"/>
      <c r="K154" s="55">
        <f t="shared" si="6"/>
        <v>0</v>
      </c>
      <c r="L154" s="56">
        <f t="shared" si="4"/>
        <v>0</v>
      </c>
      <c r="M154" s="54">
        <f t="shared" si="5"/>
        <v>0</v>
      </c>
      <c r="N154" s="54">
        <f t="shared" si="7"/>
        <v>0</v>
      </c>
      <c r="O154" s="101">
        <f>+'Pay App 26'!O154+'Pay App 26'!P154</f>
        <v>0</v>
      </c>
      <c r="P154" s="73"/>
      <c r="Q154" s="69">
        <f>+'Pay App 26'!Q154+N154+P154</f>
        <v>0</v>
      </c>
    </row>
    <row r="155" spans="1:17" ht="21" customHeight="1" x14ac:dyDescent="0.25">
      <c r="A155" s="154" t="s">
        <v>335</v>
      </c>
      <c r="B155" s="154"/>
      <c r="C155" s="154" t="s">
        <v>334</v>
      </c>
      <c r="D155" s="155"/>
      <c r="E155" s="101">
        <f>+'Pay App 26'!E155</f>
        <v>0</v>
      </c>
      <c r="F155" s="73"/>
      <c r="G155" s="102">
        <f>+'Pay App 26'!G155+'Pay App 27'!F155</f>
        <v>0</v>
      </c>
      <c r="H155" s="194">
        <f>+'Pay App 26'!K155</f>
        <v>0</v>
      </c>
      <c r="I155" s="195"/>
      <c r="J155" s="104"/>
      <c r="K155" s="55">
        <f t="shared" si="6"/>
        <v>0</v>
      </c>
      <c r="L155" s="56">
        <f t="shared" si="4"/>
        <v>0</v>
      </c>
      <c r="M155" s="54">
        <f t="shared" si="5"/>
        <v>0</v>
      </c>
      <c r="N155" s="54">
        <f t="shared" si="7"/>
        <v>0</v>
      </c>
      <c r="O155" s="101">
        <f>+'Pay App 26'!O155+'Pay App 26'!P155</f>
        <v>0</v>
      </c>
      <c r="P155" s="73"/>
      <c r="Q155" s="69">
        <f>+'Pay App 26'!Q155+N155+P155</f>
        <v>0</v>
      </c>
    </row>
    <row r="156" spans="1:17" ht="21" customHeight="1" x14ac:dyDescent="0.25">
      <c r="A156" s="159" t="s">
        <v>213</v>
      </c>
      <c r="B156" s="159"/>
      <c r="C156" s="159" t="s">
        <v>214</v>
      </c>
      <c r="D156" s="160"/>
      <c r="E156" s="101">
        <f>+'Pay App 26'!E156</f>
        <v>0</v>
      </c>
      <c r="F156" s="73"/>
      <c r="G156" s="102">
        <f>+'Pay App 26'!G156+'Pay App 27'!F156</f>
        <v>0</v>
      </c>
      <c r="H156" s="194">
        <f>+'Pay App 26'!K156</f>
        <v>0</v>
      </c>
      <c r="I156" s="195"/>
      <c r="J156" s="104"/>
      <c r="K156" s="55">
        <f t="shared" si="6"/>
        <v>0</v>
      </c>
      <c r="L156" s="56">
        <f t="shared" si="4"/>
        <v>0</v>
      </c>
      <c r="M156" s="54">
        <f t="shared" si="5"/>
        <v>0</v>
      </c>
      <c r="N156" s="54">
        <f t="shared" si="7"/>
        <v>0</v>
      </c>
      <c r="O156" s="101">
        <f>+'Pay App 26'!O156+'Pay App 26'!P156</f>
        <v>0</v>
      </c>
      <c r="P156" s="73"/>
      <c r="Q156" s="69">
        <f>+'Pay App 26'!Q156+N156+P156</f>
        <v>0</v>
      </c>
    </row>
    <row r="157" spans="1:17" ht="21" customHeight="1" x14ac:dyDescent="0.25">
      <c r="A157" s="154" t="s">
        <v>120</v>
      </c>
      <c r="B157" s="154"/>
      <c r="C157" s="154" t="s">
        <v>121</v>
      </c>
      <c r="D157" s="155"/>
      <c r="E157" s="101">
        <f>+'Pay App 26'!E157</f>
        <v>0</v>
      </c>
      <c r="F157" s="73"/>
      <c r="G157" s="102">
        <f>+'Pay App 26'!G157+'Pay App 27'!F157</f>
        <v>0</v>
      </c>
      <c r="H157" s="194">
        <f>+'Pay App 26'!K157</f>
        <v>0</v>
      </c>
      <c r="I157" s="195"/>
      <c r="J157" s="104"/>
      <c r="K157" s="55">
        <f t="shared" si="6"/>
        <v>0</v>
      </c>
      <c r="L157" s="56">
        <f t="shared" si="4"/>
        <v>0</v>
      </c>
      <c r="M157" s="54">
        <f t="shared" si="5"/>
        <v>0</v>
      </c>
      <c r="N157" s="54">
        <f t="shared" si="7"/>
        <v>0</v>
      </c>
      <c r="O157" s="101">
        <f>+'Pay App 26'!O157+'Pay App 26'!P157</f>
        <v>0</v>
      </c>
      <c r="P157" s="73"/>
      <c r="Q157" s="69">
        <f>+'Pay App 26'!Q157+N157+P157</f>
        <v>0</v>
      </c>
    </row>
    <row r="158" spans="1:17" ht="21" customHeight="1" x14ac:dyDescent="0.25">
      <c r="A158" s="154" t="s">
        <v>336</v>
      </c>
      <c r="B158" s="154"/>
      <c r="C158" s="154" t="s">
        <v>337</v>
      </c>
      <c r="D158" s="155"/>
      <c r="E158" s="101">
        <f>+'Pay App 26'!E158</f>
        <v>0</v>
      </c>
      <c r="F158" s="73"/>
      <c r="G158" s="102">
        <f>+'Pay App 26'!G158+'Pay App 27'!F158</f>
        <v>0</v>
      </c>
      <c r="H158" s="194">
        <f>+'Pay App 26'!K158</f>
        <v>0</v>
      </c>
      <c r="I158" s="195"/>
      <c r="J158" s="104"/>
      <c r="K158" s="55">
        <f t="shared" si="6"/>
        <v>0</v>
      </c>
      <c r="L158" s="56">
        <f t="shared" si="4"/>
        <v>0</v>
      </c>
      <c r="M158" s="54">
        <f t="shared" si="5"/>
        <v>0</v>
      </c>
      <c r="N158" s="54">
        <f t="shared" si="7"/>
        <v>0</v>
      </c>
      <c r="O158" s="101">
        <f>+'Pay App 26'!O158+'Pay App 26'!P158</f>
        <v>0</v>
      </c>
      <c r="P158" s="73"/>
      <c r="Q158" s="69">
        <f>+'Pay App 26'!Q158+N158+P158</f>
        <v>0</v>
      </c>
    </row>
    <row r="159" spans="1:17" ht="21" customHeight="1" x14ac:dyDescent="0.25">
      <c r="A159" s="154" t="s">
        <v>122</v>
      </c>
      <c r="B159" s="154"/>
      <c r="C159" s="154" t="s">
        <v>123</v>
      </c>
      <c r="D159" s="155"/>
      <c r="E159" s="101">
        <f>+'Pay App 26'!E159</f>
        <v>0</v>
      </c>
      <c r="F159" s="73"/>
      <c r="G159" s="102">
        <f>+'Pay App 26'!G159+'Pay App 27'!F159</f>
        <v>0</v>
      </c>
      <c r="H159" s="194">
        <f>+'Pay App 26'!K159</f>
        <v>0</v>
      </c>
      <c r="I159" s="195"/>
      <c r="J159" s="104"/>
      <c r="K159" s="55">
        <f t="shared" si="6"/>
        <v>0</v>
      </c>
      <c r="L159" s="56">
        <f t="shared" si="4"/>
        <v>0</v>
      </c>
      <c r="M159" s="54">
        <f t="shared" si="5"/>
        <v>0</v>
      </c>
      <c r="N159" s="54">
        <f t="shared" si="7"/>
        <v>0</v>
      </c>
      <c r="O159" s="101">
        <f>+'Pay App 26'!O159+'Pay App 26'!P159</f>
        <v>0</v>
      </c>
      <c r="P159" s="73"/>
      <c r="Q159" s="69">
        <f>+'Pay App 26'!Q159+N159+P159</f>
        <v>0</v>
      </c>
    </row>
    <row r="160" spans="1:17" ht="21" customHeight="1" x14ac:dyDescent="0.25">
      <c r="A160" s="154" t="s">
        <v>124</v>
      </c>
      <c r="B160" s="154"/>
      <c r="C160" s="154" t="s">
        <v>125</v>
      </c>
      <c r="D160" s="155"/>
      <c r="E160" s="101">
        <f>+'Pay App 26'!E160</f>
        <v>0</v>
      </c>
      <c r="F160" s="73"/>
      <c r="G160" s="102">
        <f>+'Pay App 26'!G160+'Pay App 27'!F160</f>
        <v>0</v>
      </c>
      <c r="H160" s="194">
        <f>+'Pay App 26'!K160</f>
        <v>0</v>
      </c>
      <c r="I160" s="195"/>
      <c r="J160" s="104"/>
      <c r="K160" s="55">
        <f t="shared" si="6"/>
        <v>0</v>
      </c>
      <c r="L160" s="56">
        <f t="shared" si="4"/>
        <v>0</v>
      </c>
      <c r="M160" s="54">
        <f t="shared" si="5"/>
        <v>0</v>
      </c>
      <c r="N160" s="54">
        <f t="shared" si="7"/>
        <v>0</v>
      </c>
      <c r="O160" s="101">
        <f>+'Pay App 26'!O160+'Pay App 26'!P160</f>
        <v>0</v>
      </c>
      <c r="P160" s="73"/>
      <c r="Q160" s="69">
        <f>+'Pay App 26'!Q160+N160+P160</f>
        <v>0</v>
      </c>
    </row>
    <row r="161" spans="1:17" ht="21" customHeight="1" x14ac:dyDescent="0.25">
      <c r="A161" s="154" t="s">
        <v>126</v>
      </c>
      <c r="B161" s="154"/>
      <c r="C161" s="154" t="s">
        <v>127</v>
      </c>
      <c r="D161" s="155"/>
      <c r="E161" s="101">
        <f>+'Pay App 26'!E161</f>
        <v>0</v>
      </c>
      <c r="F161" s="73"/>
      <c r="G161" s="102">
        <f>+'Pay App 26'!G161+'Pay App 27'!F161</f>
        <v>0</v>
      </c>
      <c r="H161" s="194">
        <f>+'Pay App 26'!K161</f>
        <v>0</v>
      </c>
      <c r="I161" s="195"/>
      <c r="J161" s="104"/>
      <c r="K161" s="55">
        <f t="shared" si="6"/>
        <v>0</v>
      </c>
      <c r="L161" s="56">
        <f t="shared" si="4"/>
        <v>0</v>
      </c>
      <c r="M161" s="54">
        <f t="shared" si="5"/>
        <v>0</v>
      </c>
      <c r="N161" s="54">
        <f t="shared" si="7"/>
        <v>0</v>
      </c>
      <c r="O161" s="101">
        <f>+'Pay App 26'!O161+'Pay App 26'!P161</f>
        <v>0</v>
      </c>
      <c r="P161" s="73"/>
      <c r="Q161" s="69">
        <f>+'Pay App 26'!Q161+N161+P161</f>
        <v>0</v>
      </c>
    </row>
    <row r="162" spans="1:17" ht="21" customHeight="1" x14ac:dyDescent="0.25">
      <c r="A162" s="154" t="s">
        <v>339</v>
      </c>
      <c r="B162" s="154"/>
      <c r="C162" s="154" t="s">
        <v>338</v>
      </c>
      <c r="D162" s="155"/>
      <c r="E162" s="101">
        <f>+'Pay App 26'!E162</f>
        <v>0</v>
      </c>
      <c r="F162" s="73"/>
      <c r="G162" s="102">
        <f>+'Pay App 26'!G162+'Pay App 27'!F162</f>
        <v>0</v>
      </c>
      <c r="H162" s="194">
        <f>+'Pay App 26'!K162</f>
        <v>0</v>
      </c>
      <c r="I162" s="195"/>
      <c r="J162" s="104"/>
      <c r="K162" s="55">
        <f t="shared" si="6"/>
        <v>0</v>
      </c>
      <c r="L162" s="56">
        <f t="shared" si="4"/>
        <v>0</v>
      </c>
      <c r="M162" s="54">
        <f t="shared" si="5"/>
        <v>0</v>
      </c>
      <c r="N162" s="54">
        <f t="shared" si="7"/>
        <v>0</v>
      </c>
      <c r="O162" s="101">
        <f>+'Pay App 26'!O162+'Pay App 26'!P162</f>
        <v>0</v>
      </c>
      <c r="P162" s="73"/>
      <c r="Q162" s="69">
        <f>+'Pay App 26'!Q162+N162+P162</f>
        <v>0</v>
      </c>
    </row>
    <row r="163" spans="1:17" ht="21" customHeight="1" x14ac:dyDescent="0.25">
      <c r="A163" s="154" t="s">
        <v>128</v>
      </c>
      <c r="B163" s="154"/>
      <c r="C163" s="154" t="s">
        <v>129</v>
      </c>
      <c r="D163" s="155"/>
      <c r="E163" s="101">
        <f>+'Pay App 26'!E163</f>
        <v>0</v>
      </c>
      <c r="F163" s="73"/>
      <c r="G163" s="102">
        <f>+'Pay App 26'!G163+'Pay App 27'!F163</f>
        <v>0</v>
      </c>
      <c r="H163" s="194">
        <f>+'Pay App 26'!K163</f>
        <v>0</v>
      </c>
      <c r="I163" s="195"/>
      <c r="J163" s="104"/>
      <c r="K163" s="55">
        <f t="shared" si="6"/>
        <v>0</v>
      </c>
      <c r="L163" s="56">
        <f t="shared" si="4"/>
        <v>0</v>
      </c>
      <c r="M163" s="54">
        <f t="shared" si="5"/>
        <v>0</v>
      </c>
      <c r="N163" s="54">
        <f t="shared" si="7"/>
        <v>0</v>
      </c>
      <c r="O163" s="101">
        <f>+'Pay App 26'!O163+'Pay App 26'!P163</f>
        <v>0</v>
      </c>
      <c r="P163" s="73"/>
      <c r="Q163" s="69">
        <f>+'Pay App 26'!Q163+N163+P163</f>
        <v>0</v>
      </c>
    </row>
    <row r="164" spans="1:17" ht="21" customHeight="1" x14ac:dyDescent="0.25">
      <c r="A164" s="159" t="s">
        <v>209</v>
      </c>
      <c r="B164" s="159"/>
      <c r="C164" s="159" t="s">
        <v>210</v>
      </c>
      <c r="D164" s="160"/>
      <c r="E164" s="101">
        <f>+'Pay App 26'!E164</f>
        <v>0</v>
      </c>
      <c r="F164" s="73"/>
      <c r="G164" s="102">
        <f>+'Pay App 26'!G164+'Pay App 27'!F164</f>
        <v>0</v>
      </c>
      <c r="H164" s="194">
        <f>+'Pay App 26'!K164</f>
        <v>0</v>
      </c>
      <c r="I164" s="195"/>
      <c r="J164" s="104"/>
      <c r="K164" s="55">
        <f t="shared" si="6"/>
        <v>0</v>
      </c>
      <c r="L164" s="56">
        <f t="shared" si="4"/>
        <v>0</v>
      </c>
      <c r="M164" s="54">
        <f t="shared" si="5"/>
        <v>0</v>
      </c>
      <c r="N164" s="54">
        <f t="shared" si="7"/>
        <v>0</v>
      </c>
      <c r="O164" s="101">
        <f>+'Pay App 26'!O164+'Pay App 26'!P164</f>
        <v>0</v>
      </c>
      <c r="P164" s="73"/>
      <c r="Q164" s="69">
        <f>+'Pay App 26'!Q164+N164+P164</f>
        <v>0</v>
      </c>
    </row>
    <row r="165" spans="1:17" ht="21" customHeight="1" x14ac:dyDescent="0.25">
      <c r="A165" s="159" t="s">
        <v>211</v>
      </c>
      <c r="B165" s="159"/>
      <c r="C165" s="159" t="s">
        <v>212</v>
      </c>
      <c r="D165" s="160"/>
      <c r="E165" s="101">
        <f>+'Pay App 26'!E165</f>
        <v>0</v>
      </c>
      <c r="F165" s="73"/>
      <c r="G165" s="102">
        <f>+'Pay App 26'!G165+'Pay App 27'!F165</f>
        <v>0</v>
      </c>
      <c r="H165" s="194">
        <f>+'Pay App 26'!K165</f>
        <v>0</v>
      </c>
      <c r="I165" s="195"/>
      <c r="J165" s="104"/>
      <c r="K165" s="55">
        <f t="shared" si="6"/>
        <v>0</v>
      </c>
      <c r="L165" s="56">
        <f t="shared" si="4"/>
        <v>0</v>
      </c>
      <c r="M165" s="54">
        <f t="shared" si="5"/>
        <v>0</v>
      </c>
      <c r="N165" s="54">
        <f t="shared" si="7"/>
        <v>0</v>
      </c>
      <c r="O165" s="101">
        <f>+'Pay App 26'!O165+'Pay App 26'!P165</f>
        <v>0</v>
      </c>
      <c r="P165" s="73"/>
      <c r="Q165" s="69">
        <f>+'Pay App 26'!Q165+N165+P165</f>
        <v>0</v>
      </c>
    </row>
    <row r="166" spans="1:17" ht="21" customHeight="1" x14ac:dyDescent="0.25">
      <c r="A166" s="154" t="s">
        <v>340</v>
      </c>
      <c r="B166" s="154"/>
      <c r="C166" s="154" t="s">
        <v>341</v>
      </c>
      <c r="D166" s="155"/>
      <c r="E166" s="101">
        <f>+'Pay App 26'!E166</f>
        <v>0</v>
      </c>
      <c r="F166" s="73"/>
      <c r="G166" s="102">
        <f>+'Pay App 26'!G166+'Pay App 27'!F166</f>
        <v>0</v>
      </c>
      <c r="H166" s="194">
        <f>+'Pay App 26'!K166</f>
        <v>0</v>
      </c>
      <c r="I166" s="195"/>
      <c r="J166" s="104"/>
      <c r="K166" s="55">
        <f t="shared" si="6"/>
        <v>0</v>
      </c>
      <c r="L166" s="56">
        <f t="shared" si="4"/>
        <v>0</v>
      </c>
      <c r="M166" s="54">
        <f t="shared" si="5"/>
        <v>0</v>
      </c>
      <c r="N166" s="54">
        <f t="shared" si="7"/>
        <v>0</v>
      </c>
      <c r="O166" s="101">
        <f>+'Pay App 26'!O166+'Pay App 26'!P166</f>
        <v>0</v>
      </c>
      <c r="P166" s="73"/>
      <c r="Q166" s="69">
        <f>+'Pay App 26'!Q166+N166+P166</f>
        <v>0</v>
      </c>
    </row>
    <row r="167" spans="1:17" ht="21" customHeight="1" x14ac:dyDescent="0.25">
      <c r="A167" s="154" t="s">
        <v>351</v>
      </c>
      <c r="B167" s="154"/>
      <c r="C167" s="154" t="s">
        <v>342</v>
      </c>
      <c r="D167" s="155"/>
      <c r="E167" s="101">
        <f>+'Pay App 26'!E167</f>
        <v>0</v>
      </c>
      <c r="F167" s="73"/>
      <c r="G167" s="102">
        <f>+'Pay App 26'!G167+'Pay App 27'!F167</f>
        <v>0</v>
      </c>
      <c r="H167" s="194">
        <f>+'Pay App 26'!K167</f>
        <v>0</v>
      </c>
      <c r="I167" s="195"/>
      <c r="J167" s="104"/>
      <c r="K167" s="55">
        <f t="shared" si="6"/>
        <v>0</v>
      </c>
      <c r="L167" s="56">
        <f t="shared" si="4"/>
        <v>0</v>
      </c>
      <c r="M167" s="54">
        <f t="shared" si="5"/>
        <v>0</v>
      </c>
      <c r="N167" s="54">
        <f t="shared" si="7"/>
        <v>0</v>
      </c>
      <c r="O167" s="101">
        <f>+'Pay App 26'!O167+'Pay App 26'!P167</f>
        <v>0</v>
      </c>
      <c r="P167" s="73"/>
      <c r="Q167" s="69">
        <f>+'Pay App 26'!Q167+N167+P167</f>
        <v>0</v>
      </c>
    </row>
    <row r="168" spans="1:17" ht="21" customHeight="1" x14ac:dyDescent="0.25">
      <c r="A168" s="154" t="s">
        <v>352</v>
      </c>
      <c r="B168" s="154"/>
      <c r="C168" s="154" t="s">
        <v>343</v>
      </c>
      <c r="D168" s="155"/>
      <c r="E168" s="101">
        <f>+'Pay App 26'!E168</f>
        <v>0</v>
      </c>
      <c r="F168" s="73"/>
      <c r="G168" s="102">
        <f>+'Pay App 26'!G168+'Pay App 27'!F168</f>
        <v>0</v>
      </c>
      <c r="H168" s="194">
        <f>+'Pay App 26'!K168</f>
        <v>0</v>
      </c>
      <c r="I168" s="195"/>
      <c r="J168" s="104"/>
      <c r="K168" s="55">
        <f t="shared" si="6"/>
        <v>0</v>
      </c>
      <c r="L168" s="56">
        <f t="shared" si="4"/>
        <v>0</v>
      </c>
      <c r="M168" s="54">
        <f t="shared" si="5"/>
        <v>0</v>
      </c>
      <c r="N168" s="54">
        <f t="shared" si="7"/>
        <v>0</v>
      </c>
      <c r="O168" s="101">
        <f>+'Pay App 26'!O168+'Pay App 26'!P168</f>
        <v>0</v>
      </c>
      <c r="P168" s="73"/>
      <c r="Q168" s="69">
        <f>+'Pay App 26'!Q168+N168+P168</f>
        <v>0</v>
      </c>
    </row>
    <row r="169" spans="1:17" ht="21" customHeight="1" x14ac:dyDescent="0.25">
      <c r="A169" s="154" t="s">
        <v>353</v>
      </c>
      <c r="B169" s="154"/>
      <c r="C169" s="154" t="s">
        <v>344</v>
      </c>
      <c r="D169" s="155"/>
      <c r="E169" s="101">
        <f>+'Pay App 26'!E169</f>
        <v>0</v>
      </c>
      <c r="F169" s="73"/>
      <c r="G169" s="102">
        <f>+'Pay App 26'!G169+'Pay App 27'!F169</f>
        <v>0</v>
      </c>
      <c r="H169" s="194">
        <f>+'Pay App 26'!K169</f>
        <v>0</v>
      </c>
      <c r="I169" s="195"/>
      <c r="J169" s="104"/>
      <c r="K169" s="55">
        <f t="shared" si="6"/>
        <v>0</v>
      </c>
      <c r="L169" s="56">
        <f t="shared" si="4"/>
        <v>0</v>
      </c>
      <c r="M169" s="54">
        <f t="shared" si="5"/>
        <v>0</v>
      </c>
      <c r="N169" s="54">
        <f t="shared" si="7"/>
        <v>0</v>
      </c>
      <c r="O169" s="101">
        <f>+'Pay App 26'!O169+'Pay App 26'!P169</f>
        <v>0</v>
      </c>
      <c r="P169" s="73"/>
      <c r="Q169" s="69">
        <f>+'Pay App 26'!Q169+N169+P169</f>
        <v>0</v>
      </c>
    </row>
    <row r="170" spans="1:17" ht="21" customHeight="1" x14ac:dyDescent="0.25">
      <c r="A170" s="154" t="s">
        <v>354</v>
      </c>
      <c r="B170" s="154"/>
      <c r="C170" s="154" t="s">
        <v>345</v>
      </c>
      <c r="D170" s="155"/>
      <c r="E170" s="101">
        <f>+'Pay App 26'!E170</f>
        <v>0</v>
      </c>
      <c r="F170" s="73"/>
      <c r="G170" s="102">
        <f>+'Pay App 26'!G170+'Pay App 27'!F170</f>
        <v>0</v>
      </c>
      <c r="H170" s="194">
        <f>+'Pay App 26'!K170</f>
        <v>0</v>
      </c>
      <c r="I170" s="195"/>
      <c r="J170" s="104"/>
      <c r="K170" s="55">
        <f t="shared" si="6"/>
        <v>0</v>
      </c>
      <c r="L170" s="56">
        <f t="shared" si="4"/>
        <v>0</v>
      </c>
      <c r="M170" s="54">
        <f t="shared" si="5"/>
        <v>0</v>
      </c>
      <c r="N170" s="54">
        <f t="shared" si="7"/>
        <v>0</v>
      </c>
      <c r="O170" s="101">
        <f>+'Pay App 26'!O170+'Pay App 26'!P170</f>
        <v>0</v>
      </c>
      <c r="P170" s="73"/>
      <c r="Q170" s="69">
        <f>+'Pay App 26'!Q170+N170+P170</f>
        <v>0</v>
      </c>
    </row>
    <row r="171" spans="1:17" ht="21" customHeight="1" x14ac:dyDescent="0.25">
      <c r="A171" s="154" t="s">
        <v>355</v>
      </c>
      <c r="B171" s="154"/>
      <c r="C171" s="154" t="s">
        <v>346</v>
      </c>
      <c r="D171" s="155"/>
      <c r="E171" s="101">
        <f>+'Pay App 26'!E171</f>
        <v>0</v>
      </c>
      <c r="F171" s="73"/>
      <c r="G171" s="102">
        <f>+'Pay App 26'!G171+'Pay App 27'!F171</f>
        <v>0</v>
      </c>
      <c r="H171" s="194">
        <f>+'Pay App 26'!K171</f>
        <v>0</v>
      </c>
      <c r="I171" s="195"/>
      <c r="J171" s="104"/>
      <c r="K171" s="55">
        <f t="shared" si="6"/>
        <v>0</v>
      </c>
      <c r="L171" s="56">
        <f t="shared" si="4"/>
        <v>0</v>
      </c>
      <c r="M171" s="54">
        <f t="shared" si="5"/>
        <v>0</v>
      </c>
      <c r="N171" s="54">
        <f t="shared" si="7"/>
        <v>0</v>
      </c>
      <c r="O171" s="101">
        <f>+'Pay App 26'!O171+'Pay App 26'!P171</f>
        <v>0</v>
      </c>
      <c r="P171" s="73"/>
      <c r="Q171" s="69">
        <f>+'Pay App 26'!Q171+N171+P171</f>
        <v>0</v>
      </c>
    </row>
    <row r="172" spans="1:17" ht="21" customHeight="1" x14ac:dyDescent="0.25">
      <c r="A172" s="154" t="s">
        <v>356</v>
      </c>
      <c r="B172" s="154"/>
      <c r="C172" s="154" t="s">
        <v>347</v>
      </c>
      <c r="D172" s="155"/>
      <c r="E172" s="101">
        <f>+'Pay App 26'!E172</f>
        <v>0</v>
      </c>
      <c r="F172" s="73"/>
      <c r="G172" s="102">
        <f>+'Pay App 26'!G172+'Pay App 27'!F172</f>
        <v>0</v>
      </c>
      <c r="H172" s="194">
        <f>+'Pay App 26'!K172</f>
        <v>0</v>
      </c>
      <c r="I172" s="195"/>
      <c r="J172" s="104"/>
      <c r="K172" s="55">
        <f t="shared" si="6"/>
        <v>0</v>
      </c>
      <c r="L172" s="56">
        <f t="shared" si="4"/>
        <v>0</v>
      </c>
      <c r="M172" s="54">
        <f t="shared" si="5"/>
        <v>0</v>
      </c>
      <c r="N172" s="54">
        <f t="shared" si="7"/>
        <v>0</v>
      </c>
      <c r="O172" s="101">
        <f>+'Pay App 26'!O172+'Pay App 26'!P172</f>
        <v>0</v>
      </c>
      <c r="P172" s="73"/>
      <c r="Q172" s="69">
        <f>+'Pay App 26'!Q172+N172+P172</f>
        <v>0</v>
      </c>
    </row>
    <row r="173" spans="1:17" ht="21" customHeight="1" x14ac:dyDescent="0.25">
      <c r="A173" s="154" t="s">
        <v>357</v>
      </c>
      <c r="B173" s="154"/>
      <c r="C173" s="154" t="s">
        <v>348</v>
      </c>
      <c r="D173" s="155"/>
      <c r="E173" s="101">
        <f>+'Pay App 26'!E173</f>
        <v>0</v>
      </c>
      <c r="F173" s="73"/>
      <c r="G173" s="102">
        <f>+'Pay App 26'!G173+'Pay App 27'!F173</f>
        <v>0</v>
      </c>
      <c r="H173" s="194">
        <f>+'Pay App 26'!K173</f>
        <v>0</v>
      </c>
      <c r="I173" s="195"/>
      <c r="J173" s="104"/>
      <c r="K173" s="55">
        <f t="shared" si="6"/>
        <v>0</v>
      </c>
      <c r="L173" s="56">
        <f t="shared" si="4"/>
        <v>0</v>
      </c>
      <c r="M173" s="54">
        <f t="shared" si="5"/>
        <v>0</v>
      </c>
      <c r="N173" s="54">
        <f t="shared" si="7"/>
        <v>0</v>
      </c>
      <c r="O173" s="101">
        <f>+'Pay App 26'!O173+'Pay App 26'!P173</f>
        <v>0</v>
      </c>
      <c r="P173" s="73"/>
      <c r="Q173" s="69">
        <f>+'Pay App 26'!Q173+N173+P173</f>
        <v>0</v>
      </c>
    </row>
    <row r="174" spans="1:17" ht="21" customHeight="1" x14ac:dyDescent="0.25">
      <c r="A174" s="154" t="s">
        <v>358</v>
      </c>
      <c r="B174" s="154"/>
      <c r="C174" s="154" t="s">
        <v>349</v>
      </c>
      <c r="D174" s="155"/>
      <c r="E174" s="101">
        <f>+'Pay App 26'!E174</f>
        <v>0</v>
      </c>
      <c r="F174" s="73"/>
      <c r="G174" s="102">
        <f>+'Pay App 26'!G174+'Pay App 27'!F174</f>
        <v>0</v>
      </c>
      <c r="H174" s="194">
        <f>+'Pay App 26'!K174</f>
        <v>0</v>
      </c>
      <c r="I174" s="195"/>
      <c r="J174" s="104"/>
      <c r="K174" s="55">
        <f t="shared" si="6"/>
        <v>0</v>
      </c>
      <c r="L174" s="56">
        <f t="shared" si="4"/>
        <v>0</v>
      </c>
      <c r="M174" s="54">
        <f t="shared" si="5"/>
        <v>0</v>
      </c>
      <c r="N174" s="54">
        <f t="shared" si="7"/>
        <v>0</v>
      </c>
      <c r="O174" s="101">
        <f>+'Pay App 26'!O174+'Pay App 26'!P174</f>
        <v>0</v>
      </c>
      <c r="P174" s="73"/>
      <c r="Q174" s="69">
        <f>+'Pay App 26'!Q174+N174+P174</f>
        <v>0</v>
      </c>
    </row>
    <row r="175" spans="1:17" ht="21" customHeight="1" x14ac:dyDescent="0.25">
      <c r="A175" s="154" t="s">
        <v>359</v>
      </c>
      <c r="B175" s="154"/>
      <c r="C175" s="154" t="s">
        <v>350</v>
      </c>
      <c r="D175" s="155"/>
      <c r="E175" s="101">
        <f>+'Pay App 26'!E175</f>
        <v>0</v>
      </c>
      <c r="F175" s="73"/>
      <c r="G175" s="102">
        <f>+'Pay App 26'!G175+'Pay App 27'!F175</f>
        <v>0</v>
      </c>
      <c r="H175" s="194">
        <f>+'Pay App 26'!K175</f>
        <v>0</v>
      </c>
      <c r="I175" s="195"/>
      <c r="J175" s="104"/>
      <c r="K175" s="55">
        <f t="shared" si="6"/>
        <v>0</v>
      </c>
      <c r="L175" s="56">
        <f t="shared" si="4"/>
        <v>0</v>
      </c>
      <c r="M175" s="54">
        <f t="shared" si="5"/>
        <v>0</v>
      </c>
      <c r="N175" s="54">
        <f t="shared" si="7"/>
        <v>0</v>
      </c>
      <c r="O175" s="101">
        <f>+'Pay App 26'!O175+'Pay App 26'!P175</f>
        <v>0</v>
      </c>
      <c r="P175" s="73"/>
      <c r="Q175" s="69">
        <f>+'Pay App 26'!Q175+N175+P175</f>
        <v>0</v>
      </c>
    </row>
    <row r="176" spans="1:17" ht="21" customHeight="1" x14ac:dyDescent="0.25">
      <c r="A176" s="156" t="s">
        <v>186</v>
      </c>
      <c r="B176" s="156"/>
      <c r="C176" s="156" t="s">
        <v>187</v>
      </c>
      <c r="D176" s="157"/>
      <c r="E176" s="101">
        <f>+'Pay App 26'!E176</f>
        <v>0</v>
      </c>
      <c r="F176" s="73"/>
      <c r="G176" s="102">
        <f>+'Pay App 26'!G176+'Pay App 27'!F176</f>
        <v>0</v>
      </c>
      <c r="H176" s="194">
        <f>+'Pay App 26'!K176</f>
        <v>0</v>
      </c>
      <c r="I176" s="195"/>
      <c r="J176" s="104"/>
      <c r="K176" s="55">
        <f t="shared" si="6"/>
        <v>0</v>
      </c>
      <c r="L176" s="56">
        <f t="shared" si="4"/>
        <v>0</v>
      </c>
      <c r="M176" s="54">
        <f t="shared" si="5"/>
        <v>0</v>
      </c>
      <c r="N176" s="54">
        <f t="shared" si="7"/>
        <v>0</v>
      </c>
      <c r="O176" s="101">
        <f>+'Pay App 26'!O176+'Pay App 26'!P176</f>
        <v>0</v>
      </c>
      <c r="P176" s="73"/>
      <c r="Q176" s="69">
        <f>+'Pay App 26'!Q176+N176+P176</f>
        <v>0</v>
      </c>
    </row>
    <row r="177" spans="1:17" ht="21" customHeight="1" x14ac:dyDescent="0.25">
      <c r="A177" s="154" t="s">
        <v>361</v>
      </c>
      <c r="B177" s="154"/>
      <c r="C177" s="154" t="s">
        <v>360</v>
      </c>
      <c r="D177" s="155"/>
      <c r="E177" s="101">
        <f>+'Pay App 26'!E177</f>
        <v>0</v>
      </c>
      <c r="F177" s="73"/>
      <c r="G177" s="102">
        <f>+'Pay App 26'!G177+'Pay App 27'!F177</f>
        <v>0</v>
      </c>
      <c r="H177" s="194">
        <f>+'Pay App 26'!K177</f>
        <v>0</v>
      </c>
      <c r="I177" s="195"/>
      <c r="J177" s="104"/>
      <c r="K177" s="55">
        <f t="shared" si="6"/>
        <v>0</v>
      </c>
      <c r="L177" s="56">
        <f t="shared" si="4"/>
        <v>0</v>
      </c>
      <c r="M177" s="54">
        <f t="shared" si="5"/>
        <v>0</v>
      </c>
      <c r="N177" s="54">
        <f t="shared" si="7"/>
        <v>0</v>
      </c>
      <c r="O177" s="101">
        <f>+'Pay App 26'!O177+'Pay App 26'!P177</f>
        <v>0</v>
      </c>
      <c r="P177" s="73"/>
      <c r="Q177" s="69">
        <f>+'Pay App 26'!Q177+N177+P177</f>
        <v>0</v>
      </c>
    </row>
    <row r="178" spans="1:17" ht="21" customHeight="1" x14ac:dyDescent="0.25">
      <c r="A178" s="154" t="s">
        <v>130</v>
      </c>
      <c r="B178" s="154"/>
      <c r="C178" s="153" t="s">
        <v>131</v>
      </c>
      <c r="D178" s="158"/>
      <c r="E178" s="101">
        <f>+'Pay App 26'!E178</f>
        <v>0</v>
      </c>
      <c r="F178" s="73"/>
      <c r="G178" s="102">
        <f>+'Pay App 26'!G178+'Pay App 27'!F178</f>
        <v>0</v>
      </c>
      <c r="H178" s="194">
        <f>+'Pay App 26'!K178</f>
        <v>0</v>
      </c>
      <c r="I178" s="195"/>
      <c r="J178" s="104"/>
      <c r="K178" s="55">
        <f t="shared" si="6"/>
        <v>0</v>
      </c>
      <c r="L178" s="56">
        <f t="shared" si="4"/>
        <v>0</v>
      </c>
      <c r="M178" s="54">
        <f t="shared" si="5"/>
        <v>0</v>
      </c>
      <c r="N178" s="54">
        <f t="shared" si="7"/>
        <v>0</v>
      </c>
      <c r="O178" s="101">
        <f>+'Pay App 26'!O178+'Pay App 26'!P178</f>
        <v>0</v>
      </c>
      <c r="P178" s="73"/>
      <c r="Q178" s="69">
        <f>+'Pay App 26'!Q178+N178+P178</f>
        <v>0</v>
      </c>
    </row>
    <row r="179" spans="1:17" ht="21" customHeight="1" x14ac:dyDescent="0.25">
      <c r="A179" s="154" t="s">
        <v>362</v>
      </c>
      <c r="B179" s="154"/>
      <c r="C179" s="154" t="s">
        <v>366</v>
      </c>
      <c r="D179" s="155"/>
      <c r="E179" s="101">
        <f>+'Pay App 26'!E179</f>
        <v>0</v>
      </c>
      <c r="F179" s="73"/>
      <c r="G179" s="102">
        <f>+'Pay App 26'!G179+'Pay App 27'!F179</f>
        <v>0</v>
      </c>
      <c r="H179" s="194">
        <f>+'Pay App 26'!K179</f>
        <v>0</v>
      </c>
      <c r="I179" s="195"/>
      <c r="J179" s="104"/>
      <c r="K179" s="55">
        <f t="shared" si="6"/>
        <v>0</v>
      </c>
      <c r="L179" s="56">
        <f t="shared" si="4"/>
        <v>0</v>
      </c>
      <c r="M179" s="54">
        <f t="shared" si="5"/>
        <v>0</v>
      </c>
      <c r="N179" s="54">
        <f t="shared" si="7"/>
        <v>0</v>
      </c>
      <c r="O179" s="101">
        <f>+'Pay App 26'!O179+'Pay App 26'!P179</f>
        <v>0</v>
      </c>
      <c r="P179" s="73"/>
      <c r="Q179" s="69">
        <f>+'Pay App 26'!Q179+N179+P179</f>
        <v>0</v>
      </c>
    </row>
    <row r="180" spans="1:17" ht="21" customHeight="1" x14ac:dyDescent="0.25">
      <c r="A180" s="154" t="s">
        <v>363</v>
      </c>
      <c r="B180" s="154"/>
      <c r="C180" s="154" t="s">
        <v>367</v>
      </c>
      <c r="D180" s="155"/>
      <c r="E180" s="101">
        <f>+'Pay App 26'!E180</f>
        <v>0</v>
      </c>
      <c r="F180" s="73"/>
      <c r="G180" s="102">
        <f>+'Pay App 26'!G180+'Pay App 27'!F180</f>
        <v>0</v>
      </c>
      <c r="H180" s="194">
        <f>+'Pay App 26'!K180</f>
        <v>0</v>
      </c>
      <c r="I180" s="195"/>
      <c r="J180" s="104"/>
      <c r="K180" s="55">
        <f t="shared" si="6"/>
        <v>0</v>
      </c>
      <c r="L180" s="56">
        <f t="shared" si="4"/>
        <v>0</v>
      </c>
      <c r="M180" s="54">
        <f t="shared" si="5"/>
        <v>0</v>
      </c>
      <c r="N180" s="54">
        <f t="shared" si="7"/>
        <v>0</v>
      </c>
      <c r="O180" s="101">
        <f>+'Pay App 26'!O180+'Pay App 26'!P180</f>
        <v>0</v>
      </c>
      <c r="P180" s="73"/>
      <c r="Q180" s="69">
        <f>+'Pay App 26'!Q180+N180+P180</f>
        <v>0</v>
      </c>
    </row>
    <row r="181" spans="1:17" ht="21" customHeight="1" x14ac:dyDescent="0.25">
      <c r="A181" s="154" t="s">
        <v>364</v>
      </c>
      <c r="B181" s="154"/>
      <c r="C181" s="154" t="s">
        <v>368</v>
      </c>
      <c r="D181" s="155"/>
      <c r="E181" s="101">
        <f>+'Pay App 26'!E181</f>
        <v>0</v>
      </c>
      <c r="F181" s="73"/>
      <c r="G181" s="102">
        <f>+'Pay App 26'!G181+'Pay App 27'!F181</f>
        <v>0</v>
      </c>
      <c r="H181" s="194">
        <f>+'Pay App 26'!K181</f>
        <v>0</v>
      </c>
      <c r="I181" s="195"/>
      <c r="J181" s="104"/>
      <c r="K181" s="55">
        <f t="shared" si="6"/>
        <v>0</v>
      </c>
      <c r="L181" s="56">
        <f t="shared" si="4"/>
        <v>0</v>
      </c>
      <c r="M181" s="54">
        <f t="shared" si="5"/>
        <v>0</v>
      </c>
      <c r="N181" s="54">
        <f t="shared" si="7"/>
        <v>0</v>
      </c>
      <c r="O181" s="101">
        <f>+'Pay App 26'!O181+'Pay App 26'!P181</f>
        <v>0</v>
      </c>
      <c r="P181" s="73"/>
      <c r="Q181" s="69">
        <f>+'Pay App 26'!Q181+N181+P181</f>
        <v>0</v>
      </c>
    </row>
    <row r="182" spans="1:17" ht="21" customHeight="1" x14ac:dyDescent="0.25">
      <c r="A182" s="154" t="s">
        <v>365</v>
      </c>
      <c r="B182" s="154"/>
      <c r="C182" s="154" t="s">
        <v>369</v>
      </c>
      <c r="D182" s="155"/>
      <c r="E182" s="101">
        <f>+'Pay App 26'!E182</f>
        <v>0</v>
      </c>
      <c r="F182" s="73"/>
      <c r="G182" s="102">
        <f>+'Pay App 26'!G182+'Pay App 27'!F182</f>
        <v>0</v>
      </c>
      <c r="H182" s="194">
        <f>+'Pay App 26'!K182</f>
        <v>0</v>
      </c>
      <c r="I182" s="195"/>
      <c r="J182" s="104"/>
      <c r="K182" s="55">
        <f t="shared" si="6"/>
        <v>0</v>
      </c>
      <c r="L182" s="56">
        <f t="shared" si="4"/>
        <v>0</v>
      </c>
      <c r="M182" s="54">
        <f t="shared" si="5"/>
        <v>0</v>
      </c>
      <c r="N182" s="54">
        <f t="shared" si="7"/>
        <v>0</v>
      </c>
      <c r="O182" s="101">
        <f>+'Pay App 26'!O182+'Pay App 26'!P182</f>
        <v>0</v>
      </c>
      <c r="P182" s="73"/>
      <c r="Q182" s="69">
        <f>+'Pay App 26'!Q182+N182+P182</f>
        <v>0</v>
      </c>
    </row>
    <row r="183" spans="1:17" ht="21" customHeight="1" x14ac:dyDescent="0.25">
      <c r="A183" s="156" t="s">
        <v>188</v>
      </c>
      <c r="B183" s="156"/>
      <c r="C183" s="156" t="s">
        <v>189</v>
      </c>
      <c r="D183" s="157"/>
      <c r="E183" s="101">
        <f>+'Pay App 26'!E183</f>
        <v>0</v>
      </c>
      <c r="F183" s="73"/>
      <c r="G183" s="102">
        <f>+'Pay App 26'!G183+'Pay App 27'!F183</f>
        <v>0</v>
      </c>
      <c r="H183" s="194">
        <f>+'Pay App 26'!K183</f>
        <v>0</v>
      </c>
      <c r="I183" s="195"/>
      <c r="J183" s="104"/>
      <c r="K183" s="55">
        <f t="shared" si="6"/>
        <v>0</v>
      </c>
      <c r="L183" s="56">
        <f t="shared" si="4"/>
        <v>0</v>
      </c>
      <c r="M183" s="54">
        <f t="shared" si="5"/>
        <v>0</v>
      </c>
      <c r="N183" s="54">
        <f t="shared" si="7"/>
        <v>0</v>
      </c>
      <c r="O183" s="101">
        <f>+'Pay App 26'!O183+'Pay App 26'!P183</f>
        <v>0</v>
      </c>
      <c r="P183" s="73"/>
      <c r="Q183" s="69">
        <f>+'Pay App 26'!Q183+N183+P183</f>
        <v>0</v>
      </c>
    </row>
    <row r="184" spans="1:17" ht="21" customHeight="1" x14ac:dyDescent="0.25">
      <c r="A184" s="156" t="s">
        <v>190</v>
      </c>
      <c r="B184" s="156"/>
      <c r="C184" s="156" t="s">
        <v>191</v>
      </c>
      <c r="D184" s="157"/>
      <c r="E184" s="101">
        <f>+'Pay App 26'!E184</f>
        <v>0</v>
      </c>
      <c r="F184" s="73"/>
      <c r="G184" s="102">
        <f>+'Pay App 26'!G184+'Pay App 27'!F184</f>
        <v>0</v>
      </c>
      <c r="H184" s="194">
        <f>+'Pay App 26'!K184</f>
        <v>0</v>
      </c>
      <c r="I184" s="195"/>
      <c r="J184" s="104"/>
      <c r="K184" s="55">
        <f t="shared" si="6"/>
        <v>0</v>
      </c>
      <c r="L184" s="56">
        <f t="shared" si="4"/>
        <v>0</v>
      </c>
      <c r="M184" s="54">
        <f t="shared" si="5"/>
        <v>0</v>
      </c>
      <c r="N184" s="54">
        <f t="shared" si="7"/>
        <v>0</v>
      </c>
      <c r="O184" s="101">
        <f>+'Pay App 26'!O184+'Pay App 26'!P184</f>
        <v>0</v>
      </c>
      <c r="P184" s="73"/>
      <c r="Q184" s="69">
        <f>+'Pay App 26'!Q184+N184+P184</f>
        <v>0</v>
      </c>
    </row>
    <row r="185" spans="1:17" ht="21" customHeight="1" x14ac:dyDescent="0.25">
      <c r="A185" s="154" t="s">
        <v>371</v>
      </c>
      <c r="B185" s="154"/>
      <c r="C185" s="154" t="s">
        <v>370</v>
      </c>
      <c r="D185" s="155"/>
      <c r="E185" s="101">
        <f>+'Pay App 26'!E185</f>
        <v>0</v>
      </c>
      <c r="F185" s="73"/>
      <c r="G185" s="102">
        <f>+'Pay App 26'!G185+'Pay App 27'!F185</f>
        <v>0</v>
      </c>
      <c r="H185" s="194">
        <f>+'Pay App 26'!K185</f>
        <v>0</v>
      </c>
      <c r="I185" s="195"/>
      <c r="J185" s="104"/>
      <c r="K185" s="55">
        <f t="shared" si="6"/>
        <v>0</v>
      </c>
      <c r="L185" s="56">
        <f t="shared" si="4"/>
        <v>0</v>
      </c>
      <c r="M185" s="54">
        <f t="shared" si="5"/>
        <v>0</v>
      </c>
      <c r="N185" s="54">
        <f t="shared" si="7"/>
        <v>0</v>
      </c>
      <c r="O185" s="101">
        <f>+'Pay App 26'!O185+'Pay App 26'!P185</f>
        <v>0</v>
      </c>
      <c r="P185" s="73"/>
      <c r="Q185" s="69">
        <f>+'Pay App 26'!Q185+N185+P185</f>
        <v>0</v>
      </c>
    </row>
    <row r="186" spans="1:17" ht="21" customHeight="1" x14ac:dyDescent="0.25">
      <c r="A186" s="154" t="s">
        <v>372</v>
      </c>
      <c r="B186" s="154"/>
      <c r="C186" s="154" t="s">
        <v>373</v>
      </c>
      <c r="D186" s="155"/>
      <c r="E186" s="101">
        <f>+'Pay App 26'!E186</f>
        <v>0</v>
      </c>
      <c r="F186" s="73"/>
      <c r="G186" s="102">
        <f>+'Pay App 26'!G186+'Pay App 27'!F186</f>
        <v>0</v>
      </c>
      <c r="H186" s="194">
        <f>+'Pay App 26'!K186</f>
        <v>0</v>
      </c>
      <c r="I186" s="195"/>
      <c r="J186" s="104"/>
      <c r="K186" s="55">
        <f t="shared" si="6"/>
        <v>0</v>
      </c>
      <c r="L186" s="56">
        <f t="shared" si="4"/>
        <v>0</v>
      </c>
      <c r="M186" s="54">
        <f t="shared" si="5"/>
        <v>0</v>
      </c>
      <c r="N186" s="54">
        <f t="shared" si="7"/>
        <v>0</v>
      </c>
      <c r="O186" s="101">
        <f>+'Pay App 26'!O186+'Pay App 26'!P186</f>
        <v>0</v>
      </c>
      <c r="P186" s="73"/>
      <c r="Q186" s="69">
        <f>+'Pay App 26'!Q186+N186+P186</f>
        <v>0</v>
      </c>
    </row>
    <row r="187" spans="1:17" ht="21" customHeight="1" x14ac:dyDescent="0.25">
      <c r="A187" s="154" t="s">
        <v>374</v>
      </c>
      <c r="B187" s="154"/>
      <c r="C187" s="154" t="s">
        <v>375</v>
      </c>
      <c r="D187" s="155"/>
      <c r="E187" s="101">
        <f>+'Pay App 26'!E187</f>
        <v>0</v>
      </c>
      <c r="F187" s="73"/>
      <c r="G187" s="102">
        <f>+'Pay App 26'!G187+'Pay App 27'!F187</f>
        <v>0</v>
      </c>
      <c r="H187" s="194">
        <f>+'Pay App 26'!K187</f>
        <v>0</v>
      </c>
      <c r="I187" s="195"/>
      <c r="J187" s="104"/>
      <c r="K187" s="55">
        <f t="shared" si="6"/>
        <v>0</v>
      </c>
      <c r="L187" s="56">
        <f t="shared" si="4"/>
        <v>0</v>
      </c>
      <c r="M187" s="54">
        <f t="shared" si="5"/>
        <v>0</v>
      </c>
      <c r="N187" s="54">
        <f t="shared" si="7"/>
        <v>0</v>
      </c>
      <c r="O187" s="101">
        <f>+'Pay App 26'!O187+'Pay App 26'!P187</f>
        <v>0</v>
      </c>
      <c r="P187" s="73"/>
      <c r="Q187" s="69">
        <f>+'Pay App 26'!Q187+N187+P187</f>
        <v>0</v>
      </c>
    </row>
    <row r="188" spans="1:17" ht="21" customHeight="1" x14ac:dyDescent="0.25">
      <c r="A188" s="156" t="s">
        <v>192</v>
      </c>
      <c r="B188" s="156"/>
      <c r="C188" s="156" t="s">
        <v>193</v>
      </c>
      <c r="D188" s="157"/>
      <c r="E188" s="101">
        <f>+'Pay App 26'!E188</f>
        <v>0</v>
      </c>
      <c r="F188" s="73"/>
      <c r="G188" s="102">
        <f>+'Pay App 26'!G188+'Pay App 27'!F188</f>
        <v>0</v>
      </c>
      <c r="H188" s="194">
        <f>+'Pay App 26'!K188</f>
        <v>0</v>
      </c>
      <c r="I188" s="195"/>
      <c r="J188" s="104"/>
      <c r="K188" s="55">
        <f t="shared" si="6"/>
        <v>0</v>
      </c>
      <c r="L188" s="56">
        <f t="shared" si="4"/>
        <v>0</v>
      </c>
      <c r="M188" s="54">
        <f t="shared" si="5"/>
        <v>0</v>
      </c>
      <c r="N188" s="54">
        <f t="shared" si="7"/>
        <v>0</v>
      </c>
      <c r="O188" s="101">
        <f>+'Pay App 26'!O188+'Pay App 26'!P188</f>
        <v>0</v>
      </c>
      <c r="P188" s="73"/>
      <c r="Q188" s="69">
        <f>+'Pay App 26'!Q188+N188+P188</f>
        <v>0</v>
      </c>
    </row>
    <row r="189" spans="1:17" ht="21" customHeight="1" x14ac:dyDescent="0.25">
      <c r="A189" s="153" t="s">
        <v>132</v>
      </c>
      <c r="B189" s="153"/>
      <c r="C189" s="153" t="s">
        <v>133</v>
      </c>
      <c r="D189" s="158"/>
      <c r="E189" s="101">
        <f>+'Pay App 26'!E189</f>
        <v>0</v>
      </c>
      <c r="F189" s="73"/>
      <c r="G189" s="102">
        <f>+'Pay App 26'!G189+'Pay App 27'!F189</f>
        <v>0</v>
      </c>
      <c r="H189" s="194">
        <f>+'Pay App 26'!K189</f>
        <v>0</v>
      </c>
      <c r="I189" s="195"/>
      <c r="J189" s="104"/>
      <c r="K189" s="55">
        <f t="shared" si="6"/>
        <v>0</v>
      </c>
      <c r="L189" s="56">
        <f t="shared" si="4"/>
        <v>0</v>
      </c>
      <c r="M189" s="54">
        <f t="shared" si="5"/>
        <v>0</v>
      </c>
      <c r="N189" s="54">
        <f t="shared" si="7"/>
        <v>0</v>
      </c>
      <c r="O189" s="101">
        <f>+'Pay App 26'!O189+'Pay App 26'!P189</f>
        <v>0</v>
      </c>
      <c r="P189" s="73"/>
      <c r="Q189" s="69">
        <f>+'Pay App 26'!Q189+N189+P189</f>
        <v>0</v>
      </c>
    </row>
    <row r="190" spans="1:17" ht="21" customHeight="1" x14ac:dyDescent="0.25">
      <c r="A190" s="153" t="s">
        <v>376</v>
      </c>
      <c r="B190" s="153"/>
      <c r="C190" s="154" t="s">
        <v>377</v>
      </c>
      <c r="D190" s="155"/>
      <c r="E190" s="101">
        <f>+'Pay App 26'!E190</f>
        <v>0</v>
      </c>
      <c r="F190" s="73"/>
      <c r="G190" s="102">
        <f>+'Pay App 26'!G190+'Pay App 27'!F190</f>
        <v>0</v>
      </c>
      <c r="H190" s="194">
        <f>+'Pay App 26'!K190</f>
        <v>0</v>
      </c>
      <c r="I190" s="195"/>
      <c r="J190" s="104"/>
      <c r="K190" s="55">
        <f t="shared" si="6"/>
        <v>0</v>
      </c>
      <c r="L190" s="56">
        <f t="shared" si="4"/>
        <v>0</v>
      </c>
      <c r="M190" s="54">
        <f t="shared" si="5"/>
        <v>0</v>
      </c>
      <c r="N190" s="54">
        <f t="shared" si="7"/>
        <v>0</v>
      </c>
      <c r="O190" s="101">
        <f>+'Pay App 26'!O190+'Pay App 26'!P190</f>
        <v>0</v>
      </c>
      <c r="P190" s="73"/>
      <c r="Q190" s="69">
        <f>+'Pay App 26'!Q190+N190+P190</f>
        <v>0</v>
      </c>
    </row>
    <row r="191" spans="1:17" ht="21" customHeight="1" x14ac:dyDescent="0.25">
      <c r="A191" s="156" t="s">
        <v>194</v>
      </c>
      <c r="B191" s="156"/>
      <c r="C191" s="156" t="s">
        <v>195</v>
      </c>
      <c r="D191" s="157"/>
      <c r="E191" s="101">
        <f>+'Pay App 26'!E191</f>
        <v>0</v>
      </c>
      <c r="F191" s="73"/>
      <c r="G191" s="102">
        <f>+'Pay App 26'!G191+'Pay App 27'!F191</f>
        <v>0</v>
      </c>
      <c r="H191" s="194">
        <f>+'Pay App 26'!K191</f>
        <v>0</v>
      </c>
      <c r="I191" s="195"/>
      <c r="J191" s="104"/>
      <c r="K191" s="55">
        <f t="shared" si="6"/>
        <v>0</v>
      </c>
      <c r="L191" s="56">
        <f t="shared" si="4"/>
        <v>0</v>
      </c>
      <c r="M191" s="54">
        <f t="shared" si="5"/>
        <v>0</v>
      </c>
      <c r="N191" s="54">
        <f t="shared" si="7"/>
        <v>0</v>
      </c>
      <c r="O191" s="101">
        <f>+'Pay App 26'!O191+'Pay App 26'!P191</f>
        <v>0</v>
      </c>
      <c r="P191" s="73"/>
      <c r="Q191" s="69">
        <f>+'Pay App 26'!Q191+N191+P191</f>
        <v>0</v>
      </c>
    </row>
    <row r="192" spans="1:17" ht="21" customHeight="1" x14ac:dyDescent="0.25">
      <c r="A192" s="153" t="s">
        <v>134</v>
      </c>
      <c r="B192" s="153"/>
      <c r="C192" s="153" t="s">
        <v>135</v>
      </c>
      <c r="D192" s="158"/>
      <c r="E192" s="101">
        <f>+'Pay App 26'!E192</f>
        <v>0</v>
      </c>
      <c r="F192" s="73"/>
      <c r="G192" s="102">
        <f>+'Pay App 26'!G192+'Pay App 27'!F192</f>
        <v>0</v>
      </c>
      <c r="H192" s="194">
        <f>+'Pay App 26'!K192</f>
        <v>0</v>
      </c>
      <c r="I192" s="195"/>
      <c r="J192" s="104"/>
      <c r="K192" s="55">
        <f t="shared" si="6"/>
        <v>0</v>
      </c>
      <c r="L192" s="56">
        <f t="shared" si="4"/>
        <v>0</v>
      </c>
      <c r="M192" s="54">
        <f t="shared" si="5"/>
        <v>0</v>
      </c>
      <c r="N192" s="54">
        <f t="shared" si="7"/>
        <v>0</v>
      </c>
      <c r="O192" s="101">
        <f>+'Pay App 26'!O192+'Pay App 26'!P192</f>
        <v>0</v>
      </c>
      <c r="P192" s="73"/>
      <c r="Q192" s="69">
        <f>+'Pay App 26'!Q192+N192+P192</f>
        <v>0</v>
      </c>
    </row>
    <row r="193" spans="1:17" ht="21" customHeight="1" x14ac:dyDescent="0.25">
      <c r="A193" s="153" t="s">
        <v>376</v>
      </c>
      <c r="B193" s="153"/>
      <c r="C193" s="154" t="s">
        <v>378</v>
      </c>
      <c r="D193" s="155"/>
      <c r="E193" s="101">
        <f>+'Pay App 26'!E193</f>
        <v>0</v>
      </c>
      <c r="F193" s="73"/>
      <c r="G193" s="102">
        <f>+'Pay App 26'!G193+'Pay App 27'!F193</f>
        <v>0</v>
      </c>
      <c r="H193" s="194">
        <f>+'Pay App 26'!K193</f>
        <v>0</v>
      </c>
      <c r="I193" s="195"/>
      <c r="J193" s="104"/>
      <c r="K193" s="55">
        <f t="shared" si="6"/>
        <v>0</v>
      </c>
      <c r="L193" s="56">
        <f t="shared" si="4"/>
        <v>0</v>
      </c>
      <c r="M193" s="54">
        <f t="shared" si="5"/>
        <v>0</v>
      </c>
      <c r="N193" s="54">
        <f t="shared" si="7"/>
        <v>0</v>
      </c>
      <c r="O193" s="101">
        <f>+'Pay App 26'!O193+'Pay App 26'!P193</f>
        <v>0</v>
      </c>
      <c r="P193" s="73"/>
      <c r="Q193" s="69">
        <f>+'Pay App 26'!Q193+N193+P193</f>
        <v>0</v>
      </c>
    </row>
    <row r="194" spans="1:17" ht="21" customHeight="1" x14ac:dyDescent="0.25">
      <c r="A194" s="153" t="s">
        <v>136</v>
      </c>
      <c r="B194" s="153"/>
      <c r="C194" s="153" t="s">
        <v>137</v>
      </c>
      <c r="D194" s="158"/>
      <c r="E194" s="101">
        <f>+'Pay App 26'!E194</f>
        <v>0</v>
      </c>
      <c r="F194" s="73"/>
      <c r="G194" s="102">
        <f>+'Pay App 26'!G194+'Pay App 27'!F194</f>
        <v>0</v>
      </c>
      <c r="H194" s="194">
        <f>+'Pay App 26'!K194</f>
        <v>0</v>
      </c>
      <c r="I194" s="195"/>
      <c r="J194" s="104"/>
      <c r="K194" s="55">
        <f t="shared" si="6"/>
        <v>0</v>
      </c>
      <c r="L194" s="56">
        <f t="shared" si="4"/>
        <v>0</v>
      </c>
      <c r="M194" s="54">
        <f t="shared" si="5"/>
        <v>0</v>
      </c>
      <c r="N194" s="54">
        <f t="shared" si="7"/>
        <v>0</v>
      </c>
      <c r="O194" s="101">
        <f>+'Pay App 26'!O194+'Pay App 26'!P194</f>
        <v>0</v>
      </c>
      <c r="P194" s="73"/>
      <c r="Q194" s="69">
        <f>+'Pay App 26'!Q194+N194+P194</f>
        <v>0</v>
      </c>
    </row>
    <row r="195" spans="1:17" ht="21" customHeight="1" x14ac:dyDescent="0.25">
      <c r="A195" s="153" t="s">
        <v>138</v>
      </c>
      <c r="B195" s="153"/>
      <c r="C195" s="153" t="s">
        <v>139</v>
      </c>
      <c r="D195" s="158"/>
      <c r="E195" s="101">
        <f>+'Pay App 26'!E195</f>
        <v>0</v>
      </c>
      <c r="F195" s="73"/>
      <c r="G195" s="102">
        <f>+'Pay App 26'!G195+'Pay App 27'!F195</f>
        <v>0</v>
      </c>
      <c r="H195" s="194">
        <f>+'Pay App 26'!K195</f>
        <v>0</v>
      </c>
      <c r="I195" s="195"/>
      <c r="J195" s="104"/>
      <c r="K195" s="55">
        <f t="shared" si="6"/>
        <v>0</v>
      </c>
      <c r="L195" s="56">
        <f t="shared" si="4"/>
        <v>0</v>
      </c>
      <c r="M195" s="54">
        <f t="shared" si="5"/>
        <v>0</v>
      </c>
      <c r="N195" s="54">
        <f t="shared" si="7"/>
        <v>0</v>
      </c>
      <c r="O195" s="101">
        <f>+'Pay App 26'!O195+'Pay App 26'!P195</f>
        <v>0</v>
      </c>
      <c r="P195" s="73"/>
      <c r="Q195" s="69">
        <f>+'Pay App 26'!Q195+N195+P195</f>
        <v>0</v>
      </c>
    </row>
    <row r="196" spans="1:17" ht="21" customHeight="1" x14ac:dyDescent="0.25">
      <c r="A196" s="153" t="s">
        <v>379</v>
      </c>
      <c r="B196" s="153"/>
      <c r="C196" s="154" t="s">
        <v>348</v>
      </c>
      <c r="D196" s="155"/>
      <c r="E196" s="101">
        <f>+'Pay App 26'!E196</f>
        <v>0</v>
      </c>
      <c r="F196" s="73"/>
      <c r="G196" s="102">
        <f>+'Pay App 26'!G196+'Pay App 27'!F196</f>
        <v>0</v>
      </c>
      <c r="H196" s="194">
        <f>+'Pay App 26'!K196</f>
        <v>0</v>
      </c>
      <c r="I196" s="195"/>
      <c r="J196" s="104"/>
      <c r="K196" s="55">
        <f t="shared" si="6"/>
        <v>0</v>
      </c>
      <c r="L196" s="56">
        <f t="shared" si="4"/>
        <v>0</v>
      </c>
      <c r="M196" s="54">
        <f t="shared" si="5"/>
        <v>0</v>
      </c>
      <c r="N196" s="54">
        <f t="shared" si="7"/>
        <v>0</v>
      </c>
      <c r="O196" s="101">
        <f>+'Pay App 26'!O196+'Pay App 26'!P196</f>
        <v>0</v>
      </c>
      <c r="P196" s="73"/>
      <c r="Q196" s="69">
        <f>+'Pay App 26'!Q196+N196+P196</f>
        <v>0</v>
      </c>
    </row>
    <row r="197" spans="1:17" ht="21" customHeight="1" x14ac:dyDescent="0.25">
      <c r="A197" s="156" t="s">
        <v>196</v>
      </c>
      <c r="B197" s="156"/>
      <c r="C197" s="156" t="s">
        <v>197</v>
      </c>
      <c r="D197" s="157"/>
      <c r="E197" s="101">
        <f>+'Pay App 26'!E197</f>
        <v>0</v>
      </c>
      <c r="F197" s="73"/>
      <c r="G197" s="102">
        <f>+'Pay App 26'!G197+'Pay App 27'!F197</f>
        <v>0</v>
      </c>
      <c r="H197" s="194">
        <f>+'Pay App 26'!K197</f>
        <v>0</v>
      </c>
      <c r="I197" s="195"/>
      <c r="J197" s="104"/>
      <c r="K197" s="55">
        <f t="shared" si="6"/>
        <v>0</v>
      </c>
      <c r="L197" s="56">
        <f t="shared" si="4"/>
        <v>0</v>
      </c>
      <c r="M197" s="54">
        <f t="shared" si="5"/>
        <v>0</v>
      </c>
      <c r="N197" s="54">
        <f t="shared" si="7"/>
        <v>0</v>
      </c>
      <c r="O197" s="101">
        <f>+'Pay App 26'!O197+'Pay App 26'!P197</f>
        <v>0</v>
      </c>
      <c r="P197" s="73"/>
      <c r="Q197" s="69">
        <f>+'Pay App 26'!Q197+N197+P197</f>
        <v>0</v>
      </c>
    </row>
    <row r="198" spans="1:17" ht="21" customHeight="1" x14ac:dyDescent="0.25">
      <c r="A198" s="153" t="s">
        <v>140</v>
      </c>
      <c r="B198" s="153"/>
      <c r="C198" s="153" t="s">
        <v>141</v>
      </c>
      <c r="D198" s="158"/>
      <c r="E198" s="101">
        <f>+'Pay App 26'!E198</f>
        <v>0</v>
      </c>
      <c r="F198" s="73"/>
      <c r="G198" s="102">
        <f>+'Pay App 26'!G198+'Pay App 27'!F198</f>
        <v>0</v>
      </c>
      <c r="H198" s="194">
        <f>+'Pay App 26'!K198</f>
        <v>0</v>
      </c>
      <c r="I198" s="195"/>
      <c r="J198" s="104"/>
      <c r="K198" s="55">
        <f t="shared" si="6"/>
        <v>0</v>
      </c>
      <c r="L198" s="56">
        <f t="shared" si="4"/>
        <v>0</v>
      </c>
      <c r="M198" s="54">
        <f t="shared" si="5"/>
        <v>0</v>
      </c>
      <c r="N198" s="54">
        <f t="shared" si="7"/>
        <v>0</v>
      </c>
      <c r="O198" s="101">
        <f>+'Pay App 26'!O198+'Pay App 26'!P198</f>
        <v>0</v>
      </c>
      <c r="P198" s="73"/>
      <c r="Q198" s="69">
        <f>+'Pay App 26'!Q198+N198+P198</f>
        <v>0</v>
      </c>
    </row>
    <row r="199" spans="1:17" ht="21" customHeight="1" x14ac:dyDescent="0.25">
      <c r="A199" s="153" t="s">
        <v>142</v>
      </c>
      <c r="B199" s="153"/>
      <c r="C199" s="153" t="s">
        <v>143</v>
      </c>
      <c r="D199" s="158"/>
      <c r="E199" s="101">
        <f>+'Pay App 26'!E199</f>
        <v>0</v>
      </c>
      <c r="F199" s="73"/>
      <c r="G199" s="102">
        <f>+'Pay App 26'!G199+'Pay App 27'!F199</f>
        <v>0</v>
      </c>
      <c r="H199" s="194">
        <f>+'Pay App 26'!K199</f>
        <v>0</v>
      </c>
      <c r="I199" s="195"/>
      <c r="J199" s="104"/>
      <c r="K199" s="55">
        <f t="shared" si="6"/>
        <v>0</v>
      </c>
      <c r="L199" s="56">
        <f t="shared" si="4"/>
        <v>0</v>
      </c>
      <c r="M199" s="54">
        <f t="shared" si="5"/>
        <v>0</v>
      </c>
      <c r="N199" s="54">
        <f t="shared" si="7"/>
        <v>0</v>
      </c>
      <c r="O199" s="101">
        <f>+'Pay App 26'!O199+'Pay App 26'!P199</f>
        <v>0</v>
      </c>
      <c r="P199" s="73"/>
      <c r="Q199" s="69">
        <f>+'Pay App 26'!Q199+N199+P199</f>
        <v>0</v>
      </c>
    </row>
    <row r="200" spans="1:17" ht="21" customHeight="1" x14ac:dyDescent="0.25">
      <c r="A200" s="153" t="s">
        <v>380</v>
      </c>
      <c r="B200" s="153"/>
      <c r="C200" s="154" t="s">
        <v>381</v>
      </c>
      <c r="D200" s="155"/>
      <c r="E200" s="101">
        <f>+'Pay App 26'!E200</f>
        <v>0</v>
      </c>
      <c r="F200" s="73"/>
      <c r="G200" s="102">
        <f>+'Pay App 26'!G200+'Pay App 27'!F200</f>
        <v>0</v>
      </c>
      <c r="H200" s="194">
        <f>+'Pay App 26'!K200</f>
        <v>0</v>
      </c>
      <c r="I200" s="195"/>
      <c r="J200" s="104"/>
      <c r="K200" s="55">
        <f t="shared" si="6"/>
        <v>0</v>
      </c>
      <c r="L200" s="56">
        <f t="shared" si="4"/>
        <v>0</v>
      </c>
      <c r="M200" s="54">
        <f t="shared" si="5"/>
        <v>0</v>
      </c>
      <c r="N200" s="54">
        <f t="shared" si="7"/>
        <v>0</v>
      </c>
      <c r="O200" s="101">
        <f>+'Pay App 26'!O200+'Pay App 26'!P200</f>
        <v>0</v>
      </c>
      <c r="P200" s="73"/>
      <c r="Q200" s="69">
        <f>+'Pay App 26'!Q200+N200+P200</f>
        <v>0</v>
      </c>
    </row>
    <row r="201" spans="1:17" ht="21" customHeight="1" x14ac:dyDescent="0.25">
      <c r="A201" s="153" t="s">
        <v>382</v>
      </c>
      <c r="B201" s="153"/>
      <c r="C201" s="154" t="s">
        <v>383</v>
      </c>
      <c r="D201" s="155"/>
      <c r="E201" s="101">
        <f>+'Pay App 26'!E201</f>
        <v>0</v>
      </c>
      <c r="F201" s="73"/>
      <c r="G201" s="102">
        <f>+'Pay App 26'!G201+'Pay App 27'!F201</f>
        <v>0</v>
      </c>
      <c r="H201" s="194">
        <f>+'Pay App 26'!K201</f>
        <v>0</v>
      </c>
      <c r="I201" s="195"/>
      <c r="J201" s="104"/>
      <c r="K201" s="55">
        <f t="shared" si="6"/>
        <v>0</v>
      </c>
      <c r="L201" s="56">
        <f t="shared" si="4"/>
        <v>0</v>
      </c>
      <c r="M201" s="54">
        <f t="shared" si="5"/>
        <v>0</v>
      </c>
      <c r="N201" s="54">
        <f t="shared" si="7"/>
        <v>0</v>
      </c>
      <c r="O201" s="101">
        <f>+'Pay App 26'!O201+'Pay App 26'!P201</f>
        <v>0</v>
      </c>
      <c r="P201" s="73"/>
      <c r="Q201" s="69">
        <f>+'Pay App 26'!Q201+N201+P201</f>
        <v>0</v>
      </c>
    </row>
    <row r="202" spans="1:17" ht="21" customHeight="1" x14ac:dyDescent="0.25">
      <c r="A202" s="153" t="s">
        <v>144</v>
      </c>
      <c r="B202" s="153"/>
      <c r="C202" s="153" t="s">
        <v>145</v>
      </c>
      <c r="D202" s="158"/>
      <c r="E202" s="101">
        <f>+'Pay App 26'!E202</f>
        <v>0</v>
      </c>
      <c r="F202" s="73"/>
      <c r="G202" s="102">
        <f>+'Pay App 26'!G202+'Pay App 27'!F202</f>
        <v>0</v>
      </c>
      <c r="H202" s="194">
        <f>+'Pay App 26'!K202</f>
        <v>0</v>
      </c>
      <c r="I202" s="195"/>
      <c r="J202" s="104"/>
      <c r="K202" s="55">
        <f t="shared" si="6"/>
        <v>0</v>
      </c>
      <c r="L202" s="56">
        <f t="shared" si="4"/>
        <v>0</v>
      </c>
      <c r="M202" s="54">
        <f t="shared" si="5"/>
        <v>0</v>
      </c>
      <c r="N202" s="54">
        <f t="shared" si="7"/>
        <v>0</v>
      </c>
      <c r="O202" s="101">
        <f>+'Pay App 26'!O202+'Pay App 26'!P202</f>
        <v>0</v>
      </c>
      <c r="P202" s="73"/>
      <c r="Q202" s="69">
        <f>+'Pay App 26'!Q202+N202+P202</f>
        <v>0</v>
      </c>
    </row>
    <row r="203" spans="1:17" ht="21" customHeight="1" x14ac:dyDescent="0.25">
      <c r="A203" s="153" t="s">
        <v>384</v>
      </c>
      <c r="B203" s="153"/>
      <c r="C203" s="154" t="s">
        <v>385</v>
      </c>
      <c r="D203" s="155"/>
      <c r="E203" s="101">
        <f>+'Pay App 26'!E203</f>
        <v>0</v>
      </c>
      <c r="F203" s="73"/>
      <c r="G203" s="102">
        <f>+'Pay App 26'!G203+'Pay App 27'!F203</f>
        <v>0</v>
      </c>
      <c r="H203" s="194">
        <f>+'Pay App 26'!K203</f>
        <v>0</v>
      </c>
      <c r="I203" s="195"/>
      <c r="J203" s="104"/>
      <c r="K203" s="55">
        <f t="shared" si="6"/>
        <v>0</v>
      </c>
      <c r="L203" s="56">
        <f t="shared" si="4"/>
        <v>0</v>
      </c>
      <c r="M203" s="54">
        <f t="shared" si="5"/>
        <v>0</v>
      </c>
      <c r="N203" s="54">
        <f t="shared" si="7"/>
        <v>0</v>
      </c>
      <c r="O203" s="101">
        <f>+'Pay App 26'!O203+'Pay App 26'!P203</f>
        <v>0</v>
      </c>
      <c r="P203" s="73"/>
      <c r="Q203" s="69">
        <f>+'Pay App 26'!Q203+N203+P203</f>
        <v>0</v>
      </c>
    </row>
    <row r="204" spans="1:17" ht="21" customHeight="1" x14ac:dyDescent="0.25">
      <c r="A204" s="156" t="s">
        <v>198</v>
      </c>
      <c r="B204" s="156"/>
      <c r="C204" s="156" t="s">
        <v>199</v>
      </c>
      <c r="D204" s="157"/>
      <c r="E204" s="101">
        <f>+'Pay App 26'!E204</f>
        <v>0</v>
      </c>
      <c r="F204" s="73"/>
      <c r="G204" s="102">
        <f>+'Pay App 26'!G204+'Pay App 27'!F204</f>
        <v>0</v>
      </c>
      <c r="H204" s="194">
        <f>+'Pay App 26'!K204</f>
        <v>0</v>
      </c>
      <c r="I204" s="195"/>
      <c r="J204" s="104"/>
      <c r="K204" s="55">
        <f t="shared" si="6"/>
        <v>0</v>
      </c>
      <c r="L204" s="56">
        <f t="shared" si="4"/>
        <v>0</v>
      </c>
      <c r="M204" s="54">
        <f t="shared" si="5"/>
        <v>0</v>
      </c>
      <c r="N204" s="54">
        <f t="shared" si="7"/>
        <v>0</v>
      </c>
      <c r="O204" s="101">
        <f>+'Pay App 26'!O204+'Pay App 26'!P204</f>
        <v>0</v>
      </c>
      <c r="P204" s="73"/>
      <c r="Q204" s="69">
        <f>+'Pay App 26'!Q204+N204+P204</f>
        <v>0</v>
      </c>
    </row>
    <row r="205" spans="1:17" ht="21" customHeight="1" x14ac:dyDescent="0.25">
      <c r="A205" s="153" t="s">
        <v>146</v>
      </c>
      <c r="B205" s="153"/>
      <c r="C205" s="153" t="s">
        <v>147</v>
      </c>
      <c r="D205" s="158"/>
      <c r="E205" s="101">
        <f>+'Pay App 26'!E205</f>
        <v>0</v>
      </c>
      <c r="F205" s="73"/>
      <c r="G205" s="102">
        <f>+'Pay App 26'!G205+'Pay App 27'!F205</f>
        <v>0</v>
      </c>
      <c r="H205" s="194">
        <f>+'Pay App 26'!K205</f>
        <v>0</v>
      </c>
      <c r="I205" s="195"/>
      <c r="J205" s="104"/>
      <c r="K205" s="55">
        <f t="shared" si="6"/>
        <v>0</v>
      </c>
      <c r="L205" s="56">
        <f t="shared" si="4"/>
        <v>0</v>
      </c>
      <c r="M205" s="54">
        <f t="shared" si="5"/>
        <v>0</v>
      </c>
      <c r="N205" s="54">
        <f t="shared" si="7"/>
        <v>0</v>
      </c>
      <c r="O205" s="101">
        <f>+'Pay App 26'!O205+'Pay App 26'!P205</f>
        <v>0</v>
      </c>
      <c r="P205" s="73"/>
      <c r="Q205" s="69">
        <f>+'Pay App 26'!Q205+N205+P205</f>
        <v>0</v>
      </c>
    </row>
    <row r="206" spans="1:17" ht="21" customHeight="1" x14ac:dyDescent="0.25">
      <c r="A206" s="156" t="s">
        <v>200</v>
      </c>
      <c r="B206" s="156"/>
      <c r="C206" s="156" t="s">
        <v>201</v>
      </c>
      <c r="D206" s="157"/>
      <c r="E206" s="101">
        <f>+'Pay App 26'!E206</f>
        <v>0</v>
      </c>
      <c r="F206" s="73"/>
      <c r="G206" s="102">
        <f>+'Pay App 26'!G206+'Pay App 27'!F206</f>
        <v>0</v>
      </c>
      <c r="H206" s="194">
        <f>+'Pay App 26'!K206</f>
        <v>0</v>
      </c>
      <c r="I206" s="195"/>
      <c r="J206" s="104"/>
      <c r="K206" s="55">
        <f t="shared" si="6"/>
        <v>0</v>
      </c>
      <c r="L206" s="56">
        <f t="shared" si="4"/>
        <v>0</v>
      </c>
      <c r="M206" s="54">
        <f t="shared" si="5"/>
        <v>0</v>
      </c>
      <c r="N206" s="54">
        <f t="shared" si="7"/>
        <v>0</v>
      </c>
      <c r="O206" s="101">
        <f>+'Pay App 26'!O206+'Pay App 26'!P206</f>
        <v>0</v>
      </c>
      <c r="P206" s="73"/>
      <c r="Q206" s="69">
        <f>+'Pay App 26'!Q206+N206+P206</f>
        <v>0</v>
      </c>
    </row>
    <row r="207" spans="1:17" ht="21" customHeight="1" x14ac:dyDescent="0.25">
      <c r="A207" s="153" t="s">
        <v>148</v>
      </c>
      <c r="B207" s="153"/>
      <c r="C207" s="153" t="s">
        <v>149</v>
      </c>
      <c r="D207" s="158"/>
      <c r="E207" s="101">
        <f>+'Pay App 26'!E207</f>
        <v>0</v>
      </c>
      <c r="F207" s="73"/>
      <c r="G207" s="102">
        <f>+'Pay App 26'!G207+'Pay App 27'!F207</f>
        <v>0</v>
      </c>
      <c r="H207" s="194">
        <f>+'Pay App 26'!K207</f>
        <v>0</v>
      </c>
      <c r="I207" s="195"/>
      <c r="J207" s="104"/>
      <c r="K207" s="55">
        <f t="shared" si="6"/>
        <v>0</v>
      </c>
      <c r="L207" s="56">
        <f t="shared" si="4"/>
        <v>0</v>
      </c>
      <c r="M207" s="54">
        <f t="shared" si="5"/>
        <v>0</v>
      </c>
      <c r="N207" s="54">
        <f t="shared" si="7"/>
        <v>0</v>
      </c>
      <c r="O207" s="101">
        <f>+'Pay App 26'!O207+'Pay App 26'!P207</f>
        <v>0</v>
      </c>
      <c r="P207" s="73"/>
      <c r="Q207" s="69">
        <f>+'Pay App 26'!Q207+N207+P207</f>
        <v>0</v>
      </c>
    </row>
    <row r="208" spans="1:17" ht="21" customHeight="1" x14ac:dyDescent="0.25">
      <c r="A208" s="153" t="s">
        <v>386</v>
      </c>
      <c r="B208" s="153"/>
      <c r="C208" s="154" t="s">
        <v>387</v>
      </c>
      <c r="D208" s="155"/>
      <c r="E208" s="101">
        <f>+'Pay App 26'!E208</f>
        <v>0</v>
      </c>
      <c r="F208" s="73"/>
      <c r="G208" s="102">
        <f>+'Pay App 26'!G208+'Pay App 27'!F208</f>
        <v>0</v>
      </c>
      <c r="H208" s="194">
        <f>+'Pay App 26'!K208</f>
        <v>0</v>
      </c>
      <c r="I208" s="195"/>
      <c r="J208" s="104"/>
      <c r="K208" s="55">
        <f t="shared" si="6"/>
        <v>0</v>
      </c>
      <c r="L208" s="56">
        <f t="shared" si="4"/>
        <v>0</v>
      </c>
      <c r="M208" s="54">
        <f t="shared" si="5"/>
        <v>0</v>
      </c>
      <c r="N208" s="54">
        <f t="shared" si="7"/>
        <v>0</v>
      </c>
      <c r="O208" s="101">
        <f>+'Pay App 26'!O208+'Pay App 26'!P208</f>
        <v>0</v>
      </c>
      <c r="P208" s="73"/>
      <c r="Q208" s="69">
        <f>+'Pay App 26'!Q208+N208+P208</f>
        <v>0</v>
      </c>
    </row>
    <row r="209" spans="1:17" ht="21" customHeight="1" x14ac:dyDescent="0.25">
      <c r="A209" s="153" t="s">
        <v>150</v>
      </c>
      <c r="B209" s="153"/>
      <c r="C209" s="153" t="s">
        <v>151</v>
      </c>
      <c r="D209" s="158"/>
      <c r="E209" s="101">
        <f>+'Pay App 26'!E209</f>
        <v>0</v>
      </c>
      <c r="F209" s="73"/>
      <c r="G209" s="102">
        <f>+'Pay App 26'!G209+'Pay App 27'!F209</f>
        <v>0</v>
      </c>
      <c r="H209" s="194">
        <f>+'Pay App 26'!K209</f>
        <v>0</v>
      </c>
      <c r="I209" s="195"/>
      <c r="J209" s="104"/>
      <c r="K209" s="55">
        <f t="shared" si="6"/>
        <v>0</v>
      </c>
      <c r="L209" s="56">
        <f t="shared" si="4"/>
        <v>0</v>
      </c>
      <c r="M209" s="54">
        <f t="shared" si="5"/>
        <v>0</v>
      </c>
      <c r="N209" s="54">
        <f t="shared" si="7"/>
        <v>0</v>
      </c>
      <c r="O209" s="101">
        <f>+'Pay App 26'!O209+'Pay App 26'!P209</f>
        <v>0</v>
      </c>
      <c r="P209" s="73"/>
      <c r="Q209" s="69">
        <f>+'Pay App 26'!Q209+N209+P209</f>
        <v>0</v>
      </c>
    </row>
    <row r="210" spans="1:17" ht="21" customHeight="1" x14ac:dyDescent="0.25">
      <c r="A210" s="153" t="s">
        <v>388</v>
      </c>
      <c r="B210" s="153"/>
      <c r="C210" s="154" t="s">
        <v>389</v>
      </c>
      <c r="D210" s="155"/>
      <c r="E210" s="101">
        <f>+'Pay App 26'!E210</f>
        <v>0</v>
      </c>
      <c r="F210" s="73"/>
      <c r="G210" s="102">
        <f>+'Pay App 26'!G210+'Pay App 27'!F210</f>
        <v>0</v>
      </c>
      <c r="H210" s="194">
        <f>+'Pay App 26'!K210</f>
        <v>0</v>
      </c>
      <c r="I210" s="195"/>
      <c r="J210" s="104"/>
      <c r="K210" s="55">
        <f t="shared" si="6"/>
        <v>0</v>
      </c>
      <c r="L210" s="56">
        <f t="shared" ref="L210:L239" si="8">IF(ISERROR(K210/G210),0,K210/G210)</f>
        <v>0</v>
      </c>
      <c r="M210" s="54">
        <f t="shared" ref="M210:M238" si="9">+G210-K210</f>
        <v>0</v>
      </c>
      <c r="N210" s="54">
        <f t="shared" si="7"/>
        <v>0</v>
      </c>
      <c r="O210" s="101">
        <f>+'Pay App 26'!O210+'Pay App 26'!P210</f>
        <v>0</v>
      </c>
      <c r="P210" s="73"/>
      <c r="Q210" s="69">
        <f>+'Pay App 26'!Q210+N210+P210</f>
        <v>0</v>
      </c>
    </row>
    <row r="211" spans="1:17" ht="21" customHeight="1" x14ac:dyDescent="0.25">
      <c r="A211" s="156" t="s">
        <v>202</v>
      </c>
      <c r="B211" s="156"/>
      <c r="C211" s="156" t="s">
        <v>203</v>
      </c>
      <c r="D211" s="157"/>
      <c r="E211" s="101">
        <f>+'Pay App 26'!E211</f>
        <v>0</v>
      </c>
      <c r="F211" s="73"/>
      <c r="G211" s="102">
        <f>+'Pay App 26'!G211+'Pay App 27'!F211</f>
        <v>0</v>
      </c>
      <c r="H211" s="194">
        <f>+'Pay App 26'!K211</f>
        <v>0</v>
      </c>
      <c r="I211" s="195"/>
      <c r="J211" s="104"/>
      <c r="K211" s="55">
        <f t="shared" ref="K211:K238" si="10">+H211+J211</f>
        <v>0</v>
      </c>
      <c r="L211" s="56">
        <f t="shared" si="8"/>
        <v>0</v>
      </c>
      <c r="M211" s="54">
        <f t="shared" si="9"/>
        <v>0</v>
      </c>
      <c r="N211" s="54">
        <f t="shared" ref="N211:N238" si="11">SUM(+J211*0.05)</f>
        <v>0</v>
      </c>
      <c r="O211" s="101">
        <f>+'Pay App 26'!O211+'Pay App 26'!P211</f>
        <v>0</v>
      </c>
      <c r="P211" s="73"/>
      <c r="Q211" s="69">
        <f>+'Pay App 26'!Q211+N211+P211</f>
        <v>0</v>
      </c>
    </row>
    <row r="212" spans="1:17" ht="21" customHeight="1" x14ac:dyDescent="0.25">
      <c r="A212" s="153" t="s">
        <v>390</v>
      </c>
      <c r="B212" s="153"/>
      <c r="C212" s="154" t="s">
        <v>391</v>
      </c>
      <c r="D212" s="155"/>
      <c r="E212" s="101">
        <f>+'Pay App 26'!E212</f>
        <v>0</v>
      </c>
      <c r="F212" s="73"/>
      <c r="G212" s="102">
        <f>+'Pay App 26'!G212+'Pay App 27'!F212</f>
        <v>0</v>
      </c>
      <c r="H212" s="194">
        <f>+'Pay App 26'!K212</f>
        <v>0</v>
      </c>
      <c r="I212" s="195"/>
      <c r="J212" s="104"/>
      <c r="K212" s="55">
        <f t="shared" si="10"/>
        <v>0</v>
      </c>
      <c r="L212" s="56">
        <f t="shared" si="8"/>
        <v>0</v>
      </c>
      <c r="M212" s="54">
        <f t="shared" si="9"/>
        <v>0</v>
      </c>
      <c r="N212" s="54">
        <f t="shared" si="11"/>
        <v>0</v>
      </c>
      <c r="O212" s="101">
        <f>+'Pay App 26'!O212+'Pay App 26'!P212</f>
        <v>0</v>
      </c>
      <c r="P212" s="73"/>
      <c r="Q212" s="69">
        <f>+'Pay App 26'!Q212+N212+P212</f>
        <v>0</v>
      </c>
    </row>
    <row r="213" spans="1:17" ht="21" customHeight="1" x14ac:dyDescent="0.25">
      <c r="A213" s="153" t="s">
        <v>152</v>
      </c>
      <c r="B213" s="153"/>
      <c r="C213" s="153" t="s">
        <v>153</v>
      </c>
      <c r="D213" s="158"/>
      <c r="E213" s="101">
        <f>+'Pay App 26'!E213</f>
        <v>0</v>
      </c>
      <c r="F213" s="73"/>
      <c r="G213" s="102">
        <f>+'Pay App 26'!G213+'Pay App 27'!F213</f>
        <v>0</v>
      </c>
      <c r="H213" s="194">
        <f>+'Pay App 26'!K213</f>
        <v>0</v>
      </c>
      <c r="I213" s="195"/>
      <c r="J213" s="104"/>
      <c r="K213" s="55">
        <f t="shared" si="10"/>
        <v>0</v>
      </c>
      <c r="L213" s="56">
        <f t="shared" si="8"/>
        <v>0</v>
      </c>
      <c r="M213" s="54">
        <f t="shared" si="9"/>
        <v>0</v>
      </c>
      <c r="N213" s="54">
        <f t="shared" si="11"/>
        <v>0</v>
      </c>
      <c r="O213" s="101">
        <f>+'Pay App 26'!O213+'Pay App 26'!P213</f>
        <v>0</v>
      </c>
      <c r="P213" s="73"/>
      <c r="Q213" s="69">
        <f>+'Pay App 26'!Q213+N213+P213</f>
        <v>0</v>
      </c>
    </row>
    <row r="214" spans="1:17" ht="21" customHeight="1" x14ac:dyDescent="0.25">
      <c r="A214" s="153" t="s">
        <v>154</v>
      </c>
      <c r="B214" s="153"/>
      <c r="C214" s="153" t="s">
        <v>155</v>
      </c>
      <c r="D214" s="158"/>
      <c r="E214" s="101">
        <f>+'Pay App 26'!E214</f>
        <v>0</v>
      </c>
      <c r="F214" s="73"/>
      <c r="G214" s="102">
        <f>+'Pay App 26'!G214+'Pay App 27'!F214</f>
        <v>0</v>
      </c>
      <c r="H214" s="194">
        <f>+'Pay App 26'!K214</f>
        <v>0</v>
      </c>
      <c r="I214" s="195"/>
      <c r="J214" s="104"/>
      <c r="K214" s="55">
        <f t="shared" si="10"/>
        <v>0</v>
      </c>
      <c r="L214" s="56">
        <f t="shared" si="8"/>
        <v>0</v>
      </c>
      <c r="M214" s="54">
        <f t="shared" si="9"/>
        <v>0</v>
      </c>
      <c r="N214" s="54">
        <f t="shared" si="11"/>
        <v>0</v>
      </c>
      <c r="O214" s="101">
        <f>+'Pay App 26'!O214+'Pay App 26'!P214</f>
        <v>0</v>
      </c>
      <c r="P214" s="73"/>
      <c r="Q214" s="69">
        <f>+'Pay App 26'!Q214+N214+P214</f>
        <v>0</v>
      </c>
    </row>
    <row r="215" spans="1:17" ht="21" customHeight="1" x14ac:dyDescent="0.25">
      <c r="A215" s="153" t="s">
        <v>156</v>
      </c>
      <c r="B215" s="153"/>
      <c r="C215" s="153" t="s">
        <v>157</v>
      </c>
      <c r="D215" s="158"/>
      <c r="E215" s="101">
        <f>+'Pay App 26'!E215</f>
        <v>0</v>
      </c>
      <c r="F215" s="73"/>
      <c r="G215" s="102">
        <f>+'Pay App 26'!G215+'Pay App 27'!F215</f>
        <v>0</v>
      </c>
      <c r="H215" s="194">
        <f>+'Pay App 26'!K215</f>
        <v>0</v>
      </c>
      <c r="I215" s="195"/>
      <c r="J215" s="104"/>
      <c r="K215" s="55">
        <f t="shared" si="10"/>
        <v>0</v>
      </c>
      <c r="L215" s="56">
        <f t="shared" si="8"/>
        <v>0</v>
      </c>
      <c r="M215" s="54">
        <f t="shared" si="9"/>
        <v>0</v>
      </c>
      <c r="N215" s="54">
        <f t="shared" si="11"/>
        <v>0</v>
      </c>
      <c r="O215" s="101">
        <f>+'Pay App 26'!O215+'Pay App 26'!P215</f>
        <v>0</v>
      </c>
      <c r="P215" s="73"/>
      <c r="Q215" s="69">
        <f>+'Pay App 26'!Q215+N215+P215</f>
        <v>0</v>
      </c>
    </row>
    <row r="216" spans="1:17" ht="21" customHeight="1" x14ac:dyDescent="0.25">
      <c r="A216" s="153" t="s">
        <v>393</v>
      </c>
      <c r="B216" s="153"/>
      <c r="C216" s="154" t="s">
        <v>392</v>
      </c>
      <c r="D216" s="155"/>
      <c r="E216" s="101">
        <f>+'Pay App 26'!E216</f>
        <v>0</v>
      </c>
      <c r="F216" s="73"/>
      <c r="G216" s="102">
        <f>+'Pay App 26'!G216+'Pay App 27'!F216</f>
        <v>0</v>
      </c>
      <c r="H216" s="194">
        <f>+'Pay App 26'!K216</f>
        <v>0</v>
      </c>
      <c r="I216" s="195"/>
      <c r="J216" s="104"/>
      <c r="K216" s="55">
        <f t="shared" si="10"/>
        <v>0</v>
      </c>
      <c r="L216" s="56">
        <f t="shared" si="8"/>
        <v>0</v>
      </c>
      <c r="M216" s="54">
        <f t="shared" si="9"/>
        <v>0</v>
      </c>
      <c r="N216" s="54">
        <f t="shared" si="11"/>
        <v>0</v>
      </c>
      <c r="O216" s="101">
        <f>+'Pay App 26'!O216+'Pay App 26'!P216</f>
        <v>0</v>
      </c>
      <c r="P216" s="73"/>
      <c r="Q216" s="69">
        <f>+'Pay App 26'!Q216+N216+P216</f>
        <v>0</v>
      </c>
    </row>
    <row r="217" spans="1:17" ht="21" customHeight="1" x14ac:dyDescent="0.25">
      <c r="A217" s="156" t="s">
        <v>204</v>
      </c>
      <c r="B217" s="156"/>
      <c r="C217" s="156" t="s">
        <v>205</v>
      </c>
      <c r="D217" s="157"/>
      <c r="E217" s="101">
        <f>+'Pay App 26'!E217</f>
        <v>0</v>
      </c>
      <c r="F217" s="73"/>
      <c r="G217" s="102">
        <f>+'Pay App 26'!G217+'Pay App 27'!F217</f>
        <v>0</v>
      </c>
      <c r="H217" s="194">
        <f>+'Pay App 26'!K217</f>
        <v>0</v>
      </c>
      <c r="I217" s="195"/>
      <c r="J217" s="104"/>
      <c r="K217" s="55">
        <f t="shared" si="10"/>
        <v>0</v>
      </c>
      <c r="L217" s="56">
        <f t="shared" si="8"/>
        <v>0</v>
      </c>
      <c r="M217" s="54">
        <f t="shared" si="9"/>
        <v>0</v>
      </c>
      <c r="N217" s="54">
        <f t="shared" si="11"/>
        <v>0</v>
      </c>
      <c r="O217" s="101">
        <f>+'Pay App 26'!O217+'Pay App 26'!P217</f>
        <v>0</v>
      </c>
      <c r="P217" s="73"/>
      <c r="Q217" s="69">
        <f>+'Pay App 26'!Q217+N217+P217</f>
        <v>0</v>
      </c>
    </row>
    <row r="218" spans="1:17" ht="21" customHeight="1" x14ac:dyDescent="0.25">
      <c r="A218" s="153" t="s">
        <v>158</v>
      </c>
      <c r="B218" s="153"/>
      <c r="C218" s="153" t="s">
        <v>159</v>
      </c>
      <c r="D218" s="158"/>
      <c r="E218" s="101">
        <f>+'Pay App 26'!E218</f>
        <v>0</v>
      </c>
      <c r="F218" s="73"/>
      <c r="G218" s="102">
        <f>+'Pay App 26'!G218+'Pay App 27'!F218</f>
        <v>0</v>
      </c>
      <c r="H218" s="194">
        <f>+'Pay App 26'!K218</f>
        <v>0</v>
      </c>
      <c r="I218" s="195"/>
      <c r="J218" s="104"/>
      <c r="K218" s="55">
        <f t="shared" si="10"/>
        <v>0</v>
      </c>
      <c r="L218" s="56">
        <f t="shared" si="8"/>
        <v>0</v>
      </c>
      <c r="M218" s="54">
        <f t="shared" si="9"/>
        <v>0</v>
      </c>
      <c r="N218" s="54">
        <f t="shared" si="11"/>
        <v>0</v>
      </c>
      <c r="O218" s="101">
        <f>+'Pay App 26'!O218+'Pay App 26'!P218</f>
        <v>0</v>
      </c>
      <c r="P218" s="73"/>
      <c r="Q218" s="69">
        <f>+'Pay App 26'!Q218+N218+P218</f>
        <v>0</v>
      </c>
    </row>
    <row r="219" spans="1:17" ht="21" customHeight="1" x14ac:dyDescent="0.25">
      <c r="A219" s="156" t="s">
        <v>206</v>
      </c>
      <c r="B219" s="156"/>
      <c r="C219" s="156" t="s">
        <v>207</v>
      </c>
      <c r="D219" s="157"/>
      <c r="E219" s="101">
        <f>+'Pay App 26'!E219</f>
        <v>0</v>
      </c>
      <c r="F219" s="73"/>
      <c r="G219" s="102">
        <f>+'Pay App 26'!G219+'Pay App 27'!F219</f>
        <v>0</v>
      </c>
      <c r="H219" s="194">
        <f>+'Pay App 26'!K219</f>
        <v>0</v>
      </c>
      <c r="I219" s="195"/>
      <c r="J219" s="104"/>
      <c r="K219" s="55">
        <f t="shared" si="10"/>
        <v>0</v>
      </c>
      <c r="L219" s="56">
        <f t="shared" si="8"/>
        <v>0</v>
      </c>
      <c r="M219" s="54">
        <f t="shared" si="9"/>
        <v>0</v>
      </c>
      <c r="N219" s="54">
        <f t="shared" si="11"/>
        <v>0</v>
      </c>
      <c r="O219" s="101">
        <f>+'Pay App 26'!O219+'Pay App 26'!P219</f>
        <v>0</v>
      </c>
      <c r="P219" s="73"/>
      <c r="Q219" s="69">
        <f>+'Pay App 26'!Q219+N219+P219</f>
        <v>0</v>
      </c>
    </row>
    <row r="220" spans="1:17" ht="21" customHeight="1" x14ac:dyDescent="0.25">
      <c r="A220" s="153" t="s">
        <v>160</v>
      </c>
      <c r="B220" s="153"/>
      <c r="C220" s="153" t="s">
        <v>161</v>
      </c>
      <c r="D220" s="158"/>
      <c r="E220" s="101">
        <f>+'Pay App 26'!E220</f>
        <v>0</v>
      </c>
      <c r="F220" s="73"/>
      <c r="G220" s="102">
        <f>+'Pay App 26'!G220+'Pay App 27'!F220</f>
        <v>0</v>
      </c>
      <c r="H220" s="194">
        <f>+'Pay App 26'!K220</f>
        <v>0</v>
      </c>
      <c r="I220" s="195"/>
      <c r="J220" s="104"/>
      <c r="K220" s="55">
        <f t="shared" si="10"/>
        <v>0</v>
      </c>
      <c r="L220" s="56">
        <f t="shared" si="8"/>
        <v>0</v>
      </c>
      <c r="M220" s="54">
        <f t="shared" si="9"/>
        <v>0</v>
      </c>
      <c r="N220" s="54">
        <f t="shared" si="11"/>
        <v>0</v>
      </c>
      <c r="O220" s="101">
        <f>+'Pay App 26'!O220+'Pay App 26'!P220</f>
        <v>0</v>
      </c>
      <c r="P220" s="73"/>
      <c r="Q220" s="69">
        <f>+'Pay App 26'!Q220+N220+P220</f>
        <v>0</v>
      </c>
    </row>
    <row r="221" spans="1:17" ht="21" customHeight="1" x14ac:dyDescent="0.25">
      <c r="A221" s="153" t="s">
        <v>162</v>
      </c>
      <c r="B221" s="153"/>
      <c r="C221" s="153" t="s">
        <v>163</v>
      </c>
      <c r="D221" s="158"/>
      <c r="E221" s="101">
        <f>+'Pay App 26'!E221</f>
        <v>0</v>
      </c>
      <c r="F221" s="73"/>
      <c r="G221" s="102">
        <f>+'Pay App 26'!G221+'Pay App 27'!F221</f>
        <v>0</v>
      </c>
      <c r="H221" s="194">
        <f>+'Pay App 26'!K221</f>
        <v>0</v>
      </c>
      <c r="I221" s="195"/>
      <c r="J221" s="104"/>
      <c r="K221" s="55">
        <f t="shared" si="10"/>
        <v>0</v>
      </c>
      <c r="L221" s="56">
        <f t="shared" si="8"/>
        <v>0</v>
      </c>
      <c r="M221" s="54">
        <f t="shared" si="9"/>
        <v>0</v>
      </c>
      <c r="N221" s="54">
        <f t="shared" si="11"/>
        <v>0</v>
      </c>
      <c r="O221" s="101">
        <f>+'Pay App 26'!O221+'Pay App 26'!P221</f>
        <v>0</v>
      </c>
      <c r="P221" s="73"/>
      <c r="Q221" s="69">
        <f>+'Pay App 26'!Q221+N221+P221</f>
        <v>0</v>
      </c>
    </row>
    <row r="222" spans="1:17" ht="21" customHeight="1" x14ac:dyDescent="0.25">
      <c r="A222" s="153" t="s">
        <v>394</v>
      </c>
      <c r="B222" s="153"/>
      <c r="C222" s="153" t="s">
        <v>395</v>
      </c>
      <c r="D222" s="158"/>
      <c r="E222" s="101">
        <f>+'Pay App 26'!E222</f>
        <v>0</v>
      </c>
      <c r="F222" s="73"/>
      <c r="G222" s="102">
        <f>+'Pay App 26'!G222+'Pay App 27'!F222</f>
        <v>0</v>
      </c>
      <c r="H222" s="194">
        <f>+'Pay App 26'!K222</f>
        <v>0</v>
      </c>
      <c r="I222" s="195"/>
      <c r="J222" s="104"/>
      <c r="K222" s="55">
        <f t="shared" si="10"/>
        <v>0</v>
      </c>
      <c r="L222" s="56">
        <f t="shared" si="8"/>
        <v>0</v>
      </c>
      <c r="M222" s="54">
        <f t="shared" si="9"/>
        <v>0</v>
      </c>
      <c r="N222" s="54">
        <f t="shared" si="11"/>
        <v>0</v>
      </c>
      <c r="O222" s="101">
        <f>+'Pay App 26'!O222+'Pay App 26'!P222</f>
        <v>0</v>
      </c>
      <c r="P222" s="73"/>
      <c r="Q222" s="69">
        <f>+'Pay App 26'!Q222+N222+P222</f>
        <v>0</v>
      </c>
    </row>
    <row r="223" spans="1:17" ht="21" customHeight="1" x14ac:dyDescent="0.25">
      <c r="A223" s="153" t="s">
        <v>396</v>
      </c>
      <c r="B223" s="153"/>
      <c r="C223" s="153" t="s">
        <v>397</v>
      </c>
      <c r="D223" s="158"/>
      <c r="E223" s="101">
        <f>+'Pay App 26'!E223</f>
        <v>0</v>
      </c>
      <c r="F223" s="73"/>
      <c r="G223" s="102">
        <f>+'Pay App 26'!G223+'Pay App 27'!F223</f>
        <v>0</v>
      </c>
      <c r="H223" s="194">
        <f>+'Pay App 26'!K223</f>
        <v>0</v>
      </c>
      <c r="I223" s="195"/>
      <c r="J223" s="104"/>
      <c r="K223" s="55">
        <f t="shared" si="10"/>
        <v>0</v>
      </c>
      <c r="L223" s="56">
        <f t="shared" si="8"/>
        <v>0</v>
      </c>
      <c r="M223" s="54">
        <f t="shared" si="9"/>
        <v>0</v>
      </c>
      <c r="N223" s="54">
        <f t="shared" si="11"/>
        <v>0</v>
      </c>
      <c r="O223" s="101">
        <f>+'Pay App 26'!O223+'Pay App 26'!P223</f>
        <v>0</v>
      </c>
      <c r="P223" s="73"/>
      <c r="Q223" s="69">
        <f>+'Pay App 26'!Q223+N223+P223</f>
        <v>0</v>
      </c>
    </row>
    <row r="224" spans="1:17" ht="21" customHeight="1" x14ac:dyDescent="0.25">
      <c r="A224" s="156" t="s">
        <v>398</v>
      </c>
      <c r="B224" s="156"/>
      <c r="C224" s="156" t="s">
        <v>399</v>
      </c>
      <c r="D224" s="157"/>
      <c r="E224" s="101">
        <f>+'Pay App 26'!E224</f>
        <v>0</v>
      </c>
      <c r="F224" s="73"/>
      <c r="G224" s="102">
        <f>+'Pay App 26'!G224+'Pay App 27'!F224</f>
        <v>0</v>
      </c>
      <c r="H224" s="194">
        <f>+'Pay App 26'!K224</f>
        <v>0</v>
      </c>
      <c r="I224" s="195"/>
      <c r="J224" s="104"/>
      <c r="K224" s="55">
        <f t="shared" si="10"/>
        <v>0</v>
      </c>
      <c r="L224" s="56">
        <f t="shared" si="8"/>
        <v>0</v>
      </c>
      <c r="M224" s="54">
        <f t="shared" si="9"/>
        <v>0</v>
      </c>
      <c r="N224" s="54">
        <f t="shared" si="11"/>
        <v>0</v>
      </c>
      <c r="O224" s="101">
        <f>+'Pay App 26'!O224+'Pay App 26'!P224</f>
        <v>0</v>
      </c>
      <c r="P224" s="73"/>
      <c r="Q224" s="69">
        <f>+'Pay App 26'!Q224+N224+P224</f>
        <v>0</v>
      </c>
    </row>
    <row r="225" spans="1:17" ht="21" customHeight="1" x14ac:dyDescent="0.25">
      <c r="A225" s="153" t="s">
        <v>164</v>
      </c>
      <c r="B225" s="153"/>
      <c r="C225" s="153" t="s">
        <v>165</v>
      </c>
      <c r="D225" s="158"/>
      <c r="E225" s="101">
        <f>+'Pay App 26'!E225</f>
        <v>0</v>
      </c>
      <c r="F225" s="73"/>
      <c r="G225" s="102">
        <f>+'Pay App 26'!G225+'Pay App 27'!F225</f>
        <v>0</v>
      </c>
      <c r="H225" s="194">
        <f>+'Pay App 26'!K225</f>
        <v>0</v>
      </c>
      <c r="I225" s="195"/>
      <c r="J225" s="104"/>
      <c r="K225" s="55">
        <f t="shared" si="10"/>
        <v>0</v>
      </c>
      <c r="L225" s="56">
        <f t="shared" si="8"/>
        <v>0</v>
      </c>
      <c r="M225" s="54">
        <f t="shared" si="9"/>
        <v>0</v>
      </c>
      <c r="N225" s="54">
        <f t="shared" si="11"/>
        <v>0</v>
      </c>
      <c r="O225" s="101">
        <f>+'Pay App 26'!O225+'Pay App 26'!P225</f>
        <v>0</v>
      </c>
      <c r="P225" s="73"/>
      <c r="Q225" s="69">
        <f>+'Pay App 26'!Q225+N225+P225</f>
        <v>0</v>
      </c>
    </row>
    <row r="226" spans="1:17" ht="21" customHeight="1" x14ac:dyDescent="0.25">
      <c r="A226" s="153" t="s">
        <v>166</v>
      </c>
      <c r="B226" s="153"/>
      <c r="C226" s="153" t="s">
        <v>167</v>
      </c>
      <c r="D226" s="158"/>
      <c r="E226" s="101">
        <f>+'Pay App 26'!E226</f>
        <v>0</v>
      </c>
      <c r="F226" s="73"/>
      <c r="G226" s="102">
        <f>+'Pay App 26'!G226+'Pay App 27'!F226</f>
        <v>0</v>
      </c>
      <c r="H226" s="194">
        <f>+'Pay App 26'!K226</f>
        <v>0</v>
      </c>
      <c r="I226" s="195"/>
      <c r="J226" s="104"/>
      <c r="K226" s="55">
        <f t="shared" si="10"/>
        <v>0</v>
      </c>
      <c r="L226" s="56">
        <f t="shared" si="8"/>
        <v>0</v>
      </c>
      <c r="M226" s="54">
        <f t="shared" si="9"/>
        <v>0</v>
      </c>
      <c r="N226" s="54">
        <f t="shared" si="11"/>
        <v>0</v>
      </c>
      <c r="O226" s="101">
        <f>+'Pay App 26'!O226+'Pay App 26'!P226</f>
        <v>0</v>
      </c>
      <c r="P226" s="73"/>
      <c r="Q226" s="69">
        <f>+'Pay App 26'!Q226+N226+P226</f>
        <v>0</v>
      </c>
    </row>
    <row r="227" spans="1:17" ht="21" customHeight="1" x14ac:dyDescent="0.25">
      <c r="A227" s="153" t="s">
        <v>400</v>
      </c>
      <c r="B227" s="153"/>
      <c r="C227" s="153" t="s">
        <v>401</v>
      </c>
      <c r="D227" s="158"/>
      <c r="E227" s="101">
        <f>+'Pay App 26'!E227</f>
        <v>0</v>
      </c>
      <c r="F227" s="73"/>
      <c r="G227" s="102">
        <f>+'Pay App 26'!G227+'Pay App 27'!F227</f>
        <v>0</v>
      </c>
      <c r="H227" s="194">
        <f>+'Pay App 26'!K227</f>
        <v>0</v>
      </c>
      <c r="I227" s="195"/>
      <c r="J227" s="104"/>
      <c r="K227" s="55">
        <f t="shared" si="10"/>
        <v>0</v>
      </c>
      <c r="L227" s="56">
        <f t="shared" si="8"/>
        <v>0</v>
      </c>
      <c r="M227" s="54">
        <f t="shared" si="9"/>
        <v>0</v>
      </c>
      <c r="N227" s="54">
        <f t="shared" si="11"/>
        <v>0</v>
      </c>
      <c r="O227" s="101">
        <f>+'Pay App 26'!O227+'Pay App 26'!P227</f>
        <v>0</v>
      </c>
      <c r="P227" s="73"/>
      <c r="Q227" s="69">
        <f>+'Pay App 26'!Q227+N227+P227</f>
        <v>0</v>
      </c>
    </row>
    <row r="228" spans="1:17" ht="21" customHeight="1" x14ac:dyDescent="0.25">
      <c r="A228" s="153" t="s">
        <v>168</v>
      </c>
      <c r="B228" s="153"/>
      <c r="C228" s="153" t="s">
        <v>169</v>
      </c>
      <c r="D228" s="158"/>
      <c r="E228" s="101">
        <f>+'Pay App 26'!E228</f>
        <v>0</v>
      </c>
      <c r="F228" s="73"/>
      <c r="G228" s="102">
        <f>+'Pay App 26'!G228+'Pay App 27'!F228</f>
        <v>0</v>
      </c>
      <c r="H228" s="194">
        <f>+'Pay App 26'!K228</f>
        <v>0</v>
      </c>
      <c r="I228" s="195"/>
      <c r="J228" s="104"/>
      <c r="K228" s="55">
        <f t="shared" si="10"/>
        <v>0</v>
      </c>
      <c r="L228" s="56">
        <f t="shared" si="8"/>
        <v>0</v>
      </c>
      <c r="M228" s="54">
        <f t="shared" si="9"/>
        <v>0</v>
      </c>
      <c r="N228" s="54">
        <f t="shared" si="11"/>
        <v>0</v>
      </c>
      <c r="O228" s="101">
        <f>+'Pay App 26'!O228+'Pay App 26'!P228</f>
        <v>0</v>
      </c>
      <c r="P228" s="73"/>
      <c r="Q228" s="69">
        <f>+'Pay App 26'!Q228+N228+P228</f>
        <v>0</v>
      </c>
    </row>
    <row r="229" spans="1:17" ht="21" customHeight="1" x14ac:dyDescent="0.25">
      <c r="A229" s="153" t="s">
        <v>170</v>
      </c>
      <c r="B229" s="153"/>
      <c r="C229" s="153" t="s">
        <v>171</v>
      </c>
      <c r="D229" s="158"/>
      <c r="E229" s="101">
        <f>+'Pay App 26'!E229</f>
        <v>0</v>
      </c>
      <c r="F229" s="73"/>
      <c r="G229" s="102">
        <f>+'Pay App 26'!G229+'Pay App 27'!F229</f>
        <v>0</v>
      </c>
      <c r="H229" s="194">
        <f>+'Pay App 26'!K229</f>
        <v>0</v>
      </c>
      <c r="I229" s="195"/>
      <c r="J229" s="104"/>
      <c r="K229" s="55">
        <f t="shared" si="10"/>
        <v>0</v>
      </c>
      <c r="L229" s="56">
        <f t="shared" si="8"/>
        <v>0</v>
      </c>
      <c r="M229" s="54">
        <f t="shared" si="9"/>
        <v>0</v>
      </c>
      <c r="N229" s="54">
        <f t="shared" si="11"/>
        <v>0</v>
      </c>
      <c r="O229" s="101">
        <f>+'Pay App 26'!O229+'Pay App 26'!P229</f>
        <v>0</v>
      </c>
      <c r="P229" s="73"/>
      <c r="Q229" s="69">
        <f>+'Pay App 26'!Q229+N229+P229</f>
        <v>0</v>
      </c>
    </row>
    <row r="230" spans="1:17" ht="21" customHeight="1" x14ac:dyDescent="0.25">
      <c r="A230" s="156" t="s">
        <v>208</v>
      </c>
      <c r="B230" s="156"/>
      <c r="C230" s="156" t="s">
        <v>172</v>
      </c>
      <c r="D230" s="157"/>
      <c r="E230" s="101">
        <f>+'Pay App 26'!E230</f>
        <v>0</v>
      </c>
      <c r="F230" s="73"/>
      <c r="G230" s="102">
        <f>+'Pay App 26'!G230+'Pay App 27'!F230</f>
        <v>0</v>
      </c>
      <c r="H230" s="194">
        <f>+'Pay App 26'!K230</f>
        <v>0</v>
      </c>
      <c r="I230" s="195"/>
      <c r="J230" s="104"/>
      <c r="K230" s="55">
        <f t="shared" si="10"/>
        <v>0</v>
      </c>
      <c r="L230" s="56">
        <f t="shared" si="8"/>
        <v>0</v>
      </c>
      <c r="M230" s="54">
        <f t="shared" si="9"/>
        <v>0</v>
      </c>
      <c r="N230" s="54">
        <f t="shared" si="11"/>
        <v>0</v>
      </c>
      <c r="O230" s="101">
        <f>+'Pay App 26'!O230+'Pay App 26'!P230</f>
        <v>0</v>
      </c>
      <c r="P230" s="73"/>
      <c r="Q230" s="69">
        <f>+'Pay App 26'!Q230+N230+P230</f>
        <v>0</v>
      </c>
    </row>
    <row r="231" spans="1:17" ht="21" customHeight="1" x14ac:dyDescent="0.25">
      <c r="A231" s="153" t="s">
        <v>173</v>
      </c>
      <c r="B231" s="153"/>
      <c r="C231" s="153" t="s">
        <v>174</v>
      </c>
      <c r="D231" s="158"/>
      <c r="E231" s="101">
        <f>+'Pay App 26'!E231</f>
        <v>0</v>
      </c>
      <c r="F231" s="73"/>
      <c r="G231" s="102">
        <f>+'Pay App 26'!G231+'Pay App 27'!F231</f>
        <v>0</v>
      </c>
      <c r="H231" s="194">
        <f>+'Pay App 26'!K231</f>
        <v>0</v>
      </c>
      <c r="I231" s="195"/>
      <c r="J231" s="104"/>
      <c r="K231" s="55">
        <f t="shared" si="10"/>
        <v>0</v>
      </c>
      <c r="L231" s="56">
        <f t="shared" si="8"/>
        <v>0</v>
      </c>
      <c r="M231" s="54">
        <f t="shared" si="9"/>
        <v>0</v>
      </c>
      <c r="N231" s="54">
        <f t="shared" si="11"/>
        <v>0</v>
      </c>
      <c r="O231" s="101">
        <f>+'Pay App 26'!O231+'Pay App 26'!P231</f>
        <v>0</v>
      </c>
      <c r="P231" s="73"/>
      <c r="Q231" s="69">
        <f>+'Pay App 26'!Q231+N231+P231</f>
        <v>0</v>
      </c>
    </row>
    <row r="232" spans="1:17" ht="21" customHeight="1" x14ac:dyDescent="0.25">
      <c r="A232" s="153" t="s">
        <v>175</v>
      </c>
      <c r="B232" s="153"/>
      <c r="C232" s="153" t="s">
        <v>176</v>
      </c>
      <c r="D232" s="158"/>
      <c r="E232" s="101">
        <f>+'Pay App 26'!E232</f>
        <v>0</v>
      </c>
      <c r="F232" s="73"/>
      <c r="G232" s="102">
        <f>+'Pay App 26'!G232+'Pay App 27'!F232</f>
        <v>0</v>
      </c>
      <c r="H232" s="194">
        <f>+'Pay App 26'!K232</f>
        <v>0</v>
      </c>
      <c r="I232" s="195"/>
      <c r="J232" s="104"/>
      <c r="K232" s="55">
        <f t="shared" si="10"/>
        <v>0</v>
      </c>
      <c r="L232" s="56">
        <f t="shared" si="8"/>
        <v>0</v>
      </c>
      <c r="M232" s="54">
        <f t="shared" si="9"/>
        <v>0</v>
      </c>
      <c r="N232" s="54">
        <f t="shared" si="11"/>
        <v>0</v>
      </c>
      <c r="O232" s="101">
        <f>+'Pay App 26'!O232+'Pay App 26'!P232</f>
        <v>0</v>
      </c>
      <c r="P232" s="73"/>
      <c r="Q232" s="69">
        <f>+'Pay App 26'!Q232+N232+P232</f>
        <v>0</v>
      </c>
    </row>
    <row r="233" spans="1:17" ht="21" customHeight="1" x14ac:dyDescent="0.25">
      <c r="A233" s="153" t="s">
        <v>177</v>
      </c>
      <c r="B233" s="153"/>
      <c r="C233" s="153" t="s">
        <v>178</v>
      </c>
      <c r="D233" s="158"/>
      <c r="E233" s="101">
        <f>+'Pay App 26'!E233</f>
        <v>0</v>
      </c>
      <c r="F233" s="73"/>
      <c r="G233" s="102">
        <f>+'Pay App 26'!G233+'Pay App 27'!F233</f>
        <v>0</v>
      </c>
      <c r="H233" s="194">
        <f>+'Pay App 26'!K233</f>
        <v>0</v>
      </c>
      <c r="I233" s="195"/>
      <c r="J233" s="104"/>
      <c r="K233" s="55">
        <f t="shared" si="10"/>
        <v>0</v>
      </c>
      <c r="L233" s="56">
        <f t="shared" si="8"/>
        <v>0</v>
      </c>
      <c r="M233" s="54">
        <f t="shared" si="9"/>
        <v>0</v>
      </c>
      <c r="N233" s="54">
        <f t="shared" si="11"/>
        <v>0</v>
      </c>
      <c r="O233" s="101">
        <f>+'Pay App 26'!O233+'Pay App 26'!P233</f>
        <v>0</v>
      </c>
      <c r="P233" s="73"/>
      <c r="Q233" s="69">
        <f>+'Pay App 26'!Q233+N233+P233</f>
        <v>0</v>
      </c>
    </row>
    <row r="234" spans="1:17" ht="21" customHeight="1" x14ac:dyDescent="0.25">
      <c r="A234" s="153" t="s">
        <v>402</v>
      </c>
      <c r="B234" s="153"/>
      <c r="C234" s="153" t="s">
        <v>403</v>
      </c>
      <c r="D234" s="158"/>
      <c r="E234" s="101">
        <f>+'Pay App 26'!E234</f>
        <v>0</v>
      </c>
      <c r="F234" s="73"/>
      <c r="G234" s="102">
        <f>+'Pay App 26'!G234+'Pay App 27'!F234</f>
        <v>0</v>
      </c>
      <c r="H234" s="194">
        <f>+'Pay App 26'!K234</f>
        <v>0</v>
      </c>
      <c r="I234" s="195"/>
      <c r="J234" s="104"/>
      <c r="K234" s="55">
        <f t="shared" si="10"/>
        <v>0</v>
      </c>
      <c r="L234" s="56">
        <f t="shared" si="8"/>
        <v>0</v>
      </c>
      <c r="M234" s="54">
        <f t="shared" si="9"/>
        <v>0</v>
      </c>
      <c r="N234" s="54">
        <f t="shared" si="11"/>
        <v>0</v>
      </c>
      <c r="O234" s="101">
        <f>+'Pay App 26'!O234+'Pay App 26'!P234</f>
        <v>0</v>
      </c>
      <c r="P234" s="73"/>
      <c r="Q234" s="69">
        <f>+'Pay App 26'!Q234+N234+P234</f>
        <v>0</v>
      </c>
    </row>
    <row r="235" spans="1:17" ht="21" customHeight="1" x14ac:dyDescent="0.25">
      <c r="A235" s="153" t="s">
        <v>179</v>
      </c>
      <c r="B235" s="153"/>
      <c r="C235" s="153" t="s">
        <v>180</v>
      </c>
      <c r="D235" s="158"/>
      <c r="E235" s="101">
        <f>+'Pay App 26'!E235</f>
        <v>0</v>
      </c>
      <c r="F235" s="73"/>
      <c r="G235" s="102">
        <f>+'Pay App 26'!G235+'Pay App 27'!F235</f>
        <v>0</v>
      </c>
      <c r="H235" s="194">
        <f>+'Pay App 26'!K235</f>
        <v>0</v>
      </c>
      <c r="I235" s="195"/>
      <c r="J235" s="104"/>
      <c r="K235" s="55">
        <f t="shared" si="10"/>
        <v>0</v>
      </c>
      <c r="L235" s="56">
        <f t="shared" si="8"/>
        <v>0</v>
      </c>
      <c r="M235" s="54">
        <f t="shared" si="9"/>
        <v>0</v>
      </c>
      <c r="N235" s="54">
        <f t="shared" si="11"/>
        <v>0</v>
      </c>
      <c r="O235" s="101">
        <f>+'Pay App 26'!O235+'Pay App 26'!P235</f>
        <v>0</v>
      </c>
      <c r="P235" s="73"/>
      <c r="Q235" s="69">
        <f>+'Pay App 26'!Q235+N235+P235</f>
        <v>0</v>
      </c>
    </row>
    <row r="236" spans="1:17" ht="21" customHeight="1" x14ac:dyDescent="0.25">
      <c r="A236" s="153" t="s">
        <v>181</v>
      </c>
      <c r="B236" s="153"/>
      <c r="C236" s="153" t="s">
        <v>182</v>
      </c>
      <c r="D236" s="158"/>
      <c r="E236" s="101">
        <f>+'Pay App 26'!E236</f>
        <v>0</v>
      </c>
      <c r="F236" s="73"/>
      <c r="G236" s="102">
        <f>+'Pay App 26'!G236+'Pay App 27'!F236</f>
        <v>0</v>
      </c>
      <c r="H236" s="194">
        <f>+'Pay App 26'!K236</f>
        <v>0</v>
      </c>
      <c r="I236" s="195"/>
      <c r="J236" s="104"/>
      <c r="K236" s="55">
        <f t="shared" si="10"/>
        <v>0</v>
      </c>
      <c r="L236" s="56">
        <f t="shared" si="8"/>
        <v>0</v>
      </c>
      <c r="M236" s="54">
        <f t="shared" si="9"/>
        <v>0</v>
      </c>
      <c r="N236" s="54">
        <f t="shared" si="11"/>
        <v>0</v>
      </c>
      <c r="O236" s="101">
        <f>+'Pay App 26'!O236+'Pay App 26'!P236</f>
        <v>0</v>
      </c>
      <c r="P236" s="73"/>
      <c r="Q236" s="69">
        <f>+'Pay App 26'!Q236+N236+P236</f>
        <v>0</v>
      </c>
    </row>
    <row r="237" spans="1:17" ht="21" customHeight="1" x14ac:dyDescent="0.25">
      <c r="A237" s="153" t="s">
        <v>183</v>
      </c>
      <c r="B237" s="153"/>
      <c r="C237" s="153" t="s">
        <v>184</v>
      </c>
      <c r="D237" s="158"/>
      <c r="E237" s="101">
        <f>+'Pay App 26'!E237</f>
        <v>0</v>
      </c>
      <c r="F237" s="73"/>
      <c r="G237" s="102">
        <f>+'Pay App 26'!G237+'Pay App 27'!F237</f>
        <v>0</v>
      </c>
      <c r="H237" s="194">
        <f>+'Pay App 26'!K237</f>
        <v>0</v>
      </c>
      <c r="I237" s="195"/>
      <c r="J237" s="104"/>
      <c r="K237" s="55">
        <f t="shared" si="10"/>
        <v>0</v>
      </c>
      <c r="L237" s="56">
        <f t="shared" si="8"/>
        <v>0</v>
      </c>
      <c r="M237" s="54">
        <f t="shared" si="9"/>
        <v>0</v>
      </c>
      <c r="N237" s="54">
        <f t="shared" si="11"/>
        <v>0</v>
      </c>
      <c r="O237" s="101">
        <f>+'Pay App 26'!O237+'Pay App 26'!P237</f>
        <v>0</v>
      </c>
      <c r="P237" s="73"/>
      <c r="Q237" s="69">
        <f>+'Pay App 26'!Q237+N237+P237</f>
        <v>0</v>
      </c>
    </row>
    <row r="238" spans="1:17" ht="21" customHeight="1" x14ac:dyDescent="0.25">
      <c r="A238" s="156" t="s">
        <v>404</v>
      </c>
      <c r="B238" s="156"/>
      <c r="C238" s="156" t="s">
        <v>405</v>
      </c>
      <c r="D238" s="157"/>
      <c r="E238" s="101">
        <f>+'Pay App 26'!E238</f>
        <v>0</v>
      </c>
      <c r="F238" s="73"/>
      <c r="G238" s="54">
        <f>+'Pay App 26'!G238+'Pay App 27'!F238</f>
        <v>0</v>
      </c>
      <c r="H238" s="194">
        <f>+'Pay App 26'!K238</f>
        <v>0</v>
      </c>
      <c r="I238" s="195"/>
      <c r="J238" s="104"/>
      <c r="K238" s="55">
        <f t="shared" si="10"/>
        <v>0</v>
      </c>
      <c r="L238" s="120">
        <f t="shared" si="8"/>
        <v>0</v>
      </c>
      <c r="M238" s="54">
        <f t="shared" si="9"/>
        <v>0</v>
      </c>
      <c r="N238" s="54">
        <f t="shared" si="11"/>
        <v>0</v>
      </c>
      <c r="O238" s="101">
        <f>+'Pay App 26'!O238+'Pay App 26'!P238</f>
        <v>0</v>
      </c>
      <c r="P238" s="73"/>
      <c r="Q238" s="69">
        <f>+'Pay App 26'!Q238+N238+P238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1GOTpbn2ukTHHTSHSflimBNf/snEIEZaWcw8zwZDd9t+oCZAYKceIwR6CopQ3Br4r3V3JPal9phjFby6o5YXAA==" saltValue="hW81Z6Q6LHg3Tv/I41025Q==" spinCount="100000" sheet="1" selectLockedCells="1"/>
  <protectedRanges>
    <protectedRange sqref="A116 C116" name="Range2"/>
    <protectedRange sqref="A188 A218 C188 C218" name="Range2_1"/>
  </protectedRanges>
  <mergeCells count="516">
    <mergeCell ref="A7:B7"/>
    <mergeCell ref="I7:J7"/>
    <mergeCell ref="H8:Q11"/>
    <mergeCell ref="A12:B12"/>
    <mergeCell ref="H12:Q15"/>
    <mergeCell ref="A14:B14"/>
    <mergeCell ref="A24:B24"/>
    <mergeCell ref="H24:Q25"/>
    <mergeCell ref="A25:B25"/>
    <mergeCell ref="A27:B27"/>
    <mergeCell ref="A28:B28"/>
    <mergeCell ref="A29:B29"/>
    <mergeCell ref="H29:J29"/>
    <mergeCell ref="L29:N29"/>
    <mergeCell ref="H16:Q16"/>
    <mergeCell ref="H18:Q19"/>
    <mergeCell ref="A19:B19"/>
    <mergeCell ref="A21:B21"/>
    <mergeCell ref="H21:Q22"/>
    <mergeCell ref="A22:B22"/>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A86:B86"/>
    <mergeCell ref="C86:D86"/>
    <mergeCell ref="H86:I86"/>
    <mergeCell ref="A87:B87"/>
    <mergeCell ref="C87:D87"/>
    <mergeCell ref="H87:I87"/>
    <mergeCell ref="A84:B84"/>
    <mergeCell ref="C84:D84"/>
    <mergeCell ref="H84:I84"/>
    <mergeCell ref="A85:B85"/>
    <mergeCell ref="C85:D85"/>
    <mergeCell ref="H85:I85"/>
    <mergeCell ref="A90:B90"/>
    <mergeCell ref="C90:D90"/>
    <mergeCell ref="H90:I90"/>
    <mergeCell ref="A91:B91"/>
    <mergeCell ref="C91:D91"/>
    <mergeCell ref="H91:I91"/>
    <mergeCell ref="A88:B88"/>
    <mergeCell ref="C88:D88"/>
    <mergeCell ref="H88:I88"/>
    <mergeCell ref="A89:B89"/>
    <mergeCell ref="C89:D89"/>
    <mergeCell ref="H89:I89"/>
    <mergeCell ref="A94:B94"/>
    <mergeCell ref="C94:D94"/>
    <mergeCell ref="H94:I94"/>
    <mergeCell ref="A95:B95"/>
    <mergeCell ref="C95:D95"/>
    <mergeCell ref="H95:I95"/>
    <mergeCell ref="A92:B92"/>
    <mergeCell ref="C92:D92"/>
    <mergeCell ref="H92:I92"/>
    <mergeCell ref="A93:B93"/>
    <mergeCell ref="C93:D93"/>
    <mergeCell ref="H93:I93"/>
    <mergeCell ref="A98:B98"/>
    <mergeCell ref="C98:D98"/>
    <mergeCell ref="H98:I98"/>
    <mergeCell ref="A99:B99"/>
    <mergeCell ref="C99:D99"/>
    <mergeCell ref="H99:I99"/>
    <mergeCell ref="A96:B96"/>
    <mergeCell ref="C96:D96"/>
    <mergeCell ref="H96:I96"/>
    <mergeCell ref="A97:B97"/>
    <mergeCell ref="C97:D97"/>
    <mergeCell ref="H97:I97"/>
    <mergeCell ref="A102:B102"/>
    <mergeCell ref="C102:D102"/>
    <mergeCell ref="H102:I102"/>
    <mergeCell ref="A103:B103"/>
    <mergeCell ref="C103:D103"/>
    <mergeCell ref="H103:I103"/>
    <mergeCell ref="A100:B100"/>
    <mergeCell ref="C100:D100"/>
    <mergeCell ref="H100:I100"/>
    <mergeCell ref="A101:B101"/>
    <mergeCell ref="C101:D101"/>
    <mergeCell ref="H101:I101"/>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9:B199"/>
    <mergeCell ref="C199:D199"/>
    <mergeCell ref="H199:I199"/>
    <mergeCell ref="A200:B200"/>
    <mergeCell ref="C200:D200"/>
    <mergeCell ref="H200:I200"/>
    <mergeCell ref="A197:B197"/>
    <mergeCell ref="C197:D197"/>
    <mergeCell ref="H197:I197"/>
    <mergeCell ref="A198:B198"/>
    <mergeCell ref="C198:D198"/>
    <mergeCell ref="H198:I198"/>
    <mergeCell ref="A203:B203"/>
    <mergeCell ref="C203:D203"/>
    <mergeCell ref="H203:I203"/>
    <mergeCell ref="A204:B204"/>
    <mergeCell ref="C204:D204"/>
    <mergeCell ref="H204:I204"/>
    <mergeCell ref="A201:B201"/>
    <mergeCell ref="C201:D201"/>
    <mergeCell ref="H201:I201"/>
    <mergeCell ref="A202:B202"/>
    <mergeCell ref="C202:D202"/>
    <mergeCell ref="H202:I202"/>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9:B239"/>
    <mergeCell ref="C239:D239"/>
    <mergeCell ref="H239:I239"/>
    <mergeCell ref="A237:B237"/>
    <mergeCell ref="C237:D237"/>
    <mergeCell ref="H237:I237"/>
    <mergeCell ref="A238:B238"/>
    <mergeCell ref="C238:D238"/>
    <mergeCell ref="H238:I238"/>
  </mergeCells>
  <dataValidations disablePrompts="1" count="2">
    <dataValidation type="decimal" operator="lessThanOrEqual" allowBlank="1" showInputMessage="1" showErrorMessage="1" errorTitle="Release retention" error="In order to release retention, the number entered into this cell must be negative." sqref="O80:O238">
      <formula1>0</formula1>
    </dataValidation>
    <dataValidation allowBlank="1" showInputMessage="1" sqref="P80:P238"/>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28</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35"/>
      <c r="I17" s="135"/>
      <c r="J17" s="135"/>
      <c r="K17" s="135"/>
      <c r="L17" s="135"/>
      <c r="M17" s="135"/>
      <c r="N17" s="135"/>
      <c r="O17" s="135"/>
      <c r="P17" s="135"/>
      <c r="Q17" s="135"/>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34"/>
      <c r="I20" s="134"/>
      <c r="J20" s="134"/>
      <c r="K20" s="134"/>
      <c r="L20" s="134"/>
      <c r="M20" s="134"/>
      <c r="N20" s="134"/>
      <c r="O20" s="134"/>
      <c r="P20" s="134"/>
      <c r="Q20" s="134"/>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34"/>
      <c r="I23" s="134"/>
      <c r="J23" s="134"/>
      <c r="K23" s="134"/>
      <c r="L23" s="134"/>
      <c r="M23" s="134"/>
      <c r="N23" s="134"/>
      <c r="O23" s="134"/>
      <c r="P23" s="134"/>
      <c r="Q23" s="134"/>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27'!F36+'Pay App 28'!F239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34"/>
      <c r="I42" s="134"/>
      <c r="J42" s="134"/>
      <c r="K42" s="134"/>
      <c r="L42" s="134"/>
      <c r="M42" s="134"/>
      <c r="N42" s="134"/>
      <c r="O42" s="134"/>
      <c r="P42" s="134"/>
      <c r="Q42" s="134"/>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27'!F51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27'!F55+'Pay App 27'!F57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27'!B62+'Pay App 28'!N239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28.1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31">
        <f>+'Project Summary Sheet'!C17</f>
        <v>0</v>
      </c>
      <c r="O74" s="131"/>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32" t="s">
        <v>63</v>
      </c>
      <c r="F78" s="132" t="s">
        <v>64</v>
      </c>
      <c r="G78" s="132" t="s">
        <v>65</v>
      </c>
      <c r="H78" s="169" t="s">
        <v>66</v>
      </c>
      <c r="I78" s="169"/>
      <c r="J78" s="132" t="s">
        <v>67</v>
      </c>
      <c r="K78" s="132" t="s">
        <v>248</v>
      </c>
      <c r="L78" s="132" t="s">
        <v>68</v>
      </c>
      <c r="M78" s="42" t="s">
        <v>69</v>
      </c>
      <c r="N78" s="132" t="s">
        <v>70</v>
      </c>
      <c r="O78" s="112" t="s">
        <v>71</v>
      </c>
      <c r="P78" s="132" t="s">
        <v>72</v>
      </c>
      <c r="Q78" s="132" t="s">
        <v>425</v>
      </c>
    </row>
    <row r="79" spans="1:20" ht="65.25" customHeight="1" x14ac:dyDescent="0.25">
      <c r="A79" s="170" t="s">
        <v>73</v>
      </c>
      <c r="B79" s="170"/>
      <c r="C79" s="170" t="s">
        <v>74</v>
      </c>
      <c r="D79" s="170"/>
      <c r="E79" s="133" t="s">
        <v>14</v>
      </c>
      <c r="F79" s="133" t="s">
        <v>235</v>
      </c>
      <c r="G79" s="133" t="s">
        <v>234</v>
      </c>
      <c r="H79" s="170" t="s">
        <v>236</v>
      </c>
      <c r="I79" s="170"/>
      <c r="J79" s="133" t="s">
        <v>245</v>
      </c>
      <c r="K79" s="45" t="s">
        <v>246</v>
      </c>
      <c r="L79" s="133" t="s">
        <v>247</v>
      </c>
      <c r="M79" s="45" t="s">
        <v>237</v>
      </c>
      <c r="N79" s="133" t="s">
        <v>238</v>
      </c>
      <c r="O79" s="113" t="s">
        <v>424</v>
      </c>
      <c r="P79" s="133" t="s">
        <v>423</v>
      </c>
      <c r="Q79" s="133" t="s">
        <v>239</v>
      </c>
    </row>
    <row r="80" spans="1:20" ht="21" customHeight="1" x14ac:dyDescent="0.25">
      <c r="A80" s="171" t="s">
        <v>77</v>
      </c>
      <c r="B80" s="171"/>
      <c r="C80" s="186" t="s">
        <v>75</v>
      </c>
      <c r="D80" s="187"/>
      <c r="E80" s="100">
        <f>+'Pay App 27'!E80</f>
        <v>0</v>
      </c>
      <c r="F80" s="72"/>
      <c r="G80" s="52">
        <f>+'Pay App 27'!G80+F80</f>
        <v>0</v>
      </c>
      <c r="H80" s="196">
        <f>+'Pay App 27'!K80</f>
        <v>0</v>
      </c>
      <c r="I80" s="197"/>
      <c r="J80" s="103"/>
      <c r="K80" s="53">
        <f>+H80+J80</f>
        <v>0</v>
      </c>
      <c r="L80" s="70">
        <f>IF(ISERROR(K80/G80),0,K80/G80)</f>
        <v>0</v>
      </c>
      <c r="M80" s="52">
        <f>+G80-K80</f>
        <v>0</v>
      </c>
      <c r="N80" s="52">
        <f>SUM(+J80*0.05)</f>
        <v>0</v>
      </c>
      <c r="O80" s="100">
        <f>+'Pay App 27'!O80+'Pay App 27'!P80</f>
        <v>0</v>
      </c>
      <c r="P80" s="72"/>
      <c r="Q80" s="71">
        <f>+'Pay App 27'!Q80+N80+P80</f>
        <v>0</v>
      </c>
    </row>
    <row r="81" spans="1:17" ht="21" customHeight="1" x14ac:dyDescent="0.25">
      <c r="A81" s="154" t="s">
        <v>78</v>
      </c>
      <c r="B81" s="154"/>
      <c r="C81" s="154" t="s">
        <v>79</v>
      </c>
      <c r="D81" s="155"/>
      <c r="E81" s="101">
        <f>+'Pay App 27'!E81</f>
        <v>0</v>
      </c>
      <c r="F81" s="73"/>
      <c r="G81" s="102">
        <f>+'Pay App 27'!G81+'Pay App 28'!F81</f>
        <v>0</v>
      </c>
      <c r="H81" s="194">
        <f>+'Pay App 27'!K81</f>
        <v>0</v>
      </c>
      <c r="I81" s="195"/>
      <c r="J81" s="104"/>
      <c r="K81" s="55">
        <f>+H81+J81</f>
        <v>0</v>
      </c>
      <c r="L81" s="56">
        <f t="shared" ref="L81:L145" si="0">IF(ISERROR(K81/G81),0,K81/G81)</f>
        <v>0</v>
      </c>
      <c r="M81" s="54">
        <f t="shared" ref="M81:M145" si="1">+G81-K81</f>
        <v>0</v>
      </c>
      <c r="N81" s="54">
        <f>SUM(+J81*0.05)</f>
        <v>0</v>
      </c>
      <c r="O81" s="101">
        <f>+'Pay App 27'!O81+'Pay App 27'!P81</f>
        <v>0</v>
      </c>
      <c r="P81" s="73"/>
      <c r="Q81" s="69">
        <f>+'Pay App 27'!Q81+N81+P81</f>
        <v>0</v>
      </c>
    </row>
    <row r="82" spans="1:17" ht="21" customHeight="1" x14ac:dyDescent="0.25">
      <c r="A82" s="154" t="s">
        <v>80</v>
      </c>
      <c r="B82" s="154"/>
      <c r="C82" s="130" t="s">
        <v>76</v>
      </c>
      <c r="D82" s="58"/>
      <c r="E82" s="101">
        <f>+'Pay App 27'!E82</f>
        <v>0</v>
      </c>
      <c r="F82" s="73"/>
      <c r="G82" s="102">
        <f>+'Pay App 27'!G82+'Pay App 28'!F82</f>
        <v>0</v>
      </c>
      <c r="H82" s="194">
        <f>+'Pay App 27'!K82</f>
        <v>0</v>
      </c>
      <c r="I82" s="195"/>
      <c r="J82" s="104"/>
      <c r="K82" s="55">
        <f t="shared" ref="K82:K146" si="2">+H82+J82</f>
        <v>0</v>
      </c>
      <c r="L82" s="56">
        <f t="shared" si="0"/>
        <v>0</v>
      </c>
      <c r="M82" s="54">
        <f t="shared" si="1"/>
        <v>0</v>
      </c>
      <c r="N82" s="54">
        <f t="shared" ref="N82:N146" si="3">SUM(+J82*0.05)</f>
        <v>0</v>
      </c>
      <c r="O82" s="101">
        <f>+'Pay App 27'!O82+'Pay App 27'!P82</f>
        <v>0</v>
      </c>
      <c r="P82" s="73"/>
      <c r="Q82" s="69">
        <f>+'Pay App 27'!Q82+N82+P82</f>
        <v>0</v>
      </c>
    </row>
    <row r="83" spans="1:17" ht="21" customHeight="1" x14ac:dyDescent="0.25">
      <c r="A83" s="154" t="s">
        <v>408</v>
      </c>
      <c r="B83" s="154"/>
      <c r="C83" s="154" t="s">
        <v>409</v>
      </c>
      <c r="D83" s="155"/>
      <c r="E83" s="101">
        <f>+'Pay App 27'!E83</f>
        <v>0</v>
      </c>
      <c r="F83" s="73"/>
      <c r="G83" s="102">
        <f>+'Pay App 27'!G83+'Pay App 28'!F83</f>
        <v>0</v>
      </c>
      <c r="H83" s="194">
        <f>+'Pay App 27'!K83</f>
        <v>0</v>
      </c>
      <c r="I83" s="195"/>
      <c r="J83" s="104"/>
      <c r="K83" s="55">
        <f t="shared" si="2"/>
        <v>0</v>
      </c>
      <c r="L83" s="56">
        <f t="shared" si="0"/>
        <v>0</v>
      </c>
      <c r="M83" s="54">
        <f t="shared" si="1"/>
        <v>0</v>
      </c>
      <c r="N83" s="54">
        <f t="shared" si="3"/>
        <v>0</v>
      </c>
      <c r="O83" s="101">
        <f>+'Pay App 27'!O83+'Pay App 27'!P83</f>
        <v>0</v>
      </c>
      <c r="P83" s="73"/>
      <c r="Q83" s="69">
        <f>+'Pay App 27'!Q83+N83+P83</f>
        <v>0</v>
      </c>
    </row>
    <row r="84" spans="1:17" ht="21" customHeight="1" x14ac:dyDescent="0.25">
      <c r="A84" s="154" t="s">
        <v>410</v>
      </c>
      <c r="B84" s="154"/>
      <c r="C84" s="154" t="s">
        <v>81</v>
      </c>
      <c r="D84" s="155"/>
      <c r="E84" s="101">
        <f>+'Pay App 27'!E84</f>
        <v>0</v>
      </c>
      <c r="F84" s="73"/>
      <c r="G84" s="102">
        <f>+'Pay App 27'!G84+'Pay App 28'!F84</f>
        <v>0</v>
      </c>
      <c r="H84" s="194">
        <f>+'Pay App 27'!K84</f>
        <v>0</v>
      </c>
      <c r="I84" s="195"/>
      <c r="J84" s="104"/>
      <c r="K84" s="55">
        <f t="shared" si="2"/>
        <v>0</v>
      </c>
      <c r="L84" s="56">
        <f t="shared" si="0"/>
        <v>0</v>
      </c>
      <c r="M84" s="54">
        <f t="shared" si="1"/>
        <v>0</v>
      </c>
      <c r="N84" s="54">
        <f t="shared" si="3"/>
        <v>0</v>
      </c>
      <c r="O84" s="101">
        <f>+'Pay App 27'!O84+'Pay App 27'!P84</f>
        <v>0</v>
      </c>
      <c r="P84" s="73"/>
      <c r="Q84" s="69">
        <f>+'Pay App 27'!Q84+N84+P84</f>
        <v>0</v>
      </c>
    </row>
    <row r="85" spans="1:17" ht="21" customHeight="1" x14ac:dyDescent="0.25">
      <c r="A85" s="154" t="s">
        <v>411</v>
      </c>
      <c r="B85" s="154"/>
      <c r="C85" s="154" t="s">
        <v>412</v>
      </c>
      <c r="D85" s="155"/>
      <c r="E85" s="101">
        <f>+'Pay App 27'!E85</f>
        <v>0</v>
      </c>
      <c r="F85" s="73"/>
      <c r="G85" s="102">
        <f>+'Pay App 27'!G85+'Pay App 28'!F85</f>
        <v>0</v>
      </c>
      <c r="H85" s="194">
        <f>+'Pay App 27'!K85</f>
        <v>0</v>
      </c>
      <c r="I85" s="195"/>
      <c r="J85" s="104"/>
      <c r="K85" s="55">
        <f t="shared" si="2"/>
        <v>0</v>
      </c>
      <c r="L85" s="56">
        <f t="shared" si="0"/>
        <v>0</v>
      </c>
      <c r="M85" s="54">
        <f t="shared" si="1"/>
        <v>0</v>
      </c>
      <c r="N85" s="54">
        <f t="shared" si="3"/>
        <v>0</v>
      </c>
      <c r="O85" s="101">
        <f>+'Pay App 27'!O85+'Pay App 27'!P85</f>
        <v>0</v>
      </c>
      <c r="P85" s="73"/>
      <c r="Q85" s="69">
        <f>+'Pay App 27'!Q85+N85+P85</f>
        <v>0</v>
      </c>
    </row>
    <row r="86" spans="1:17" ht="21" customHeight="1" x14ac:dyDescent="0.25">
      <c r="A86" s="154" t="s">
        <v>406</v>
      </c>
      <c r="B86" s="154"/>
      <c r="C86" s="154" t="s">
        <v>407</v>
      </c>
      <c r="D86" s="155"/>
      <c r="E86" s="101">
        <f>+'Pay App 27'!E86</f>
        <v>0</v>
      </c>
      <c r="F86" s="73"/>
      <c r="G86" s="102">
        <f>+'Pay App 27'!G86+'Pay App 28'!F86</f>
        <v>0</v>
      </c>
      <c r="H86" s="194">
        <f>+'Pay App 27'!K86</f>
        <v>0</v>
      </c>
      <c r="I86" s="195"/>
      <c r="J86" s="104"/>
      <c r="K86" s="55">
        <f t="shared" si="2"/>
        <v>0</v>
      </c>
      <c r="L86" s="56">
        <f t="shared" si="0"/>
        <v>0</v>
      </c>
      <c r="M86" s="54">
        <f t="shared" si="1"/>
        <v>0</v>
      </c>
      <c r="N86" s="54">
        <f t="shared" si="3"/>
        <v>0</v>
      </c>
      <c r="O86" s="101">
        <f>+'Pay App 27'!O86+'Pay App 27'!P86</f>
        <v>0</v>
      </c>
      <c r="P86" s="73"/>
      <c r="Q86" s="69">
        <f>+'Pay App 27'!Q86+N86+P86</f>
        <v>0</v>
      </c>
    </row>
    <row r="87" spans="1:17" ht="21" customHeight="1" x14ac:dyDescent="0.25">
      <c r="A87" s="154" t="s">
        <v>562</v>
      </c>
      <c r="B87" s="154"/>
      <c r="C87" s="154" t="s">
        <v>563</v>
      </c>
      <c r="D87" s="155"/>
      <c r="E87" s="101">
        <f>+'Pay App 27'!E87</f>
        <v>0</v>
      </c>
      <c r="F87" s="73"/>
      <c r="G87" s="102">
        <f>+'Pay App 27'!G87+'Pay App 28'!F87</f>
        <v>0</v>
      </c>
      <c r="H87" s="194">
        <f>+'Pay App 27'!K87</f>
        <v>0</v>
      </c>
      <c r="I87" s="195"/>
      <c r="J87" s="104"/>
      <c r="K87" s="55">
        <f t="shared" si="2"/>
        <v>0</v>
      </c>
      <c r="L87" s="56">
        <f t="shared" si="0"/>
        <v>0</v>
      </c>
      <c r="M87" s="54">
        <f t="shared" si="1"/>
        <v>0</v>
      </c>
      <c r="N87" s="54">
        <f t="shared" si="3"/>
        <v>0</v>
      </c>
      <c r="O87" s="101">
        <f>+'Pay App 27'!O87+'Pay App 27'!P87</f>
        <v>0</v>
      </c>
      <c r="P87" s="73"/>
      <c r="Q87" s="69">
        <f>+'Pay App 27'!Q87+N87+P87</f>
        <v>0</v>
      </c>
    </row>
    <row r="88" spans="1:17" ht="21" customHeight="1" x14ac:dyDescent="0.25">
      <c r="A88" s="159" t="s">
        <v>228</v>
      </c>
      <c r="B88" s="159"/>
      <c r="C88" s="186" t="s">
        <v>269</v>
      </c>
      <c r="D88" s="187"/>
      <c r="E88" s="101">
        <f>+'Pay App 27'!E88</f>
        <v>0</v>
      </c>
      <c r="F88" s="73"/>
      <c r="G88" s="102">
        <f>+'Pay App 27'!G88+'Pay App 28'!F88</f>
        <v>0</v>
      </c>
      <c r="H88" s="194">
        <f>+'Pay App 27'!K88</f>
        <v>0</v>
      </c>
      <c r="I88" s="195"/>
      <c r="J88" s="104"/>
      <c r="K88" s="55">
        <f t="shared" si="2"/>
        <v>0</v>
      </c>
      <c r="L88" s="56">
        <f t="shared" si="0"/>
        <v>0</v>
      </c>
      <c r="M88" s="54">
        <f t="shared" si="1"/>
        <v>0</v>
      </c>
      <c r="N88" s="54">
        <f t="shared" si="3"/>
        <v>0</v>
      </c>
      <c r="O88" s="101">
        <f>+'Pay App 27'!O88+'Pay App 27'!P88</f>
        <v>0</v>
      </c>
      <c r="P88" s="73"/>
      <c r="Q88" s="69">
        <f>+'Pay App 27'!Q88+N88+P88</f>
        <v>0</v>
      </c>
    </row>
    <row r="89" spans="1:17" ht="21" customHeight="1" x14ac:dyDescent="0.25">
      <c r="A89" s="154" t="s">
        <v>82</v>
      </c>
      <c r="B89" s="154"/>
      <c r="C89" s="154" t="s">
        <v>256</v>
      </c>
      <c r="D89" s="155"/>
      <c r="E89" s="101">
        <f>+'Pay App 27'!E89</f>
        <v>0</v>
      </c>
      <c r="F89" s="73"/>
      <c r="G89" s="102">
        <f>+'Pay App 27'!G89+'Pay App 28'!F89</f>
        <v>0</v>
      </c>
      <c r="H89" s="194">
        <f>+'Pay App 27'!K89</f>
        <v>0</v>
      </c>
      <c r="I89" s="195"/>
      <c r="J89" s="104"/>
      <c r="K89" s="55">
        <f t="shared" si="2"/>
        <v>0</v>
      </c>
      <c r="L89" s="56">
        <f t="shared" si="0"/>
        <v>0</v>
      </c>
      <c r="M89" s="54">
        <f t="shared" si="1"/>
        <v>0</v>
      </c>
      <c r="N89" s="54">
        <f t="shared" si="3"/>
        <v>0</v>
      </c>
      <c r="O89" s="101">
        <f>+'Pay App 27'!O89+'Pay App 27'!P89</f>
        <v>0</v>
      </c>
      <c r="P89" s="73"/>
      <c r="Q89" s="69">
        <f>+'Pay App 27'!Q89+N89+P89</f>
        <v>0</v>
      </c>
    </row>
    <row r="90" spans="1:17" ht="21" customHeight="1" x14ac:dyDescent="0.25">
      <c r="A90" s="154" t="s">
        <v>257</v>
      </c>
      <c r="B90" s="154"/>
      <c r="C90" s="154" t="s">
        <v>258</v>
      </c>
      <c r="D90" s="155"/>
      <c r="E90" s="101">
        <f>+'Pay App 27'!E90</f>
        <v>0</v>
      </c>
      <c r="F90" s="73"/>
      <c r="G90" s="102">
        <f>+'Pay App 27'!G90+'Pay App 28'!F90</f>
        <v>0</v>
      </c>
      <c r="H90" s="194">
        <f>+'Pay App 27'!K90</f>
        <v>0</v>
      </c>
      <c r="I90" s="195"/>
      <c r="J90" s="104"/>
      <c r="K90" s="55">
        <f t="shared" si="2"/>
        <v>0</v>
      </c>
      <c r="L90" s="56">
        <f t="shared" si="0"/>
        <v>0</v>
      </c>
      <c r="M90" s="54">
        <f t="shared" si="1"/>
        <v>0</v>
      </c>
      <c r="N90" s="54">
        <f t="shared" si="3"/>
        <v>0</v>
      </c>
      <c r="O90" s="101">
        <f>+'Pay App 27'!O90+'Pay App 27'!P90</f>
        <v>0</v>
      </c>
      <c r="P90" s="73"/>
      <c r="Q90" s="69">
        <f>+'Pay App 27'!Q90+N90+P90</f>
        <v>0</v>
      </c>
    </row>
    <row r="91" spans="1:17" ht="21" customHeight="1" x14ac:dyDescent="0.25">
      <c r="A91" s="154" t="s">
        <v>259</v>
      </c>
      <c r="B91" s="154"/>
      <c r="C91" s="154" t="s">
        <v>260</v>
      </c>
      <c r="D91" s="155"/>
      <c r="E91" s="101">
        <f>+'Pay App 27'!E91</f>
        <v>0</v>
      </c>
      <c r="F91" s="73"/>
      <c r="G91" s="102">
        <f>+'Pay App 27'!G91+'Pay App 28'!F91</f>
        <v>0</v>
      </c>
      <c r="H91" s="194">
        <f>+'Pay App 27'!K91</f>
        <v>0</v>
      </c>
      <c r="I91" s="195"/>
      <c r="J91" s="104"/>
      <c r="K91" s="55">
        <f t="shared" si="2"/>
        <v>0</v>
      </c>
      <c r="L91" s="56">
        <f t="shared" si="0"/>
        <v>0</v>
      </c>
      <c r="M91" s="54">
        <f t="shared" si="1"/>
        <v>0</v>
      </c>
      <c r="N91" s="54">
        <f t="shared" si="3"/>
        <v>0</v>
      </c>
      <c r="O91" s="101">
        <f>+'Pay App 27'!O91+'Pay App 27'!P91</f>
        <v>0</v>
      </c>
      <c r="P91" s="73"/>
      <c r="Q91" s="69">
        <f>+'Pay App 27'!Q91+N91+P91</f>
        <v>0</v>
      </c>
    </row>
    <row r="92" spans="1:17" ht="21" customHeight="1" x14ac:dyDescent="0.25">
      <c r="A92" s="154" t="s">
        <v>261</v>
      </c>
      <c r="B92" s="154"/>
      <c r="C92" s="154" t="s">
        <v>262</v>
      </c>
      <c r="D92" s="155"/>
      <c r="E92" s="101">
        <f>+'Pay App 27'!E92</f>
        <v>0</v>
      </c>
      <c r="F92" s="73"/>
      <c r="G92" s="102">
        <f>+'Pay App 27'!G92+'Pay App 28'!F92</f>
        <v>0</v>
      </c>
      <c r="H92" s="194">
        <f>+'Pay App 27'!K92</f>
        <v>0</v>
      </c>
      <c r="I92" s="195"/>
      <c r="J92" s="104"/>
      <c r="K92" s="55">
        <f t="shared" si="2"/>
        <v>0</v>
      </c>
      <c r="L92" s="56">
        <f t="shared" si="0"/>
        <v>0</v>
      </c>
      <c r="M92" s="54">
        <f t="shared" si="1"/>
        <v>0</v>
      </c>
      <c r="N92" s="54">
        <f t="shared" si="3"/>
        <v>0</v>
      </c>
      <c r="O92" s="101">
        <f>+'Pay App 27'!O92+'Pay App 27'!P92</f>
        <v>0</v>
      </c>
      <c r="P92" s="73"/>
      <c r="Q92" s="69">
        <f>+'Pay App 27'!Q92+N92+P92</f>
        <v>0</v>
      </c>
    </row>
    <row r="93" spans="1:17" ht="21" customHeight="1" x14ac:dyDescent="0.25">
      <c r="A93" s="154" t="s">
        <v>263</v>
      </c>
      <c r="B93" s="154"/>
      <c r="C93" s="154" t="s">
        <v>264</v>
      </c>
      <c r="D93" s="155"/>
      <c r="E93" s="101">
        <f>+'Pay App 27'!E93</f>
        <v>0</v>
      </c>
      <c r="F93" s="73"/>
      <c r="G93" s="102">
        <f>+'Pay App 27'!G93+'Pay App 28'!F93</f>
        <v>0</v>
      </c>
      <c r="H93" s="194">
        <f>+'Pay App 27'!K93</f>
        <v>0</v>
      </c>
      <c r="I93" s="195"/>
      <c r="J93" s="104"/>
      <c r="K93" s="55">
        <f t="shared" si="2"/>
        <v>0</v>
      </c>
      <c r="L93" s="56">
        <f t="shared" si="0"/>
        <v>0</v>
      </c>
      <c r="M93" s="54">
        <f t="shared" si="1"/>
        <v>0</v>
      </c>
      <c r="N93" s="54">
        <f t="shared" si="3"/>
        <v>0</v>
      </c>
      <c r="O93" s="101">
        <f>+'Pay App 27'!O93+'Pay App 27'!P93</f>
        <v>0</v>
      </c>
      <c r="P93" s="73"/>
      <c r="Q93" s="69">
        <f>+'Pay App 27'!Q93+N93+P93</f>
        <v>0</v>
      </c>
    </row>
    <row r="94" spans="1:17" ht="21" customHeight="1" x14ac:dyDescent="0.25">
      <c r="A94" s="154" t="s">
        <v>265</v>
      </c>
      <c r="B94" s="154"/>
      <c r="C94" s="154" t="s">
        <v>266</v>
      </c>
      <c r="D94" s="155"/>
      <c r="E94" s="101">
        <f>+'Pay App 27'!E94</f>
        <v>0</v>
      </c>
      <c r="F94" s="73"/>
      <c r="G94" s="102">
        <f>+'Pay App 27'!G94+'Pay App 28'!F94</f>
        <v>0</v>
      </c>
      <c r="H94" s="194">
        <f>+'Pay App 27'!K94</f>
        <v>0</v>
      </c>
      <c r="I94" s="195"/>
      <c r="J94" s="104"/>
      <c r="K94" s="55">
        <f t="shared" si="2"/>
        <v>0</v>
      </c>
      <c r="L94" s="56">
        <f t="shared" si="0"/>
        <v>0</v>
      </c>
      <c r="M94" s="54">
        <f t="shared" si="1"/>
        <v>0</v>
      </c>
      <c r="N94" s="54">
        <f t="shared" si="3"/>
        <v>0</v>
      </c>
      <c r="O94" s="101">
        <f>+'Pay App 27'!O94+'Pay App 27'!P94</f>
        <v>0</v>
      </c>
      <c r="P94" s="73"/>
      <c r="Q94" s="69">
        <f>+'Pay App 27'!Q94+N94+P94</f>
        <v>0</v>
      </c>
    </row>
    <row r="95" spans="1:17" ht="21" customHeight="1" x14ac:dyDescent="0.25">
      <c r="A95" s="154" t="s">
        <v>83</v>
      </c>
      <c r="B95" s="154"/>
      <c r="C95" s="154" t="s">
        <v>267</v>
      </c>
      <c r="D95" s="155"/>
      <c r="E95" s="101">
        <f>+'Pay App 27'!E95</f>
        <v>0</v>
      </c>
      <c r="F95" s="73"/>
      <c r="G95" s="102">
        <f>+'Pay App 27'!G95+'Pay App 28'!F95</f>
        <v>0</v>
      </c>
      <c r="H95" s="194">
        <f>+'Pay App 27'!K95</f>
        <v>0</v>
      </c>
      <c r="I95" s="195"/>
      <c r="J95" s="104"/>
      <c r="K95" s="55">
        <f t="shared" si="2"/>
        <v>0</v>
      </c>
      <c r="L95" s="56">
        <f t="shared" si="0"/>
        <v>0</v>
      </c>
      <c r="M95" s="54">
        <f t="shared" si="1"/>
        <v>0</v>
      </c>
      <c r="N95" s="54">
        <f t="shared" si="3"/>
        <v>0</v>
      </c>
      <c r="O95" s="101">
        <f>+'Pay App 27'!O95+'Pay App 27'!P95</f>
        <v>0</v>
      </c>
      <c r="P95" s="73"/>
      <c r="Q95" s="69">
        <f>+'Pay App 27'!Q95+N95+P95</f>
        <v>0</v>
      </c>
    </row>
    <row r="96" spans="1:17" ht="21" customHeight="1" x14ac:dyDescent="0.25">
      <c r="A96" s="154" t="s">
        <v>84</v>
      </c>
      <c r="B96" s="154"/>
      <c r="C96" s="154" t="s">
        <v>268</v>
      </c>
      <c r="D96" s="155"/>
      <c r="E96" s="101">
        <f>+'Pay App 27'!E96</f>
        <v>0</v>
      </c>
      <c r="F96" s="73"/>
      <c r="G96" s="102">
        <f>+'Pay App 27'!G96+'Pay App 28'!F96</f>
        <v>0</v>
      </c>
      <c r="H96" s="194">
        <f>+'Pay App 27'!K96</f>
        <v>0</v>
      </c>
      <c r="I96" s="195"/>
      <c r="J96" s="104"/>
      <c r="K96" s="55">
        <f t="shared" si="2"/>
        <v>0</v>
      </c>
      <c r="L96" s="56">
        <f t="shared" si="0"/>
        <v>0</v>
      </c>
      <c r="M96" s="54">
        <f t="shared" si="1"/>
        <v>0</v>
      </c>
      <c r="N96" s="54">
        <f t="shared" si="3"/>
        <v>0</v>
      </c>
      <c r="O96" s="101">
        <f>+'Pay App 27'!O96+'Pay App 27'!P96</f>
        <v>0</v>
      </c>
      <c r="P96" s="73"/>
      <c r="Q96" s="69">
        <f>+'Pay App 27'!Q96+N96+P96</f>
        <v>0</v>
      </c>
    </row>
    <row r="97" spans="1:17" ht="21" customHeight="1" x14ac:dyDescent="0.25">
      <c r="A97" s="154" t="s">
        <v>270</v>
      </c>
      <c r="B97" s="154"/>
      <c r="C97" s="154" t="s">
        <v>271</v>
      </c>
      <c r="D97" s="155"/>
      <c r="E97" s="101">
        <f>+'Pay App 27'!E97</f>
        <v>0</v>
      </c>
      <c r="F97" s="73"/>
      <c r="G97" s="102">
        <f>+'Pay App 27'!G97+'Pay App 28'!F97</f>
        <v>0</v>
      </c>
      <c r="H97" s="194">
        <f>+'Pay App 27'!K97</f>
        <v>0</v>
      </c>
      <c r="I97" s="195"/>
      <c r="J97" s="104"/>
      <c r="K97" s="55">
        <f t="shared" si="2"/>
        <v>0</v>
      </c>
      <c r="L97" s="56">
        <f t="shared" si="0"/>
        <v>0</v>
      </c>
      <c r="M97" s="54">
        <f t="shared" si="1"/>
        <v>0</v>
      </c>
      <c r="N97" s="54">
        <f t="shared" si="3"/>
        <v>0</v>
      </c>
      <c r="O97" s="101">
        <f>+'Pay App 27'!O97+'Pay App 27'!P97</f>
        <v>0</v>
      </c>
      <c r="P97" s="73"/>
      <c r="Q97" s="69">
        <f>+'Pay App 27'!Q97+N97+P97</f>
        <v>0</v>
      </c>
    </row>
    <row r="98" spans="1:17" ht="21" customHeight="1" x14ac:dyDescent="0.25">
      <c r="A98" s="154" t="s">
        <v>272</v>
      </c>
      <c r="B98" s="154"/>
      <c r="C98" s="154" t="s">
        <v>273</v>
      </c>
      <c r="D98" s="155"/>
      <c r="E98" s="101">
        <f>+'Pay App 27'!E98</f>
        <v>0</v>
      </c>
      <c r="F98" s="73"/>
      <c r="G98" s="102">
        <f>+'Pay App 27'!G98+'Pay App 28'!F98</f>
        <v>0</v>
      </c>
      <c r="H98" s="194">
        <f>+'Pay App 27'!K98</f>
        <v>0</v>
      </c>
      <c r="I98" s="195"/>
      <c r="J98" s="104"/>
      <c r="K98" s="55">
        <f t="shared" si="2"/>
        <v>0</v>
      </c>
      <c r="L98" s="56">
        <f t="shared" si="0"/>
        <v>0</v>
      </c>
      <c r="M98" s="54">
        <f t="shared" si="1"/>
        <v>0</v>
      </c>
      <c r="N98" s="54">
        <f t="shared" si="3"/>
        <v>0</v>
      </c>
      <c r="O98" s="101">
        <f>+'Pay App 27'!O98+'Pay App 27'!P98</f>
        <v>0</v>
      </c>
      <c r="P98" s="73"/>
      <c r="Q98" s="69">
        <f>+'Pay App 27'!Q98+N98+P98</f>
        <v>0</v>
      </c>
    </row>
    <row r="99" spans="1:17" ht="21" customHeight="1" x14ac:dyDescent="0.25">
      <c r="A99" s="154" t="s">
        <v>274</v>
      </c>
      <c r="B99" s="154"/>
      <c r="C99" s="154" t="s">
        <v>275</v>
      </c>
      <c r="D99" s="155"/>
      <c r="E99" s="101">
        <f>+'Pay App 27'!E99</f>
        <v>0</v>
      </c>
      <c r="F99" s="73"/>
      <c r="G99" s="102">
        <f>+'Pay App 27'!G99+'Pay App 28'!F99</f>
        <v>0</v>
      </c>
      <c r="H99" s="194">
        <f>+'Pay App 27'!K99</f>
        <v>0</v>
      </c>
      <c r="I99" s="195"/>
      <c r="J99" s="104"/>
      <c r="K99" s="55">
        <f t="shared" si="2"/>
        <v>0</v>
      </c>
      <c r="L99" s="56">
        <f t="shared" si="0"/>
        <v>0</v>
      </c>
      <c r="M99" s="54">
        <f t="shared" si="1"/>
        <v>0</v>
      </c>
      <c r="N99" s="54">
        <f t="shared" si="3"/>
        <v>0</v>
      </c>
      <c r="O99" s="101">
        <f>+'Pay App 27'!O99+'Pay App 27'!P99</f>
        <v>0</v>
      </c>
      <c r="P99" s="73"/>
      <c r="Q99" s="69">
        <f>+'Pay App 27'!Q99+N99+P99</f>
        <v>0</v>
      </c>
    </row>
    <row r="100" spans="1:17" ht="21" customHeight="1" x14ac:dyDescent="0.25">
      <c r="A100" s="154" t="s">
        <v>276</v>
      </c>
      <c r="B100" s="154"/>
      <c r="C100" s="154" t="s">
        <v>277</v>
      </c>
      <c r="D100" s="155"/>
      <c r="E100" s="101">
        <f>+'Pay App 27'!E100</f>
        <v>0</v>
      </c>
      <c r="F100" s="73"/>
      <c r="G100" s="102">
        <f>+'Pay App 27'!G100+'Pay App 28'!F100</f>
        <v>0</v>
      </c>
      <c r="H100" s="194">
        <f>+'Pay App 27'!K100</f>
        <v>0</v>
      </c>
      <c r="I100" s="195"/>
      <c r="J100" s="104"/>
      <c r="K100" s="55">
        <f t="shared" si="2"/>
        <v>0</v>
      </c>
      <c r="L100" s="56">
        <f t="shared" si="0"/>
        <v>0</v>
      </c>
      <c r="M100" s="54">
        <f t="shared" si="1"/>
        <v>0</v>
      </c>
      <c r="N100" s="54">
        <f t="shared" si="3"/>
        <v>0</v>
      </c>
      <c r="O100" s="101">
        <f>+'Pay App 27'!O100+'Pay App 27'!P100</f>
        <v>0</v>
      </c>
      <c r="P100" s="73"/>
      <c r="Q100" s="69">
        <f>+'Pay App 27'!Q100+N100+P100</f>
        <v>0</v>
      </c>
    </row>
    <row r="101" spans="1:17" ht="21" customHeight="1" x14ac:dyDescent="0.25">
      <c r="A101" s="154" t="s">
        <v>278</v>
      </c>
      <c r="B101" s="154"/>
      <c r="C101" s="154" t="s">
        <v>279</v>
      </c>
      <c r="D101" s="155"/>
      <c r="E101" s="101">
        <f>+'Pay App 27'!E101</f>
        <v>0</v>
      </c>
      <c r="F101" s="73"/>
      <c r="G101" s="102">
        <f>+'Pay App 27'!G101+'Pay App 28'!F101</f>
        <v>0</v>
      </c>
      <c r="H101" s="194">
        <f>+'Pay App 27'!K101</f>
        <v>0</v>
      </c>
      <c r="I101" s="195"/>
      <c r="J101" s="104"/>
      <c r="K101" s="55">
        <f t="shared" si="2"/>
        <v>0</v>
      </c>
      <c r="L101" s="56">
        <f t="shared" si="0"/>
        <v>0</v>
      </c>
      <c r="M101" s="54">
        <f t="shared" si="1"/>
        <v>0</v>
      </c>
      <c r="N101" s="54">
        <f t="shared" si="3"/>
        <v>0</v>
      </c>
      <c r="O101" s="101">
        <f>+'Pay App 27'!O101+'Pay App 27'!P101</f>
        <v>0</v>
      </c>
      <c r="P101" s="73"/>
      <c r="Q101" s="69">
        <f>+'Pay App 27'!Q101+N101+P101</f>
        <v>0</v>
      </c>
    </row>
    <row r="102" spans="1:17" ht="21" customHeight="1" x14ac:dyDescent="0.25">
      <c r="A102" s="154" t="s">
        <v>281</v>
      </c>
      <c r="B102" s="154"/>
      <c r="C102" s="154" t="s">
        <v>280</v>
      </c>
      <c r="D102" s="155"/>
      <c r="E102" s="101">
        <f>+'Pay App 27'!E102</f>
        <v>0</v>
      </c>
      <c r="F102" s="73"/>
      <c r="G102" s="102">
        <f>+'Pay App 27'!G102+'Pay App 28'!F102</f>
        <v>0</v>
      </c>
      <c r="H102" s="194">
        <f>+'Pay App 27'!K102</f>
        <v>0</v>
      </c>
      <c r="I102" s="195"/>
      <c r="J102" s="104"/>
      <c r="K102" s="55">
        <f t="shared" si="2"/>
        <v>0</v>
      </c>
      <c r="L102" s="56">
        <f t="shared" si="0"/>
        <v>0</v>
      </c>
      <c r="M102" s="54">
        <f t="shared" si="1"/>
        <v>0</v>
      </c>
      <c r="N102" s="54">
        <f t="shared" si="3"/>
        <v>0</v>
      </c>
      <c r="O102" s="101">
        <f>+'Pay App 27'!O102+'Pay App 27'!P102</f>
        <v>0</v>
      </c>
      <c r="P102" s="73"/>
      <c r="Q102" s="69">
        <f>+'Pay App 27'!Q102+N102+P102</f>
        <v>0</v>
      </c>
    </row>
    <row r="103" spans="1:17" ht="21" customHeight="1" x14ac:dyDescent="0.25">
      <c r="A103" s="154" t="s">
        <v>282</v>
      </c>
      <c r="B103" s="154"/>
      <c r="C103" s="154" t="s">
        <v>283</v>
      </c>
      <c r="D103" s="155"/>
      <c r="E103" s="101">
        <f>+'Pay App 27'!E103</f>
        <v>0</v>
      </c>
      <c r="F103" s="73"/>
      <c r="G103" s="102">
        <f>+'Pay App 27'!G103+'Pay App 28'!F103</f>
        <v>0</v>
      </c>
      <c r="H103" s="194">
        <f>+'Pay App 27'!K103</f>
        <v>0</v>
      </c>
      <c r="I103" s="195"/>
      <c r="J103" s="104"/>
      <c r="K103" s="55">
        <f t="shared" si="2"/>
        <v>0</v>
      </c>
      <c r="L103" s="56">
        <f t="shared" si="0"/>
        <v>0</v>
      </c>
      <c r="M103" s="54">
        <f t="shared" si="1"/>
        <v>0</v>
      </c>
      <c r="N103" s="54">
        <f t="shared" si="3"/>
        <v>0</v>
      </c>
      <c r="O103" s="101">
        <f>+'Pay App 27'!O103+'Pay App 27'!P103</f>
        <v>0</v>
      </c>
      <c r="P103" s="73"/>
      <c r="Q103" s="69">
        <f>+'Pay App 27'!Q103+N103+P103</f>
        <v>0</v>
      </c>
    </row>
    <row r="104" spans="1:17" ht="21" customHeight="1" x14ac:dyDescent="0.25">
      <c r="A104" s="154" t="s">
        <v>284</v>
      </c>
      <c r="B104" s="154"/>
      <c r="C104" s="154" t="s">
        <v>285</v>
      </c>
      <c r="D104" s="155"/>
      <c r="E104" s="101">
        <f>+'Pay App 27'!E104</f>
        <v>0</v>
      </c>
      <c r="F104" s="73"/>
      <c r="G104" s="102">
        <f>+'Pay App 27'!G104+'Pay App 28'!F104</f>
        <v>0</v>
      </c>
      <c r="H104" s="194">
        <f>+'Pay App 27'!K104</f>
        <v>0</v>
      </c>
      <c r="I104" s="195"/>
      <c r="J104" s="104"/>
      <c r="K104" s="55">
        <f t="shared" si="2"/>
        <v>0</v>
      </c>
      <c r="L104" s="56">
        <f t="shared" si="0"/>
        <v>0</v>
      </c>
      <c r="M104" s="54">
        <f t="shared" si="1"/>
        <v>0</v>
      </c>
      <c r="N104" s="54">
        <f t="shared" si="3"/>
        <v>0</v>
      </c>
      <c r="O104" s="101">
        <f>+'Pay App 27'!O104+'Pay App 27'!P104</f>
        <v>0</v>
      </c>
      <c r="P104" s="73"/>
      <c r="Q104" s="69">
        <f>+'Pay App 27'!Q104+N104+P104</f>
        <v>0</v>
      </c>
    </row>
    <row r="105" spans="1:17" ht="21" customHeight="1" x14ac:dyDescent="0.25">
      <c r="A105" s="154" t="s">
        <v>292</v>
      </c>
      <c r="B105" s="154"/>
      <c r="C105" s="154" t="s">
        <v>286</v>
      </c>
      <c r="D105" s="155"/>
      <c r="E105" s="101">
        <f>+'Pay App 27'!E105</f>
        <v>0</v>
      </c>
      <c r="F105" s="73"/>
      <c r="G105" s="102">
        <f>+'Pay App 27'!G105+'Pay App 28'!F105</f>
        <v>0</v>
      </c>
      <c r="H105" s="194">
        <f>+'Pay App 27'!K105</f>
        <v>0</v>
      </c>
      <c r="I105" s="195"/>
      <c r="J105" s="104"/>
      <c r="K105" s="55">
        <f t="shared" si="2"/>
        <v>0</v>
      </c>
      <c r="L105" s="56">
        <f t="shared" si="0"/>
        <v>0</v>
      </c>
      <c r="M105" s="54">
        <f t="shared" si="1"/>
        <v>0</v>
      </c>
      <c r="N105" s="54">
        <f t="shared" si="3"/>
        <v>0</v>
      </c>
      <c r="O105" s="101">
        <f>+'Pay App 27'!O105+'Pay App 27'!P105</f>
        <v>0</v>
      </c>
      <c r="P105" s="73"/>
      <c r="Q105" s="69">
        <f>+'Pay App 27'!Q105+N105+P105</f>
        <v>0</v>
      </c>
    </row>
    <row r="106" spans="1:17" ht="21" customHeight="1" x14ac:dyDescent="0.25">
      <c r="A106" s="154" t="s">
        <v>413</v>
      </c>
      <c r="B106" s="154"/>
      <c r="C106" s="154" t="s">
        <v>414</v>
      </c>
      <c r="D106" s="155"/>
      <c r="E106" s="101">
        <f>+'Pay App 27'!E106</f>
        <v>0</v>
      </c>
      <c r="F106" s="73"/>
      <c r="G106" s="102">
        <f>+'Pay App 27'!G106+'Pay App 28'!F106</f>
        <v>0</v>
      </c>
      <c r="H106" s="194">
        <f>+'Pay App 27'!K106</f>
        <v>0</v>
      </c>
      <c r="I106" s="195"/>
      <c r="J106" s="104"/>
      <c r="K106" s="55">
        <f t="shared" si="2"/>
        <v>0</v>
      </c>
      <c r="L106" s="56">
        <f t="shared" si="0"/>
        <v>0</v>
      </c>
      <c r="M106" s="54">
        <f t="shared" si="1"/>
        <v>0</v>
      </c>
      <c r="N106" s="54">
        <f t="shared" si="3"/>
        <v>0</v>
      </c>
      <c r="O106" s="101">
        <f>+'Pay App 27'!O106+'Pay App 27'!P106</f>
        <v>0</v>
      </c>
      <c r="P106" s="73"/>
      <c r="Q106" s="69">
        <f>+'Pay App 27'!Q106+N106+P106</f>
        <v>0</v>
      </c>
    </row>
    <row r="107" spans="1:17" ht="21" customHeight="1" x14ac:dyDescent="0.25">
      <c r="A107" s="154" t="s">
        <v>293</v>
      </c>
      <c r="B107" s="154"/>
      <c r="C107" s="154" t="s">
        <v>287</v>
      </c>
      <c r="D107" s="155"/>
      <c r="E107" s="101">
        <f>+'Pay App 27'!E107</f>
        <v>0</v>
      </c>
      <c r="F107" s="73"/>
      <c r="G107" s="102">
        <f>+'Pay App 27'!G107+'Pay App 28'!F107</f>
        <v>0</v>
      </c>
      <c r="H107" s="194">
        <f>+'Pay App 27'!K107</f>
        <v>0</v>
      </c>
      <c r="I107" s="195"/>
      <c r="J107" s="104"/>
      <c r="K107" s="55">
        <f t="shared" si="2"/>
        <v>0</v>
      </c>
      <c r="L107" s="56">
        <f t="shared" si="0"/>
        <v>0</v>
      </c>
      <c r="M107" s="54">
        <f t="shared" si="1"/>
        <v>0</v>
      </c>
      <c r="N107" s="54">
        <f t="shared" si="3"/>
        <v>0</v>
      </c>
      <c r="O107" s="101">
        <f>+'Pay App 27'!O107+'Pay App 27'!P107</f>
        <v>0</v>
      </c>
      <c r="P107" s="73"/>
      <c r="Q107" s="69">
        <f>+'Pay App 27'!Q107+N107+P107</f>
        <v>0</v>
      </c>
    </row>
    <row r="108" spans="1:17" ht="21" customHeight="1" x14ac:dyDescent="0.25">
      <c r="A108" s="154" t="s">
        <v>294</v>
      </c>
      <c r="B108" s="154"/>
      <c r="C108" s="154" t="s">
        <v>288</v>
      </c>
      <c r="D108" s="155"/>
      <c r="E108" s="101">
        <f>+'Pay App 27'!E108</f>
        <v>0</v>
      </c>
      <c r="F108" s="73"/>
      <c r="G108" s="102">
        <f>+'Pay App 27'!G108+'Pay App 28'!F108</f>
        <v>0</v>
      </c>
      <c r="H108" s="194">
        <f>+'Pay App 27'!K108</f>
        <v>0</v>
      </c>
      <c r="I108" s="195"/>
      <c r="J108" s="104"/>
      <c r="K108" s="55">
        <f t="shared" si="2"/>
        <v>0</v>
      </c>
      <c r="L108" s="56">
        <f t="shared" si="0"/>
        <v>0</v>
      </c>
      <c r="M108" s="54">
        <f t="shared" si="1"/>
        <v>0</v>
      </c>
      <c r="N108" s="54">
        <f t="shared" si="3"/>
        <v>0</v>
      </c>
      <c r="O108" s="101">
        <f>+'Pay App 27'!O108+'Pay App 27'!P108</f>
        <v>0</v>
      </c>
      <c r="P108" s="73"/>
      <c r="Q108" s="69">
        <f>+'Pay App 27'!Q108+N108+P108</f>
        <v>0</v>
      </c>
    </row>
    <row r="109" spans="1:17" ht="21" customHeight="1" x14ac:dyDescent="0.25">
      <c r="A109" s="154" t="s">
        <v>295</v>
      </c>
      <c r="B109" s="154"/>
      <c r="C109" s="154" t="s">
        <v>289</v>
      </c>
      <c r="D109" s="155"/>
      <c r="E109" s="101">
        <f>+'Pay App 27'!E109</f>
        <v>0</v>
      </c>
      <c r="F109" s="73"/>
      <c r="G109" s="102">
        <f>+'Pay App 27'!G109+'Pay App 28'!F109</f>
        <v>0</v>
      </c>
      <c r="H109" s="194">
        <f>+'Pay App 27'!K109</f>
        <v>0</v>
      </c>
      <c r="I109" s="195"/>
      <c r="J109" s="104"/>
      <c r="K109" s="55">
        <f t="shared" si="2"/>
        <v>0</v>
      </c>
      <c r="L109" s="56">
        <f t="shared" si="0"/>
        <v>0</v>
      </c>
      <c r="M109" s="54">
        <f t="shared" si="1"/>
        <v>0</v>
      </c>
      <c r="N109" s="54">
        <f t="shared" si="3"/>
        <v>0</v>
      </c>
      <c r="O109" s="101">
        <f>+'Pay App 27'!O109+'Pay App 27'!P109</f>
        <v>0</v>
      </c>
      <c r="P109" s="73"/>
      <c r="Q109" s="69">
        <f>+'Pay App 27'!Q109+N109+P109</f>
        <v>0</v>
      </c>
    </row>
    <row r="110" spans="1:17" ht="21" customHeight="1" x14ac:dyDescent="0.25">
      <c r="A110" s="154" t="s">
        <v>296</v>
      </c>
      <c r="B110" s="154"/>
      <c r="C110" s="154" t="s">
        <v>290</v>
      </c>
      <c r="D110" s="155"/>
      <c r="E110" s="101">
        <f>+'Pay App 27'!E110</f>
        <v>0</v>
      </c>
      <c r="F110" s="73"/>
      <c r="G110" s="102">
        <f>+'Pay App 27'!G110+'Pay App 28'!F110</f>
        <v>0</v>
      </c>
      <c r="H110" s="194">
        <f>+'Pay App 27'!K110</f>
        <v>0</v>
      </c>
      <c r="I110" s="195"/>
      <c r="J110" s="104"/>
      <c r="K110" s="55">
        <f t="shared" si="2"/>
        <v>0</v>
      </c>
      <c r="L110" s="56">
        <f t="shared" si="0"/>
        <v>0</v>
      </c>
      <c r="M110" s="54">
        <f t="shared" si="1"/>
        <v>0</v>
      </c>
      <c r="N110" s="54">
        <f t="shared" si="3"/>
        <v>0</v>
      </c>
      <c r="O110" s="101">
        <f>+'Pay App 27'!O110+'Pay App 27'!P110</f>
        <v>0</v>
      </c>
      <c r="P110" s="73"/>
      <c r="Q110" s="69">
        <f>+'Pay App 27'!Q110+N110+P110</f>
        <v>0</v>
      </c>
    </row>
    <row r="111" spans="1:17" ht="21" customHeight="1" x14ac:dyDescent="0.25">
      <c r="A111" s="154" t="s">
        <v>297</v>
      </c>
      <c r="B111" s="154"/>
      <c r="C111" s="154" t="s">
        <v>291</v>
      </c>
      <c r="D111" s="155"/>
      <c r="E111" s="101">
        <f>+'Pay App 27'!E111</f>
        <v>0</v>
      </c>
      <c r="F111" s="73"/>
      <c r="G111" s="102">
        <f>+'Pay App 27'!G111+'Pay App 28'!F111</f>
        <v>0</v>
      </c>
      <c r="H111" s="194">
        <f>+'Pay App 27'!K111</f>
        <v>0</v>
      </c>
      <c r="I111" s="195"/>
      <c r="J111" s="104"/>
      <c r="K111" s="55">
        <f t="shared" si="2"/>
        <v>0</v>
      </c>
      <c r="L111" s="56">
        <f t="shared" si="0"/>
        <v>0</v>
      </c>
      <c r="M111" s="54">
        <f t="shared" si="1"/>
        <v>0</v>
      </c>
      <c r="N111" s="54">
        <f t="shared" si="3"/>
        <v>0</v>
      </c>
      <c r="O111" s="101">
        <f>+'Pay App 27'!O111+'Pay App 27'!P111</f>
        <v>0</v>
      </c>
      <c r="P111" s="73"/>
      <c r="Q111" s="69">
        <f>+'Pay App 27'!Q111+N111+P111</f>
        <v>0</v>
      </c>
    </row>
    <row r="112" spans="1:17" ht="21" customHeight="1" x14ac:dyDescent="0.25">
      <c r="A112" s="159" t="s">
        <v>226</v>
      </c>
      <c r="B112" s="159"/>
      <c r="C112" s="159" t="s">
        <v>227</v>
      </c>
      <c r="D112" s="160"/>
      <c r="E112" s="101">
        <f>+'Pay App 27'!E112</f>
        <v>0</v>
      </c>
      <c r="F112" s="73"/>
      <c r="G112" s="102">
        <f>+'Pay App 27'!G112+'Pay App 28'!F112</f>
        <v>0</v>
      </c>
      <c r="H112" s="194">
        <f>+'Pay App 27'!K112</f>
        <v>0</v>
      </c>
      <c r="I112" s="195"/>
      <c r="J112" s="104"/>
      <c r="K112" s="55">
        <f t="shared" si="2"/>
        <v>0</v>
      </c>
      <c r="L112" s="56">
        <f t="shared" si="0"/>
        <v>0</v>
      </c>
      <c r="M112" s="54">
        <f t="shared" si="1"/>
        <v>0</v>
      </c>
      <c r="N112" s="54">
        <f t="shared" si="3"/>
        <v>0</v>
      </c>
      <c r="O112" s="101">
        <f>+'Pay App 27'!O112+'Pay App 27'!P112</f>
        <v>0</v>
      </c>
      <c r="P112" s="73"/>
      <c r="Q112" s="69">
        <f>+'Pay App 27'!Q112+N112+P112</f>
        <v>0</v>
      </c>
    </row>
    <row r="113" spans="1:17" ht="21" customHeight="1" x14ac:dyDescent="0.25">
      <c r="A113" s="154" t="s">
        <v>85</v>
      </c>
      <c r="B113" s="154"/>
      <c r="C113" s="154" t="s">
        <v>86</v>
      </c>
      <c r="D113" s="155"/>
      <c r="E113" s="101">
        <f>+'Pay App 27'!E113</f>
        <v>0</v>
      </c>
      <c r="F113" s="73"/>
      <c r="G113" s="102">
        <f>+'Pay App 27'!G113+'Pay App 28'!F113</f>
        <v>0</v>
      </c>
      <c r="H113" s="194">
        <f>+'Pay App 27'!K113</f>
        <v>0</v>
      </c>
      <c r="I113" s="195"/>
      <c r="J113" s="104"/>
      <c r="K113" s="55">
        <f t="shared" si="2"/>
        <v>0</v>
      </c>
      <c r="L113" s="56">
        <f t="shared" si="0"/>
        <v>0</v>
      </c>
      <c r="M113" s="54">
        <f t="shared" si="1"/>
        <v>0</v>
      </c>
      <c r="N113" s="54">
        <f t="shared" si="3"/>
        <v>0</v>
      </c>
      <c r="O113" s="101">
        <f>+'Pay App 27'!O113+'Pay App 27'!P113</f>
        <v>0</v>
      </c>
      <c r="P113" s="73"/>
      <c r="Q113" s="69">
        <f>+'Pay App 27'!Q113+N113+P113</f>
        <v>0</v>
      </c>
    </row>
    <row r="114" spans="1:17" ht="21" customHeight="1" x14ac:dyDescent="0.25">
      <c r="A114" s="154" t="s">
        <v>87</v>
      </c>
      <c r="B114" s="154"/>
      <c r="C114" s="154" t="s">
        <v>88</v>
      </c>
      <c r="D114" s="155"/>
      <c r="E114" s="101">
        <f>+'Pay App 27'!E114</f>
        <v>0</v>
      </c>
      <c r="F114" s="73"/>
      <c r="G114" s="102">
        <f>+'Pay App 27'!G114+'Pay App 28'!F114</f>
        <v>0</v>
      </c>
      <c r="H114" s="194">
        <f>+'Pay App 27'!K114</f>
        <v>0</v>
      </c>
      <c r="I114" s="195"/>
      <c r="J114" s="104"/>
      <c r="K114" s="55">
        <f t="shared" si="2"/>
        <v>0</v>
      </c>
      <c r="L114" s="56">
        <f t="shared" si="0"/>
        <v>0</v>
      </c>
      <c r="M114" s="54">
        <f t="shared" si="1"/>
        <v>0</v>
      </c>
      <c r="N114" s="54">
        <f t="shared" si="3"/>
        <v>0</v>
      </c>
      <c r="O114" s="101">
        <f>+'Pay App 27'!O114+'Pay App 27'!P114</f>
        <v>0</v>
      </c>
      <c r="P114" s="73"/>
      <c r="Q114" s="69">
        <f>+'Pay App 27'!Q114+N114+P114</f>
        <v>0</v>
      </c>
    </row>
    <row r="115" spans="1:17" ht="21" customHeight="1" x14ac:dyDescent="0.25">
      <c r="A115" s="154" t="s">
        <v>298</v>
      </c>
      <c r="B115" s="154"/>
      <c r="C115" s="154" t="s">
        <v>299</v>
      </c>
      <c r="D115" s="155"/>
      <c r="E115" s="101">
        <f>+'Pay App 27'!E115</f>
        <v>0</v>
      </c>
      <c r="F115" s="73"/>
      <c r="G115" s="102">
        <f>+'Pay App 27'!G115+'Pay App 28'!F115</f>
        <v>0</v>
      </c>
      <c r="H115" s="194">
        <f>+'Pay App 27'!K115</f>
        <v>0</v>
      </c>
      <c r="I115" s="195"/>
      <c r="J115" s="104"/>
      <c r="K115" s="55">
        <f t="shared" si="2"/>
        <v>0</v>
      </c>
      <c r="L115" s="56">
        <f t="shared" si="0"/>
        <v>0</v>
      </c>
      <c r="M115" s="54">
        <f t="shared" si="1"/>
        <v>0</v>
      </c>
      <c r="N115" s="54">
        <f t="shared" si="3"/>
        <v>0</v>
      </c>
      <c r="O115" s="101">
        <f>+'Pay App 27'!O115+'Pay App 27'!P115</f>
        <v>0</v>
      </c>
      <c r="P115" s="73"/>
      <c r="Q115" s="69">
        <f>+'Pay App 27'!Q115+N115+P115</f>
        <v>0</v>
      </c>
    </row>
    <row r="116" spans="1:17" ht="21" customHeight="1" x14ac:dyDescent="0.25">
      <c r="A116" s="159" t="s">
        <v>224</v>
      </c>
      <c r="B116" s="159"/>
      <c r="C116" s="157" t="s">
        <v>225</v>
      </c>
      <c r="D116" s="185"/>
      <c r="E116" s="101">
        <f>+'Pay App 27'!E116</f>
        <v>0</v>
      </c>
      <c r="F116" s="73"/>
      <c r="G116" s="102">
        <f>+'Pay App 27'!G116+'Pay App 28'!F116</f>
        <v>0</v>
      </c>
      <c r="H116" s="194">
        <f>+'Pay App 27'!K116</f>
        <v>0</v>
      </c>
      <c r="I116" s="195"/>
      <c r="J116" s="104"/>
      <c r="K116" s="55">
        <f t="shared" si="2"/>
        <v>0</v>
      </c>
      <c r="L116" s="56">
        <f t="shared" si="0"/>
        <v>0</v>
      </c>
      <c r="M116" s="54">
        <f t="shared" si="1"/>
        <v>0</v>
      </c>
      <c r="N116" s="54">
        <f t="shared" si="3"/>
        <v>0</v>
      </c>
      <c r="O116" s="101">
        <f>+'Pay App 27'!O116+'Pay App 27'!P116</f>
        <v>0</v>
      </c>
      <c r="P116" s="73"/>
      <c r="Q116" s="69">
        <f>+'Pay App 27'!Q116+N116+P116</f>
        <v>0</v>
      </c>
    </row>
    <row r="117" spans="1:17" ht="21" customHeight="1" x14ac:dyDescent="0.25">
      <c r="A117" s="154" t="s">
        <v>300</v>
      </c>
      <c r="B117" s="154"/>
      <c r="C117" s="154" t="s">
        <v>301</v>
      </c>
      <c r="D117" s="155"/>
      <c r="E117" s="101">
        <f>+'Pay App 27'!E117</f>
        <v>0</v>
      </c>
      <c r="F117" s="73"/>
      <c r="G117" s="102">
        <f>+'Pay App 27'!G117+'Pay App 28'!F117</f>
        <v>0</v>
      </c>
      <c r="H117" s="194">
        <f>+'Pay App 27'!K117</f>
        <v>0</v>
      </c>
      <c r="I117" s="195"/>
      <c r="J117" s="104"/>
      <c r="K117" s="55">
        <f t="shared" si="2"/>
        <v>0</v>
      </c>
      <c r="L117" s="56">
        <f t="shared" si="0"/>
        <v>0</v>
      </c>
      <c r="M117" s="54">
        <f t="shared" si="1"/>
        <v>0</v>
      </c>
      <c r="N117" s="54">
        <f t="shared" si="3"/>
        <v>0</v>
      </c>
      <c r="O117" s="101">
        <f>+'Pay App 27'!O117+'Pay App 27'!P117</f>
        <v>0</v>
      </c>
      <c r="P117" s="73"/>
      <c r="Q117" s="69">
        <f>+'Pay App 27'!Q117+N117+P117</f>
        <v>0</v>
      </c>
    </row>
    <row r="118" spans="1:17" ht="21" customHeight="1" x14ac:dyDescent="0.25">
      <c r="A118" s="154" t="s">
        <v>89</v>
      </c>
      <c r="B118" s="154"/>
      <c r="C118" s="130" t="s">
        <v>90</v>
      </c>
      <c r="D118" s="58"/>
      <c r="E118" s="101">
        <f>+'Pay App 27'!E118</f>
        <v>0</v>
      </c>
      <c r="F118" s="73"/>
      <c r="G118" s="102">
        <f>+'Pay App 27'!G118+'Pay App 28'!F118</f>
        <v>0</v>
      </c>
      <c r="H118" s="194">
        <f>+'Pay App 27'!K118</f>
        <v>0</v>
      </c>
      <c r="I118" s="195"/>
      <c r="J118" s="104"/>
      <c r="K118" s="55">
        <f t="shared" si="2"/>
        <v>0</v>
      </c>
      <c r="L118" s="56">
        <f t="shared" si="0"/>
        <v>0</v>
      </c>
      <c r="M118" s="54">
        <f t="shared" si="1"/>
        <v>0</v>
      </c>
      <c r="N118" s="54">
        <f t="shared" si="3"/>
        <v>0</v>
      </c>
      <c r="O118" s="101">
        <f>+'Pay App 27'!O118+'Pay App 27'!P118</f>
        <v>0</v>
      </c>
      <c r="P118" s="73"/>
      <c r="Q118" s="69">
        <f>+'Pay App 27'!Q118+N118+P118</f>
        <v>0</v>
      </c>
    </row>
    <row r="119" spans="1:17" ht="21" customHeight="1" x14ac:dyDescent="0.25">
      <c r="A119" s="154" t="s">
        <v>91</v>
      </c>
      <c r="B119" s="154"/>
      <c r="C119" s="155" t="s">
        <v>92</v>
      </c>
      <c r="D119" s="172"/>
      <c r="E119" s="101">
        <f>+'Pay App 27'!E119</f>
        <v>0</v>
      </c>
      <c r="F119" s="73"/>
      <c r="G119" s="102">
        <f>+'Pay App 27'!G119+'Pay App 28'!F119</f>
        <v>0</v>
      </c>
      <c r="H119" s="194">
        <f>+'Pay App 27'!K119</f>
        <v>0</v>
      </c>
      <c r="I119" s="195"/>
      <c r="J119" s="104"/>
      <c r="K119" s="55">
        <f t="shared" si="2"/>
        <v>0</v>
      </c>
      <c r="L119" s="56">
        <f t="shared" si="0"/>
        <v>0</v>
      </c>
      <c r="M119" s="54">
        <f t="shared" si="1"/>
        <v>0</v>
      </c>
      <c r="N119" s="54">
        <f t="shared" si="3"/>
        <v>0</v>
      </c>
      <c r="O119" s="101">
        <f>+'Pay App 27'!O119+'Pay App 27'!P119</f>
        <v>0</v>
      </c>
      <c r="P119" s="73"/>
      <c r="Q119" s="69">
        <f>+'Pay App 27'!Q119+N119+P119</f>
        <v>0</v>
      </c>
    </row>
    <row r="120" spans="1:17" ht="21" customHeight="1" x14ac:dyDescent="0.25">
      <c r="A120" s="154" t="s">
        <v>302</v>
      </c>
      <c r="B120" s="154"/>
      <c r="C120" s="154" t="s">
        <v>303</v>
      </c>
      <c r="D120" s="155"/>
      <c r="E120" s="101">
        <f>+'Pay App 27'!E120</f>
        <v>0</v>
      </c>
      <c r="F120" s="73"/>
      <c r="G120" s="102">
        <f>+'Pay App 27'!G120+'Pay App 28'!F120</f>
        <v>0</v>
      </c>
      <c r="H120" s="194">
        <f>+'Pay App 27'!K120</f>
        <v>0</v>
      </c>
      <c r="I120" s="195"/>
      <c r="J120" s="104"/>
      <c r="K120" s="55">
        <f t="shared" si="2"/>
        <v>0</v>
      </c>
      <c r="L120" s="56">
        <f t="shared" si="0"/>
        <v>0</v>
      </c>
      <c r="M120" s="54">
        <f t="shared" si="1"/>
        <v>0</v>
      </c>
      <c r="N120" s="54">
        <f t="shared" si="3"/>
        <v>0</v>
      </c>
      <c r="O120" s="101">
        <f>+'Pay App 27'!O120+'Pay App 27'!P120</f>
        <v>0</v>
      </c>
      <c r="P120" s="73"/>
      <c r="Q120" s="69">
        <f>+'Pay App 27'!Q120+N120+P120</f>
        <v>0</v>
      </c>
    </row>
    <row r="121" spans="1:17" ht="21" customHeight="1" x14ac:dyDescent="0.25">
      <c r="A121" s="154" t="s">
        <v>304</v>
      </c>
      <c r="B121" s="154"/>
      <c r="C121" s="154" t="s">
        <v>305</v>
      </c>
      <c r="D121" s="155"/>
      <c r="E121" s="101">
        <f>+'Pay App 27'!E121</f>
        <v>0</v>
      </c>
      <c r="F121" s="73"/>
      <c r="G121" s="102">
        <f>+'Pay App 27'!G121+'Pay App 28'!F121</f>
        <v>0</v>
      </c>
      <c r="H121" s="194">
        <f>+'Pay App 27'!K121</f>
        <v>0</v>
      </c>
      <c r="I121" s="195"/>
      <c r="J121" s="104"/>
      <c r="K121" s="55">
        <f t="shared" si="2"/>
        <v>0</v>
      </c>
      <c r="L121" s="56">
        <f t="shared" si="0"/>
        <v>0</v>
      </c>
      <c r="M121" s="54">
        <f t="shared" si="1"/>
        <v>0</v>
      </c>
      <c r="N121" s="54">
        <f t="shared" si="3"/>
        <v>0</v>
      </c>
      <c r="O121" s="101">
        <f>+'Pay App 27'!O121+'Pay App 27'!P121</f>
        <v>0</v>
      </c>
      <c r="P121" s="73"/>
      <c r="Q121" s="69">
        <f>+'Pay App 27'!Q121+N121+P121</f>
        <v>0</v>
      </c>
    </row>
    <row r="122" spans="1:17" ht="21" customHeight="1" x14ac:dyDescent="0.25">
      <c r="A122" s="159" t="s">
        <v>93</v>
      </c>
      <c r="B122" s="159"/>
      <c r="C122" s="160" t="s">
        <v>221</v>
      </c>
      <c r="D122" s="163"/>
      <c r="E122" s="101">
        <f>+'Pay App 27'!E122</f>
        <v>0</v>
      </c>
      <c r="F122" s="73"/>
      <c r="G122" s="102">
        <f>+'Pay App 27'!G122+'Pay App 28'!F122</f>
        <v>0</v>
      </c>
      <c r="H122" s="194">
        <f>+'Pay App 27'!K122</f>
        <v>0</v>
      </c>
      <c r="I122" s="195"/>
      <c r="J122" s="104"/>
      <c r="K122" s="55">
        <f t="shared" si="2"/>
        <v>0</v>
      </c>
      <c r="L122" s="56">
        <f t="shared" si="0"/>
        <v>0</v>
      </c>
      <c r="M122" s="54">
        <f t="shared" si="1"/>
        <v>0</v>
      </c>
      <c r="N122" s="54">
        <f t="shared" si="3"/>
        <v>0</v>
      </c>
      <c r="O122" s="101">
        <f>+'Pay App 27'!O122+'Pay App 27'!P122</f>
        <v>0</v>
      </c>
      <c r="P122" s="73"/>
      <c r="Q122" s="69">
        <f>+'Pay App 27'!Q122+N122+P122</f>
        <v>0</v>
      </c>
    </row>
    <row r="123" spans="1:17" ht="21" customHeight="1" x14ac:dyDescent="0.25">
      <c r="A123" s="154" t="s">
        <v>306</v>
      </c>
      <c r="B123" s="154"/>
      <c r="C123" s="154" t="s">
        <v>307</v>
      </c>
      <c r="D123" s="155"/>
      <c r="E123" s="101">
        <f>+'Pay App 27'!E123</f>
        <v>0</v>
      </c>
      <c r="F123" s="73"/>
      <c r="G123" s="102">
        <f>+'Pay App 27'!G123+'Pay App 28'!F123</f>
        <v>0</v>
      </c>
      <c r="H123" s="194">
        <f>+'Pay App 27'!K123</f>
        <v>0</v>
      </c>
      <c r="I123" s="195"/>
      <c r="J123" s="104"/>
      <c r="K123" s="55">
        <f t="shared" si="2"/>
        <v>0</v>
      </c>
      <c r="L123" s="56">
        <f t="shared" si="0"/>
        <v>0</v>
      </c>
      <c r="M123" s="54">
        <f t="shared" si="1"/>
        <v>0</v>
      </c>
      <c r="N123" s="54">
        <f t="shared" si="3"/>
        <v>0</v>
      </c>
      <c r="O123" s="101">
        <f>+'Pay App 27'!O123+'Pay App 27'!P123</f>
        <v>0</v>
      </c>
      <c r="P123" s="73"/>
      <c r="Q123" s="69">
        <f>+'Pay App 27'!Q123+N123+P123</f>
        <v>0</v>
      </c>
    </row>
    <row r="124" spans="1:17" ht="21" customHeight="1" x14ac:dyDescent="0.25">
      <c r="A124" s="154" t="s">
        <v>306</v>
      </c>
      <c r="B124" s="154"/>
      <c r="C124" s="154" t="s">
        <v>308</v>
      </c>
      <c r="D124" s="155"/>
      <c r="E124" s="101">
        <f>+'Pay App 27'!E124</f>
        <v>0</v>
      </c>
      <c r="F124" s="73"/>
      <c r="G124" s="102">
        <f>+'Pay App 27'!G124+'Pay App 28'!F124</f>
        <v>0</v>
      </c>
      <c r="H124" s="194">
        <f>+'Pay App 27'!K124</f>
        <v>0</v>
      </c>
      <c r="I124" s="195"/>
      <c r="J124" s="104"/>
      <c r="K124" s="55">
        <f t="shared" si="2"/>
        <v>0</v>
      </c>
      <c r="L124" s="56">
        <f t="shared" si="0"/>
        <v>0</v>
      </c>
      <c r="M124" s="54">
        <f t="shared" si="1"/>
        <v>0</v>
      </c>
      <c r="N124" s="54">
        <f t="shared" si="3"/>
        <v>0</v>
      </c>
      <c r="O124" s="101">
        <f>+'Pay App 27'!O124+'Pay App 27'!P124</f>
        <v>0</v>
      </c>
      <c r="P124" s="73"/>
      <c r="Q124" s="69">
        <f>+'Pay App 27'!Q124+N124+P124</f>
        <v>0</v>
      </c>
    </row>
    <row r="125" spans="1:17" ht="21" customHeight="1" x14ac:dyDescent="0.25">
      <c r="A125" s="154" t="s">
        <v>306</v>
      </c>
      <c r="B125" s="154"/>
      <c r="C125" s="154" t="s">
        <v>309</v>
      </c>
      <c r="D125" s="155"/>
      <c r="E125" s="101">
        <f>+'Pay App 27'!E125</f>
        <v>0</v>
      </c>
      <c r="F125" s="73"/>
      <c r="G125" s="102">
        <f>+'Pay App 27'!G125+'Pay App 28'!F125</f>
        <v>0</v>
      </c>
      <c r="H125" s="194">
        <f>+'Pay App 27'!K125</f>
        <v>0</v>
      </c>
      <c r="I125" s="195"/>
      <c r="J125" s="104"/>
      <c r="K125" s="55">
        <f t="shared" si="2"/>
        <v>0</v>
      </c>
      <c r="L125" s="56">
        <f t="shared" si="0"/>
        <v>0</v>
      </c>
      <c r="M125" s="54">
        <f t="shared" si="1"/>
        <v>0</v>
      </c>
      <c r="N125" s="54">
        <f t="shared" si="3"/>
        <v>0</v>
      </c>
      <c r="O125" s="101">
        <f>+'Pay App 27'!O125+'Pay App 27'!P125</f>
        <v>0</v>
      </c>
      <c r="P125" s="73"/>
      <c r="Q125" s="69">
        <f>+'Pay App 27'!Q125+N125+P125</f>
        <v>0</v>
      </c>
    </row>
    <row r="126" spans="1:17" ht="21" customHeight="1" x14ac:dyDescent="0.25">
      <c r="A126" s="159" t="s">
        <v>222</v>
      </c>
      <c r="B126" s="159"/>
      <c r="C126" s="159" t="s">
        <v>223</v>
      </c>
      <c r="D126" s="160"/>
      <c r="E126" s="101">
        <f>+'Pay App 27'!E126</f>
        <v>0</v>
      </c>
      <c r="F126" s="73"/>
      <c r="G126" s="102">
        <f>+'Pay App 27'!G126+'Pay App 28'!F126</f>
        <v>0</v>
      </c>
      <c r="H126" s="194">
        <f>+'Pay App 27'!K126</f>
        <v>0</v>
      </c>
      <c r="I126" s="195"/>
      <c r="J126" s="104"/>
      <c r="K126" s="55">
        <f t="shared" si="2"/>
        <v>0</v>
      </c>
      <c r="L126" s="56">
        <f t="shared" si="0"/>
        <v>0</v>
      </c>
      <c r="M126" s="54">
        <f t="shared" si="1"/>
        <v>0</v>
      </c>
      <c r="N126" s="54">
        <f t="shared" si="3"/>
        <v>0</v>
      </c>
      <c r="O126" s="101">
        <f>+'Pay App 27'!O126+'Pay App 27'!P126</f>
        <v>0</v>
      </c>
      <c r="P126" s="73"/>
      <c r="Q126" s="69">
        <f>+'Pay App 27'!Q126+N126+P126</f>
        <v>0</v>
      </c>
    </row>
    <row r="127" spans="1:17" ht="21" customHeight="1" x14ac:dyDescent="0.25">
      <c r="A127" s="154" t="s">
        <v>94</v>
      </c>
      <c r="B127" s="154"/>
      <c r="C127" s="154" t="s">
        <v>95</v>
      </c>
      <c r="D127" s="155"/>
      <c r="E127" s="101">
        <f>+'Pay App 27'!E127</f>
        <v>0</v>
      </c>
      <c r="F127" s="73"/>
      <c r="G127" s="102">
        <f>+'Pay App 27'!G127+'Pay App 28'!F127</f>
        <v>0</v>
      </c>
      <c r="H127" s="194">
        <f>+'Pay App 27'!K127</f>
        <v>0</v>
      </c>
      <c r="I127" s="195"/>
      <c r="J127" s="104"/>
      <c r="K127" s="55">
        <f t="shared" si="2"/>
        <v>0</v>
      </c>
      <c r="L127" s="56">
        <f t="shared" si="0"/>
        <v>0</v>
      </c>
      <c r="M127" s="54">
        <f t="shared" si="1"/>
        <v>0</v>
      </c>
      <c r="N127" s="54">
        <f t="shared" si="3"/>
        <v>0</v>
      </c>
      <c r="O127" s="101">
        <f>+'Pay App 27'!O127+'Pay App 27'!P127</f>
        <v>0</v>
      </c>
      <c r="P127" s="73"/>
      <c r="Q127" s="69">
        <f>+'Pay App 27'!Q127+N127+P127</f>
        <v>0</v>
      </c>
    </row>
    <row r="128" spans="1:17" ht="21" customHeight="1" x14ac:dyDescent="0.25">
      <c r="A128" s="154" t="s">
        <v>310</v>
      </c>
      <c r="B128" s="154"/>
      <c r="C128" s="154" t="s">
        <v>311</v>
      </c>
      <c r="D128" s="155"/>
      <c r="E128" s="101">
        <f>+'Pay App 27'!E128</f>
        <v>0</v>
      </c>
      <c r="F128" s="73"/>
      <c r="G128" s="102">
        <f>+'Pay App 27'!G128+'Pay App 28'!F128</f>
        <v>0</v>
      </c>
      <c r="H128" s="194">
        <f>+'Pay App 27'!K128</f>
        <v>0</v>
      </c>
      <c r="I128" s="195"/>
      <c r="J128" s="104"/>
      <c r="K128" s="55">
        <f t="shared" si="2"/>
        <v>0</v>
      </c>
      <c r="L128" s="56">
        <f t="shared" si="0"/>
        <v>0</v>
      </c>
      <c r="M128" s="54">
        <f t="shared" si="1"/>
        <v>0</v>
      </c>
      <c r="N128" s="54">
        <f t="shared" si="3"/>
        <v>0</v>
      </c>
      <c r="O128" s="101">
        <f>+'Pay App 27'!O128+'Pay App 27'!P128</f>
        <v>0</v>
      </c>
      <c r="P128" s="73"/>
      <c r="Q128" s="69">
        <f>+'Pay App 27'!Q128+N128+P128</f>
        <v>0</v>
      </c>
    </row>
    <row r="129" spans="1:17" ht="21" customHeight="1" x14ac:dyDescent="0.25">
      <c r="A129" s="154" t="s">
        <v>312</v>
      </c>
      <c r="B129" s="154"/>
      <c r="C129" s="154" t="s">
        <v>313</v>
      </c>
      <c r="D129" s="155"/>
      <c r="E129" s="101">
        <f>+'Pay App 27'!E129</f>
        <v>0</v>
      </c>
      <c r="F129" s="73"/>
      <c r="G129" s="102">
        <f>+'Pay App 27'!G129+'Pay App 28'!F129</f>
        <v>0</v>
      </c>
      <c r="H129" s="194">
        <f>+'Pay App 27'!K129</f>
        <v>0</v>
      </c>
      <c r="I129" s="195"/>
      <c r="J129" s="104"/>
      <c r="K129" s="55">
        <f t="shared" si="2"/>
        <v>0</v>
      </c>
      <c r="L129" s="56">
        <f t="shared" si="0"/>
        <v>0</v>
      </c>
      <c r="M129" s="54">
        <f t="shared" si="1"/>
        <v>0</v>
      </c>
      <c r="N129" s="54">
        <f t="shared" si="3"/>
        <v>0</v>
      </c>
      <c r="O129" s="101">
        <f>+'Pay App 27'!O129+'Pay App 27'!P129</f>
        <v>0</v>
      </c>
      <c r="P129" s="73"/>
      <c r="Q129" s="69">
        <f>+'Pay App 27'!Q129+N129+P129</f>
        <v>0</v>
      </c>
    </row>
    <row r="130" spans="1:17" ht="21" customHeight="1" x14ac:dyDescent="0.25">
      <c r="A130" s="154" t="s">
        <v>96</v>
      </c>
      <c r="B130" s="154"/>
      <c r="C130" s="154" t="s">
        <v>97</v>
      </c>
      <c r="D130" s="155"/>
      <c r="E130" s="101">
        <f>+'Pay App 27'!E130</f>
        <v>0</v>
      </c>
      <c r="F130" s="73"/>
      <c r="G130" s="102">
        <f>+'Pay App 27'!G130+'Pay App 28'!F130</f>
        <v>0</v>
      </c>
      <c r="H130" s="194">
        <f>+'Pay App 27'!K130</f>
        <v>0</v>
      </c>
      <c r="I130" s="195"/>
      <c r="J130" s="104"/>
      <c r="K130" s="55">
        <f t="shared" si="2"/>
        <v>0</v>
      </c>
      <c r="L130" s="56">
        <f t="shared" si="0"/>
        <v>0</v>
      </c>
      <c r="M130" s="54">
        <f t="shared" si="1"/>
        <v>0</v>
      </c>
      <c r="N130" s="54">
        <f t="shared" si="3"/>
        <v>0</v>
      </c>
      <c r="O130" s="101">
        <f>+'Pay App 27'!O130+'Pay App 27'!P130</f>
        <v>0</v>
      </c>
      <c r="P130" s="73"/>
      <c r="Q130" s="69">
        <f>+'Pay App 27'!Q130+N130+P130</f>
        <v>0</v>
      </c>
    </row>
    <row r="131" spans="1:17" ht="21" customHeight="1" x14ac:dyDescent="0.25">
      <c r="A131" s="154" t="s">
        <v>314</v>
      </c>
      <c r="B131" s="154"/>
      <c r="C131" s="154" t="s">
        <v>315</v>
      </c>
      <c r="D131" s="155"/>
      <c r="E131" s="101">
        <f>+'Pay App 27'!E131</f>
        <v>0</v>
      </c>
      <c r="F131" s="73"/>
      <c r="G131" s="102">
        <f>+'Pay App 27'!G131+'Pay App 28'!F131</f>
        <v>0</v>
      </c>
      <c r="H131" s="194">
        <f>+'Pay App 27'!K131</f>
        <v>0</v>
      </c>
      <c r="I131" s="195"/>
      <c r="J131" s="104"/>
      <c r="K131" s="55">
        <f t="shared" si="2"/>
        <v>0</v>
      </c>
      <c r="L131" s="56">
        <f t="shared" si="0"/>
        <v>0</v>
      </c>
      <c r="M131" s="54">
        <f t="shared" si="1"/>
        <v>0</v>
      </c>
      <c r="N131" s="54">
        <f t="shared" si="3"/>
        <v>0</v>
      </c>
      <c r="O131" s="101">
        <f>+'Pay App 27'!O131+'Pay App 27'!P131</f>
        <v>0</v>
      </c>
      <c r="P131" s="73"/>
      <c r="Q131" s="69">
        <f>+'Pay App 27'!Q131+N131+P131</f>
        <v>0</v>
      </c>
    </row>
    <row r="132" spans="1:17" ht="21" customHeight="1" x14ac:dyDescent="0.25">
      <c r="A132" s="154" t="s">
        <v>316</v>
      </c>
      <c r="B132" s="154"/>
      <c r="C132" s="154" t="s">
        <v>317</v>
      </c>
      <c r="D132" s="155"/>
      <c r="E132" s="101">
        <f>+'Pay App 27'!E132</f>
        <v>0</v>
      </c>
      <c r="F132" s="73"/>
      <c r="G132" s="102">
        <f>+'Pay App 27'!G132+'Pay App 28'!F132</f>
        <v>0</v>
      </c>
      <c r="H132" s="194">
        <f>+'Pay App 27'!K132</f>
        <v>0</v>
      </c>
      <c r="I132" s="195"/>
      <c r="J132" s="104"/>
      <c r="K132" s="55">
        <f t="shared" si="2"/>
        <v>0</v>
      </c>
      <c r="L132" s="56">
        <f t="shared" si="0"/>
        <v>0</v>
      </c>
      <c r="M132" s="54">
        <f t="shared" si="1"/>
        <v>0</v>
      </c>
      <c r="N132" s="54">
        <f t="shared" si="3"/>
        <v>0</v>
      </c>
      <c r="O132" s="101">
        <f>+'Pay App 27'!O132+'Pay App 27'!P132</f>
        <v>0</v>
      </c>
      <c r="P132" s="73"/>
      <c r="Q132" s="69">
        <f>+'Pay App 27'!Q132+N132+P132</f>
        <v>0</v>
      </c>
    </row>
    <row r="133" spans="1:17" ht="21" customHeight="1" x14ac:dyDescent="0.25">
      <c r="A133" s="159" t="s">
        <v>219</v>
      </c>
      <c r="B133" s="159"/>
      <c r="C133" s="159" t="s">
        <v>220</v>
      </c>
      <c r="D133" s="160"/>
      <c r="E133" s="101">
        <f>+'Pay App 27'!E133</f>
        <v>0</v>
      </c>
      <c r="F133" s="73"/>
      <c r="G133" s="102">
        <f>+'Pay App 27'!G133+'Pay App 28'!F133</f>
        <v>0</v>
      </c>
      <c r="H133" s="194">
        <f>+'Pay App 27'!K133</f>
        <v>0</v>
      </c>
      <c r="I133" s="195"/>
      <c r="J133" s="104"/>
      <c r="K133" s="55">
        <f t="shared" si="2"/>
        <v>0</v>
      </c>
      <c r="L133" s="56">
        <f t="shared" si="0"/>
        <v>0</v>
      </c>
      <c r="M133" s="54">
        <f t="shared" si="1"/>
        <v>0</v>
      </c>
      <c r="N133" s="54">
        <f t="shared" si="3"/>
        <v>0</v>
      </c>
      <c r="O133" s="101">
        <f>+'Pay App 27'!O133+'Pay App 27'!P133</f>
        <v>0</v>
      </c>
      <c r="P133" s="73"/>
      <c r="Q133" s="69">
        <f>+'Pay App 27'!Q133+N133+P133</f>
        <v>0</v>
      </c>
    </row>
    <row r="134" spans="1:17" ht="21" customHeight="1" x14ac:dyDescent="0.25">
      <c r="A134" s="154" t="s">
        <v>98</v>
      </c>
      <c r="B134" s="154"/>
      <c r="C134" s="154" t="s">
        <v>99</v>
      </c>
      <c r="D134" s="155"/>
      <c r="E134" s="101">
        <f>+'Pay App 27'!E134</f>
        <v>0</v>
      </c>
      <c r="F134" s="73"/>
      <c r="G134" s="102">
        <f>+'Pay App 27'!G134+'Pay App 28'!F134</f>
        <v>0</v>
      </c>
      <c r="H134" s="194">
        <f>+'Pay App 27'!K134</f>
        <v>0</v>
      </c>
      <c r="I134" s="195"/>
      <c r="J134" s="104"/>
      <c r="K134" s="55">
        <f t="shared" si="2"/>
        <v>0</v>
      </c>
      <c r="L134" s="56">
        <f t="shared" si="0"/>
        <v>0</v>
      </c>
      <c r="M134" s="54">
        <f t="shared" si="1"/>
        <v>0</v>
      </c>
      <c r="N134" s="54">
        <f t="shared" si="3"/>
        <v>0</v>
      </c>
      <c r="O134" s="101">
        <f>+'Pay App 27'!O134+'Pay App 27'!P134</f>
        <v>0</v>
      </c>
      <c r="P134" s="73"/>
      <c r="Q134" s="69">
        <f>+'Pay App 27'!Q134+N134+P134</f>
        <v>0</v>
      </c>
    </row>
    <row r="135" spans="1:17" ht="21" customHeight="1" x14ac:dyDescent="0.25">
      <c r="A135" s="154" t="s">
        <v>100</v>
      </c>
      <c r="B135" s="154"/>
      <c r="C135" s="154" t="s">
        <v>101</v>
      </c>
      <c r="D135" s="155"/>
      <c r="E135" s="101">
        <f>+'Pay App 27'!E135</f>
        <v>0</v>
      </c>
      <c r="F135" s="73"/>
      <c r="G135" s="102">
        <f>+'Pay App 27'!G135+'Pay App 28'!F135</f>
        <v>0</v>
      </c>
      <c r="H135" s="194">
        <f>+'Pay App 27'!K135</f>
        <v>0</v>
      </c>
      <c r="I135" s="195"/>
      <c r="J135" s="104"/>
      <c r="K135" s="55">
        <f t="shared" si="2"/>
        <v>0</v>
      </c>
      <c r="L135" s="56">
        <f t="shared" si="0"/>
        <v>0</v>
      </c>
      <c r="M135" s="54">
        <f t="shared" si="1"/>
        <v>0</v>
      </c>
      <c r="N135" s="54">
        <f t="shared" si="3"/>
        <v>0</v>
      </c>
      <c r="O135" s="101">
        <f>+'Pay App 27'!O135+'Pay App 27'!P135</f>
        <v>0</v>
      </c>
      <c r="P135" s="73"/>
      <c r="Q135" s="69">
        <f>+'Pay App 27'!Q135+N135+P135</f>
        <v>0</v>
      </c>
    </row>
    <row r="136" spans="1:17" ht="21" customHeight="1" x14ac:dyDescent="0.25">
      <c r="A136" s="154" t="s">
        <v>102</v>
      </c>
      <c r="B136" s="154"/>
      <c r="C136" s="154" t="s">
        <v>103</v>
      </c>
      <c r="D136" s="155"/>
      <c r="E136" s="101">
        <f>+'Pay App 27'!E136</f>
        <v>0</v>
      </c>
      <c r="F136" s="73"/>
      <c r="G136" s="102">
        <f>+'Pay App 27'!G136+'Pay App 28'!F136</f>
        <v>0</v>
      </c>
      <c r="H136" s="194">
        <f>+'Pay App 27'!K136</f>
        <v>0</v>
      </c>
      <c r="I136" s="195"/>
      <c r="J136" s="104"/>
      <c r="K136" s="55">
        <f t="shared" si="2"/>
        <v>0</v>
      </c>
      <c r="L136" s="56">
        <f t="shared" si="0"/>
        <v>0</v>
      </c>
      <c r="M136" s="54">
        <f t="shared" si="1"/>
        <v>0</v>
      </c>
      <c r="N136" s="54">
        <f t="shared" si="3"/>
        <v>0</v>
      </c>
      <c r="O136" s="101">
        <f>+'Pay App 27'!O136+'Pay App 27'!P136</f>
        <v>0</v>
      </c>
      <c r="P136" s="73"/>
      <c r="Q136" s="69">
        <f>+'Pay App 27'!Q136+N136+P136</f>
        <v>0</v>
      </c>
    </row>
    <row r="137" spans="1:17" ht="21" customHeight="1" x14ac:dyDescent="0.25">
      <c r="A137" s="159" t="s">
        <v>217</v>
      </c>
      <c r="B137" s="159"/>
      <c r="C137" s="159" t="s">
        <v>218</v>
      </c>
      <c r="D137" s="160"/>
      <c r="E137" s="101">
        <f>+'Pay App 27'!E137</f>
        <v>0</v>
      </c>
      <c r="F137" s="73"/>
      <c r="G137" s="102">
        <f>+'Pay App 27'!G137+'Pay App 28'!F137</f>
        <v>0</v>
      </c>
      <c r="H137" s="194">
        <f>+'Pay App 27'!K137</f>
        <v>0</v>
      </c>
      <c r="I137" s="195"/>
      <c r="J137" s="104"/>
      <c r="K137" s="55">
        <f t="shared" si="2"/>
        <v>0</v>
      </c>
      <c r="L137" s="56">
        <f t="shared" si="0"/>
        <v>0</v>
      </c>
      <c r="M137" s="54">
        <f t="shared" si="1"/>
        <v>0</v>
      </c>
      <c r="N137" s="54">
        <f t="shared" si="3"/>
        <v>0</v>
      </c>
      <c r="O137" s="101">
        <f>+'Pay App 27'!O137+'Pay App 27'!P137</f>
        <v>0</v>
      </c>
      <c r="P137" s="73"/>
      <c r="Q137" s="69">
        <f>+'Pay App 27'!Q137+N137+P137</f>
        <v>0</v>
      </c>
    </row>
    <row r="138" spans="1:17" ht="21" customHeight="1" x14ac:dyDescent="0.25">
      <c r="A138" s="154" t="s">
        <v>104</v>
      </c>
      <c r="B138" s="154"/>
      <c r="C138" s="154" t="s">
        <v>105</v>
      </c>
      <c r="D138" s="155"/>
      <c r="E138" s="101">
        <f>+'Pay App 27'!E138</f>
        <v>0</v>
      </c>
      <c r="F138" s="73"/>
      <c r="G138" s="102">
        <f>+'Pay App 27'!G138+'Pay App 28'!F138</f>
        <v>0</v>
      </c>
      <c r="H138" s="194">
        <f>+'Pay App 27'!K138</f>
        <v>0</v>
      </c>
      <c r="I138" s="195"/>
      <c r="J138" s="104"/>
      <c r="K138" s="55">
        <f t="shared" si="2"/>
        <v>0</v>
      </c>
      <c r="L138" s="56">
        <f t="shared" si="0"/>
        <v>0</v>
      </c>
      <c r="M138" s="54">
        <f t="shared" si="1"/>
        <v>0</v>
      </c>
      <c r="N138" s="54">
        <f t="shared" si="3"/>
        <v>0</v>
      </c>
      <c r="O138" s="101">
        <f>+'Pay App 27'!O138+'Pay App 27'!P138</f>
        <v>0</v>
      </c>
      <c r="P138" s="73"/>
      <c r="Q138" s="69">
        <f>+'Pay App 27'!Q138+N138+P138</f>
        <v>0</v>
      </c>
    </row>
    <row r="139" spans="1:17" ht="21" customHeight="1" x14ac:dyDescent="0.25">
      <c r="A139" s="154" t="s">
        <v>318</v>
      </c>
      <c r="B139" s="154"/>
      <c r="C139" s="154" t="s">
        <v>319</v>
      </c>
      <c r="D139" s="155"/>
      <c r="E139" s="101">
        <f>+'Pay App 27'!E139</f>
        <v>0</v>
      </c>
      <c r="F139" s="73"/>
      <c r="G139" s="102">
        <f>+'Pay App 27'!G139+'Pay App 28'!F139</f>
        <v>0</v>
      </c>
      <c r="H139" s="194">
        <f>+'Pay App 27'!K139</f>
        <v>0</v>
      </c>
      <c r="I139" s="195"/>
      <c r="J139" s="104"/>
      <c r="K139" s="55">
        <f t="shared" si="2"/>
        <v>0</v>
      </c>
      <c r="L139" s="56">
        <f t="shared" si="0"/>
        <v>0</v>
      </c>
      <c r="M139" s="54">
        <f t="shared" si="1"/>
        <v>0</v>
      </c>
      <c r="N139" s="54">
        <f t="shared" si="3"/>
        <v>0</v>
      </c>
      <c r="O139" s="101">
        <f>+'Pay App 27'!O139+'Pay App 27'!P139</f>
        <v>0</v>
      </c>
      <c r="P139" s="73"/>
      <c r="Q139" s="69">
        <f>+'Pay App 27'!Q139+N139+P139</f>
        <v>0</v>
      </c>
    </row>
    <row r="140" spans="1:17" ht="21" customHeight="1" x14ac:dyDescent="0.25">
      <c r="A140" s="154" t="s">
        <v>106</v>
      </c>
      <c r="B140" s="154"/>
      <c r="C140" s="154" t="s">
        <v>107</v>
      </c>
      <c r="D140" s="155"/>
      <c r="E140" s="101">
        <f>+'Pay App 27'!E140</f>
        <v>0</v>
      </c>
      <c r="F140" s="73"/>
      <c r="G140" s="102">
        <f>+'Pay App 27'!G140+'Pay App 28'!F140</f>
        <v>0</v>
      </c>
      <c r="H140" s="194">
        <f>+'Pay App 27'!K140</f>
        <v>0</v>
      </c>
      <c r="I140" s="195"/>
      <c r="J140" s="104"/>
      <c r="K140" s="55">
        <f t="shared" si="2"/>
        <v>0</v>
      </c>
      <c r="L140" s="56">
        <f t="shared" si="0"/>
        <v>0</v>
      </c>
      <c r="M140" s="54">
        <f t="shared" si="1"/>
        <v>0</v>
      </c>
      <c r="N140" s="54">
        <f t="shared" si="3"/>
        <v>0</v>
      </c>
      <c r="O140" s="101">
        <f>+'Pay App 27'!O140+'Pay App 27'!P140</f>
        <v>0</v>
      </c>
      <c r="P140" s="73"/>
      <c r="Q140" s="69">
        <f>+'Pay App 27'!Q140+N140+P140</f>
        <v>0</v>
      </c>
    </row>
    <row r="141" spans="1:17" ht="21" customHeight="1" x14ac:dyDescent="0.25">
      <c r="A141" s="154" t="s">
        <v>320</v>
      </c>
      <c r="B141" s="154"/>
      <c r="C141" s="154" t="s">
        <v>321</v>
      </c>
      <c r="D141" s="155"/>
      <c r="E141" s="101">
        <f>+'Pay App 27'!E141</f>
        <v>0</v>
      </c>
      <c r="F141" s="73"/>
      <c r="G141" s="102">
        <f>+'Pay App 27'!G141+'Pay App 28'!F141</f>
        <v>0</v>
      </c>
      <c r="H141" s="194">
        <f>+'Pay App 27'!K141</f>
        <v>0</v>
      </c>
      <c r="I141" s="195"/>
      <c r="J141" s="104"/>
      <c r="K141" s="55">
        <f t="shared" si="2"/>
        <v>0</v>
      </c>
      <c r="L141" s="56">
        <f t="shared" si="0"/>
        <v>0</v>
      </c>
      <c r="M141" s="54">
        <f t="shared" si="1"/>
        <v>0</v>
      </c>
      <c r="N141" s="54">
        <f t="shared" si="3"/>
        <v>0</v>
      </c>
      <c r="O141" s="101">
        <f>+'Pay App 27'!O141+'Pay App 27'!P141</f>
        <v>0</v>
      </c>
      <c r="P141" s="73"/>
      <c r="Q141" s="69">
        <f>+'Pay App 27'!Q141+N141+P141</f>
        <v>0</v>
      </c>
    </row>
    <row r="142" spans="1:17" ht="21" customHeight="1" x14ac:dyDescent="0.25">
      <c r="A142" s="154" t="s">
        <v>108</v>
      </c>
      <c r="B142" s="154"/>
      <c r="C142" s="154" t="s">
        <v>109</v>
      </c>
      <c r="D142" s="155"/>
      <c r="E142" s="101">
        <f>+'Pay App 27'!E142</f>
        <v>0</v>
      </c>
      <c r="F142" s="73"/>
      <c r="G142" s="102">
        <f>+'Pay App 27'!G142+'Pay App 28'!F142</f>
        <v>0</v>
      </c>
      <c r="H142" s="194">
        <f>+'Pay App 27'!K142</f>
        <v>0</v>
      </c>
      <c r="I142" s="195"/>
      <c r="J142" s="104"/>
      <c r="K142" s="55">
        <f t="shared" si="2"/>
        <v>0</v>
      </c>
      <c r="L142" s="56">
        <f t="shared" si="0"/>
        <v>0</v>
      </c>
      <c r="M142" s="54">
        <f t="shared" si="1"/>
        <v>0</v>
      </c>
      <c r="N142" s="54">
        <f t="shared" si="3"/>
        <v>0</v>
      </c>
      <c r="O142" s="101">
        <f>+'Pay App 27'!O142+'Pay App 27'!P142</f>
        <v>0</v>
      </c>
      <c r="P142" s="73"/>
      <c r="Q142" s="69">
        <f>+'Pay App 27'!Q142+N142+P142</f>
        <v>0</v>
      </c>
    </row>
    <row r="143" spans="1:17" ht="21" customHeight="1" x14ac:dyDescent="0.25">
      <c r="A143" s="154" t="s">
        <v>110</v>
      </c>
      <c r="B143" s="154"/>
      <c r="C143" s="154" t="s">
        <v>111</v>
      </c>
      <c r="D143" s="155"/>
      <c r="E143" s="101">
        <f>+'Pay App 27'!E143</f>
        <v>0</v>
      </c>
      <c r="F143" s="73"/>
      <c r="G143" s="102">
        <f>+'Pay App 27'!G143+'Pay App 28'!F143</f>
        <v>0</v>
      </c>
      <c r="H143" s="194">
        <f>+'Pay App 27'!K143</f>
        <v>0</v>
      </c>
      <c r="I143" s="195"/>
      <c r="J143" s="104"/>
      <c r="K143" s="55">
        <f t="shared" si="2"/>
        <v>0</v>
      </c>
      <c r="L143" s="56">
        <f t="shared" si="0"/>
        <v>0</v>
      </c>
      <c r="M143" s="54">
        <f t="shared" si="1"/>
        <v>0</v>
      </c>
      <c r="N143" s="54">
        <f t="shared" si="3"/>
        <v>0</v>
      </c>
      <c r="O143" s="101">
        <f>+'Pay App 27'!O143+'Pay App 27'!P143</f>
        <v>0</v>
      </c>
      <c r="P143" s="73"/>
      <c r="Q143" s="69">
        <f>+'Pay App 27'!Q143+N143+P143</f>
        <v>0</v>
      </c>
    </row>
    <row r="144" spans="1:17" ht="21" customHeight="1" x14ac:dyDescent="0.25">
      <c r="A144" s="154" t="s">
        <v>322</v>
      </c>
      <c r="B144" s="154"/>
      <c r="C144" s="154" t="s">
        <v>323</v>
      </c>
      <c r="D144" s="155"/>
      <c r="E144" s="101">
        <f>+'Pay App 27'!E144</f>
        <v>0</v>
      </c>
      <c r="F144" s="73"/>
      <c r="G144" s="102">
        <f>+'Pay App 27'!G144+'Pay App 28'!F144</f>
        <v>0</v>
      </c>
      <c r="H144" s="194">
        <f>+'Pay App 27'!K144</f>
        <v>0</v>
      </c>
      <c r="I144" s="195"/>
      <c r="J144" s="104"/>
      <c r="K144" s="55">
        <f t="shared" si="2"/>
        <v>0</v>
      </c>
      <c r="L144" s="56">
        <f t="shared" si="0"/>
        <v>0</v>
      </c>
      <c r="M144" s="54">
        <f t="shared" si="1"/>
        <v>0</v>
      </c>
      <c r="N144" s="54">
        <f t="shared" si="3"/>
        <v>0</v>
      </c>
      <c r="O144" s="101">
        <f>+'Pay App 27'!O144+'Pay App 27'!P144</f>
        <v>0</v>
      </c>
      <c r="P144" s="73"/>
      <c r="Q144" s="69">
        <f>+'Pay App 27'!Q144+N144+P144</f>
        <v>0</v>
      </c>
    </row>
    <row r="145" spans="1:17" ht="21" customHeight="1" x14ac:dyDescent="0.25">
      <c r="A145" s="154" t="s">
        <v>327</v>
      </c>
      <c r="B145" s="154"/>
      <c r="C145" s="154" t="s">
        <v>324</v>
      </c>
      <c r="D145" s="155"/>
      <c r="E145" s="101">
        <f>+'Pay App 27'!E145</f>
        <v>0</v>
      </c>
      <c r="F145" s="73"/>
      <c r="G145" s="102">
        <f>+'Pay App 27'!G145+'Pay App 28'!F145</f>
        <v>0</v>
      </c>
      <c r="H145" s="194">
        <f>+'Pay App 27'!K145</f>
        <v>0</v>
      </c>
      <c r="I145" s="195"/>
      <c r="J145" s="104"/>
      <c r="K145" s="55">
        <f t="shared" si="2"/>
        <v>0</v>
      </c>
      <c r="L145" s="56">
        <f t="shared" si="0"/>
        <v>0</v>
      </c>
      <c r="M145" s="54">
        <f t="shared" si="1"/>
        <v>0</v>
      </c>
      <c r="N145" s="54">
        <f t="shared" si="3"/>
        <v>0</v>
      </c>
      <c r="O145" s="101">
        <f>+'Pay App 27'!O145+'Pay App 27'!P145</f>
        <v>0</v>
      </c>
      <c r="P145" s="73"/>
      <c r="Q145" s="69">
        <f>+'Pay App 27'!Q145+N145+P145</f>
        <v>0</v>
      </c>
    </row>
    <row r="146" spans="1:17" ht="21" customHeight="1" x14ac:dyDescent="0.25">
      <c r="A146" s="154" t="s">
        <v>325</v>
      </c>
      <c r="B146" s="154"/>
      <c r="C146" s="154" t="s">
        <v>326</v>
      </c>
      <c r="D146" s="155"/>
      <c r="E146" s="101">
        <f>+'Pay App 27'!E146</f>
        <v>0</v>
      </c>
      <c r="F146" s="73"/>
      <c r="G146" s="102">
        <f>+'Pay App 27'!G146+'Pay App 28'!F146</f>
        <v>0</v>
      </c>
      <c r="H146" s="194">
        <f>+'Pay App 27'!K146</f>
        <v>0</v>
      </c>
      <c r="I146" s="195"/>
      <c r="J146" s="104"/>
      <c r="K146" s="55">
        <f t="shared" si="2"/>
        <v>0</v>
      </c>
      <c r="L146" s="56">
        <f t="shared" ref="L146:L209" si="4">IF(ISERROR(K146/G146),0,K146/G146)</f>
        <v>0</v>
      </c>
      <c r="M146" s="54">
        <f t="shared" ref="M146:M209" si="5">+G146-K146</f>
        <v>0</v>
      </c>
      <c r="N146" s="54">
        <f t="shared" si="3"/>
        <v>0</v>
      </c>
      <c r="O146" s="101">
        <f>+'Pay App 27'!O146+'Pay App 27'!P146</f>
        <v>0</v>
      </c>
      <c r="P146" s="73"/>
      <c r="Q146" s="69">
        <f>+'Pay App 27'!Q146+N146+P146</f>
        <v>0</v>
      </c>
    </row>
    <row r="147" spans="1:17" ht="21" customHeight="1" x14ac:dyDescent="0.25">
      <c r="A147" s="159" t="s">
        <v>215</v>
      </c>
      <c r="B147" s="159"/>
      <c r="C147" s="159" t="s">
        <v>216</v>
      </c>
      <c r="D147" s="160"/>
      <c r="E147" s="101">
        <f>+'Pay App 27'!E147</f>
        <v>0</v>
      </c>
      <c r="F147" s="73"/>
      <c r="G147" s="102">
        <f>+'Pay App 27'!G147+'Pay App 28'!F147</f>
        <v>0</v>
      </c>
      <c r="H147" s="194">
        <f>+'Pay App 27'!K147</f>
        <v>0</v>
      </c>
      <c r="I147" s="195"/>
      <c r="J147" s="104"/>
      <c r="K147" s="55">
        <f t="shared" ref="K147:K210" si="6">+H147+J147</f>
        <v>0</v>
      </c>
      <c r="L147" s="56">
        <f t="shared" si="4"/>
        <v>0</v>
      </c>
      <c r="M147" s="54">
        <f t="shared" si="5"/>
        <v>0</v>
      </c>
      <c r="N147" s="54">
        <f t="shared" ref="N147:N210" si="7">SUM(+J147*0.05)</f>
        <v>0</v>
      </c>
      <c r="O147" s="101">
        <f>+'Pay App 27'!O147+'Pay App 27'!P147</f>
        <v>0</v>
      </c>
      <c r="P147" s="73"/>
      <c r="Q147" s="69">
        <f>+'Pay App 27'!Q147+N147+P147</f>
        <v>0</v>
      </c>
    </row>
    <row r="148" spans="1:17" ht="21" customHeight="1" x14ac:dyDescent="0.25">
      <c r="A148" s="154" t="s">
        <v>112</v>
      </c>
      <c r="B148" s="154"/>
      <c r="C148" s="154" t="s">
        <v>113</v>
      </c>
      <c r="D148" s="155"/>
      <c r="E148" s="101">
        <f>+'Pay App 27'!E148</f>
        <v>0</v>
      </c>
      <c r="F148" s="73"/>
      <c r="G148" s="102">
        <f>+'Pay App 27'!G148+'Pay App 28'!F148</f>
        <v>0</v>
      </c>
      <c r="H148" s="194">
        <f>+'Pay App 27'!K148</f>
        <v>0</v>
      </c>
      <c r="I148" s="195"/>
      <c r="J148" s="104"/>
      <c r="K148" s="55">
        <f t="shared" si="6"/>
        <v>0</v>
      </c>
      <c r="L148" s="56">
        <f t="shared" si="4"/>
        <v>0</v>
      </c>
      <c r="M148" s="54">
        <f t="shared" si="5"/>
        <v>0</v>
      </c>
      <c r="N148" s="54">
        <f t="shared" si="7"/>
        <v>0</v>
      </c>
      <c r="O148" s="101">
        <f>+'Pay App 27'!O148+'Pay App 27'!P148</f>
        <v>0</v>
      </c>
      <c r="P148" s="73"/>
      <c r="Q148" s="69">
        <f>+'Pay App 27'!Q148+N148+P148</f>
        <v>0</v>
      </c>
    </row>
    <row r="149" spans="1:17" ht="21" customHeight="1" x14ac:dyDescent="0.25">
      <c r="A149" s="154" t="s">
        <v>328</v>
      </c>
      <c r="B149" s="154"/>
      <c r="C149" s="154" t="s">
        <v>329</v>
      </c>
      <c r="D149" s="155"/>
      <c r="E149" s="101">
        <f>+'Pay App 27'!E149</f>
        <v>0</v>
      </c>
      <c r="F149" s="73"/>
      <c r="G149" s="102">
        <f>+'Pay App 27'!G149+'Pay App 28'!F149</f>
        <v>0</v>
      </c>
      <c r="H149" s="194">
        <f>+'Pay App 27'!K149</f>
        <v>0</v>
      </c>
      <c r="I149" s="195"/>
      <c r="J149" s="104"/>
      <c r="K149" s="55">
        <f t="shared" si="6"/>
        <v>0</v>
      </c>
      <c r="L149" s="56">
        <f t="shared" si="4"/>
        <v>0</v>
      </c>
      <c r="M149" s="54">
        <f t="shared" si="5"/>
        <v>0</v>
      </c>
      <c r="N149" s="54">
        <f t="shared" si="7"/>
        <v>0</v>
      </c>
      <c r="O149" s="101">
        <f>+'Pay App 27'!O149+'Pay App 27'!P149</f>
        <v>0</v>
      </c>
      <c r="P149" s="73"/>
      <c r="Q149" s="69">
        <f>+'Pay App 27'!Q149+N149+P149</f>
        <v>0</v>
      </c>
    </row>
    <row r="150" spans="1:17" ht="21" customHeight="1" x14ac:dyDescent="0.25">
      <c r="A150" s="154" t="s">
        <v>114</v>
      </c>
      <c r="B150" s="154"/>
      <c r="C150" s="154" t="s">
        <v>115</v>
      </c>
      <c r="D150" s="155"/>
      <c r="E150" s="101">
        <f>+'Pay App 27'!E150</f>
        <v>0</v>
      </c>
      <c r="F150" s="73"/>
      <c r="G150" s="102">
        <f>+'Pay App 27'!G150+'Pay App 28'!F150</f>
        <v>0</v>
      </c>
      <c r="H150" s="194">
        <f>+'Pay App 27'!K150</f>
        <v>0</v>
      </c>
      <c r="I150" s="195"/>
      <c r="J150" s="104"/>
      <c r="K150" s="55">
        <f t="shared" si="6"/>
        <v>0</v>
      </c>
      <c r="L150" s="56">
        <f t="shared" si="4"/>
        <v>0</v>
      </c>
      <c r="M150" s="54">
        <f t="shared" si="5"/>
        <v>0</v>
      </c>
      <c r="N150" s="54">
        <f t="shared" si="7"/>
        <v>0</v>
      </c>
      <c r="O150" s="101">
        <f>+'Pay App 27'!O150+'Pay App 27'!P150</f>
        <v>0</v>
      </c>
      <c r="P150" s="73"/>
      <c r="Q150" s="69">
        <f>+'Pay App 27'!Q150+N150+P150</f>
        <v>0</v>
      </c>
    </row>
    <row r="151" spans="1:17" ht="21" customHeight="1" x14ac:dyDescent="0.25">
      <c r="A151" s="154" t="s">
        <v>116</v>
      </c>
      <c r="B151" s="154"/>
      <c r="C151" s="154" t="s">
        <v>117</v>
      </c>
      <c r="D151" s="155"/>
      <c r="E151" s="101">
        <f>+'Pay App 27'!E151</f>
        <v>0</v>
      </c>
      <c r="F151" s="73"/>
      <c r="G151" s="102">
        <f>+'Pay App 27'!G151+'Pay App 28'!F151</f>
        <v>0</v>
      </c>
      <c r="H151" s="194">
        <f>+'Pay App 27'!K151</f>
        <v>0</v>
      </c>
      <c r="I151" s="195"/>
      <c r="J151" s="104"/>
      <c r="K151" s="55">
        <f t="shared" si="6"/>
        <v>0</v>
      </c>
      <c r="L151" s="56">
        <f t="shared" si="4"/>
        <v>0</v>
      </c>
      <c r="M151" s="54">
        <f t="shared" si="5"/>
        <v>0</v>
      </c>
      <c r="N151" s="54">
        <f t="shared" si="7"/>
        <v>0</v>
      </c>
      <c r="O151" s="101">
        <f>+'Pay App 27'!O151+'Pay App 27'!P151</f>
        <v>0</v>
      </c>
      <c r="P151" s="73"/>
      <c r="Q151" s="69">
        <f>+'Pay App 27'!Q151+N151+P151</f>
        <v>0</v>
      </c>
    </row>
    <row r="152" spans="1:17" ht="21" customHeight="1" x14ac:dyDescent="0.25">
      <c r="A152" s="154" t="s">
        <v>330</v>
      </c>
      <c r="B152" s="154"/>
      <c r="C152" s="154" t="s">
        <v>331</v>
      </c>
      <c r="D152" s="155"/>
      <c r="E152" s="101">
        <f>+'Pay App 27'!E152</f>
        <v>0</v>
      </c>
      <c r="F152" s="73"/>
      <c r="G152" s="102">
        <f>+'Pay App 27'!G152+'Pay App 28'!F152</f>
        <v>0</v>
      </c>
      <c r="H152" s="194">
        <f>+'Pay App 27'!K152</f>
        <v>0</v>
      </c>
      <c r="I152" s="195"/>
      <c r="J152" s="104"/>
      <c r="K152" s="55">
        <f t="shared" si="6"/>
        <v>0</v>
      </c>
      <c r="L152" s="56">
        <f t="shared" si="4"/>
        <v>0</v>
      </c>
      <c r="M152" s="54">
        <f t="shared" si="5"/>
        <v>0</v>
      </c>
      <c r="N152" s="54">
        <f t="shared" si="7"/>
        <v>0</v>
      </c>
      <c r="O152" s="101">
        <f>+'Pay App 27'!O152+'Pay App 27'!P152</f>
        <v>0</v>
      </c>
      <c r="P152" s="73"/>
      <c r="Q152" s="69">
        <f>+'Pay App 27'!Q152+N152+P152</f>
        <v>0</v>
      </c>
    </row>
    <row r="153" spans="1:17" ht="21" customHeight="1" x14ac:dyDescent="0.25">
      <c r="A153" s="154" t="s">
        <v>118</v>
      </c>
      <c r="B153" s="154"/>
      <c r="C153" s="154" t="s">
        <v>119</v>
      </c>
      <c r="D153" s="155"/>
      <c r="E153" s="101">
        <f>+'Pay App 27'!E153</f>
        <v>0</v>
      </c>
      <c r="F153" s="73"/>
      <c r="G153" s="102">
        <f>+'Pay App 27'!G153+'Pay App 28'!F153</f>
        <v>0</v>
      </c>
      <c r="H153" s="194">
        <f>+'Pay App 27'!K153</f>
        <v>0</v>
      </c>
      <c r="I153" s="195"/>
      <c r="J153" s="104"/>
      <c r="K153" s="55">
        <f t="shared" si="6"/>
        <v>0</v>
      </c>
      <c r="L153" s="56">
        <f t="shared" si="4"/>
        <v>0</v>
      </c>
      <c r="M153" s="54">
        <f t="shared" si="5"/>
        <v>0</v>
      </c>
      <c r="N153" s="54">
        <f t="shared" si="7"/>
        <v>0</v>
      </c>
      <c r="O153" s="101">
        <f>+'Pay App 27'!O153+'Pay App 27'!P153</f>
        <v>0</v>
      </c>
      <c r="P153" s="73"/>
      <c r="Q153" s="69">
        <f>+'Pay App 27'!Q153+N153+P153</f>
        <v>0</v>
      </c>
    </row>
    <row r="154" spans="1:17" ht="21" customHeight="1" x14ac:dyDescent="0.25">
      <c r="A154" s="154" t="s">
        <v>332</v>
      </c>
      <c r="B154" s="154"/>
      <c r="C154" s="154" t="s">
        <v>333</v>
      </c>
      <c r="D154" s="155"/>
      <c r="E154" s="101">
        <f>+'Pay App 27'!E154</f>
        <v>0</v>
      </c>
      <c r="F154" s="73"/>
      <c r="G154" s="102">
        <f>+'Pay App 27'!G154+'Pay App 28'!F154</f>
        <v>0</v>
      </c>
      <c r="H154" s="194">
        <f>+'Pay App 27'!K154</f>
        <v>0</v>
      </c>
      <c r="I154" s="195"/>
      <c r="J154" s="104"/>
      <c r="K154" s="55">
        <f t="shared" si="6"/>
        <v>0</v>
      </c>
      <c r="L154" s="56">
        <f t="shared" si="4"/>
        <v>0</v>
      </c>
      <c r="M154" s="54">
        <f t="shared" si="5"/>
        <v>0</v>
      </c>
      <c r="N154" s="54">
        <f t="shared" si="7"/>
        <v>0</v>
      </c>
      <c r="O154" s="101">
        <f>+'Pay App 27'!O154+'Pay App 27'!P154</f>
        <v>0</v>
      </c>
      <c r="P154" s="73"/>
      <c r="Q154" s="69">
        <f>+'Pay App 27'!Q154+N154+P154</f>
        <v>0</v>
      </c>
    </row>
    <row r="155" spans="1:17" ht="21" customHeight="1" x14ac:dyDescent="0.25">
      <c r="A155" s="154" t="s">
        <v>335</v>
      </c>
      <c r="B155" s="154"/>
      <c r="C155" s="154" t="s">
        <v>334</v>
      </c>
      <c r="D155" s="155"/>
      <c r="E155" s="101">
        <f>+'Pay App 27'!E155</f>
        <v>0</v>
      </c>
      <c r="F155" s="73"/>
      <c r="G155" s="102">
        <f>+'Pay App 27'!G155+'Pay App 28'!F155</f>
        <v>0</v>
      </c>
      <c r="H155" s="194">
        <f>+'Pay App 27'!K155</f>
        <v>0</v>
      </c>
      <c r="I155" s="195"/>
      <c r="J155" s="104"/>
      <c r="K155" s="55">
        <f t="shared" si="6"/>
        <v>0</v>
      </c>
      <c r="L155" s="56">
        <f t="shared" si="4"/>
        <v>0</v>
      </c>
      <c r="M155" s="54">
        <f t="shared" si="5"/>
        <v>0</v>
      </c>
      <c r="N155" s="54">
        <f t="shared" si="7"/>
        <v>0</v>
      </c>
      <c r="O155" s="101">
        <f>+'Pay App 27'!O155+'Pay App 27'!P155</f>
        <v>0</v>
      </c>
      <c r="P155" s="73"/>
      <c r="Q155" s="69">
        <f>+'Pay App 27'!Q155+N155+P155</f>
        <v>0</v>
      </c>
    </row>
    <row r="156" spans="1:17" ht="21" customHeight="1" x14ac:dyDescent="0.25">
      <c r="A156" s="159" t="s">
        <v>213</v>
      </c>
      <c r="B156" s="159"/>
      <c r="C156" s="159" t="s">
        <v>214</v>
      </c>
      <c r="D156" s="160"/>
      <c r="E156" s="101">
        <f>+'Pay App 27'!E156</f>
        <v>0</v>
      </c>
      <c r="F156" s="73"/>
      <c r="G156" s="102">
        <f>+'Pay App 27'!G156+'Pay App 28'!F156</f>
        <v>0</v>
      </c>
      <c r="H156" s="194">
        <f>+'Pay App 27'!K156</f>
        <v>0</v>
      </c>
      <c r="I156" s="195"/>
      <c r="J156" s="104"/>
      <c r="K156" s="55">
        <f t="shared" si="6"/>
        <v>0</v>
      </c>
      <c r="L156" s="56">
        <f t="shared" si="4"/>
        <v>0</v>
      </c>
      <c r="M156" s="54">
        <f t="shared" si="5"/>
        <v>0</v>
      </c>
      <c r="N156" s="54">
        <f t="shared" si="7"/>
        <v>0</v>
      </c>
      <c r="O156" s="101">
        <f>+'Pay App 27'!O156+'Pay App 27'!P156</f>
        <v>0</v>
      </c>
      <c r="P156" s="73"/>
      <c r="Q156" s="69">
        <f>+'Pay App 27'!Q156+N156+P156</f>
        <v>0</v>
      </c>
    </row>
    <row r="157" spans="1:17" ht="21" customHeight="1" x14ac:dyDescent="0.25">
      <c r="A157" s="154" t="s">
        <v>120</v>
      </c>
      <c r="B157" s="154"/>
      <c r="C157" s="154" t="s">
        <v>121</v>
      </c>
      <c r="D157" s="155"/>
      <c r="E157" s="101">
        <f>+'Pay App 27'!E157</f>
        <v>0</v>
      </c>
      <c r="F157" s="73"/>
      <c r="G157" s="102">
        <f>+'Pay App 27'!G157+'Pay App 28'!F157</f>
        <v>0</v>
      </c>
      <c r="H157" s="194">
        <f>+'Pay App 27'!K157</f>
        <v>0</v>
      </c>
      <c r="I157" s="195"/>
      <c r="J157" s="104"/>
      <c r="K157" s="55">
        <f t="shared" si="6"/>
        <v>0</v>
      </c>
      <c r="L157" s="56">
        <f t="shared" si="4"/>
        <v>0</v>
      </c>
      <c r="M157" s="54">
        <f t="shared" si="5"/>
        <v>0</v>
      </c>
      <c r="N157" s="54">
        <f t="shared" si="7"/>
        <v>0</v>
      </c>
      <c r="O157" s="101">
        <f>+'Pay App 27'!O157+'Pay App 27'!P157</f>
        <v>0</v>
      </c>
      <c r="P157" s="73"/>
      <c r="Q157" s="69">
        <f>+'Pay App 27'!Q157+N157+P157</f>
        <v>0</v>
      </c>
    </row>
    <row r="158" spans="1:17" ht="21" customHeight="1" x14ac:dyDescent="0.25">
      <c r="A158" s="154" t="s">
        <v>336</v>
      </c>
      <c r="B158" s="154"/>
      <c r="C158" s="154" t="s">
        <v>337</v>
      </c>
      <c r="D158" s="155"/>
      <c r="E158" s="101">
        <f>+'Pay App 27'!E158</f>
        <v>0</v>
      </c>
      <c r="F158" s="73"/>
      <c r="G158" s="102">
        <f>+'Pay App 27'!G158+'Pay App 28'!F158</f>
        <v>0</v>
      </c>
      <c r="H158" s="194">
        <f>+'Pay App 27'!K158</f>
        <v>0</v>
      </c>
      <c r="I158" s="195"/>
      <c r="J158" s="104"/>
      <c r="K158" s="55">
        <f t="shared" si="6"/>
        <v>0</v>
      </c>
      <c r="L158" s="56">
        <f t="shared" si="4"/>
        <v>0</v>
      </c>
      <c r="M158" s="54">
        <f t="shared" si="5"/>
        <v>0</v>
      </c>
      <c r="N158" s="54">
        <f t="shared" si="7"/>
        <v>0</v>
      </c>
      <c r="O158" s="101">
        <f>+'Pay App 27'!O158+'Pay App 27'!P158</f>
        <v>0</v>
      </c>
      <c r="P158" s="73"/>
      <c r="Q158" s="69">
        <f>+'Pay App 27'!Q158+N158+P158</f>
        <v>0</v>
      </c>
    </row>
    <row r="159" spans="1:17" ht="21" customHeight="1" x14ac:dyDescent="0.25">
      <c r="A159" s="154" t="s">
        <v>122</v>
      </c>
      <c r="B159" s="154"/>
      <c r="C159" s="154" t="s">
        <v>123</v>
      </c>
      <c r="D159" s="155"/>
      <c r="E159" s="101">
        <f>+'Pay App 27'!E159</f>
        <v>0</v>
      </c>
      <c r="F159" s="73"/>
      <c r="G159" s="102">
        <f>+'Pay App 27'!G159+'Pay App 28'!F159</f>
        <v>0</v>
      </c>
      <c r="H159" s="194">
        <f>+'Pay App 27'!K159</f>
        <v>0</v>
      </c>
      <c r="I159" s="195"/>
      <c r="J159" s="104"/>
      <c r="K159" s="55">
        <f t="shared" si="6"/>
        <v>0</v>
      </c>
      <c r="L159" s="56">
        <f t="shared" si="4"/>
        <v>0</v>
      </c>
      <c r="M159" s="54">
        <f t="shared" si="5"/>
        <v>0</v>
      </c>
      <c r="N159" s="54">
        <f t="shared" si="7"/>
        <v>0</v>
      </c>
      <c r="O159" s="101">
        <f>+'Pay App 27'!O159+'Pay App 27'!P159</f>
        <v>0</v>
      </c>
      <c r="P159" s="73"/>
      <c r="Q159" s="69">
        <f>+'Pay App 27'!Q159+N159+P159</f>
        <v>0</v>
      </c>
    </row>
    <row r="160" spans="1:17" ht="21" customHeight="1" x14ac:dyDescent="0.25">
      <c r="A160" s="154" t="s">
        <v>124</v>
      </c>
      <c r="B160" s="154"/>
      <c r="C160" s="154" t="s">
        <v>125</v>
      </c>
      <c r="D160" s="155"/>
      <c r="E160" s="101">
        <f>+'Pay App 27'!E160</f>
        <v>0</v>
      </c>
      <c r="F160" s="73"/>
      <c r="G160" s="102">
        <f>+'Pay App 27'!G160+'Pay App 28'!F160</f>
        <v>0</v>
      </c>
      <c r="H160" s="194">
        <f>+'Pay App 27'!K160</f>
        <v>0</v>
      </c>
      <c r="I160" s="195"/>
      <c r="J160" s="104"/>
      <c r="K160" s="55">
        <f t="shared" si="6"/>
        <v>0</v>
      </c>
      <c r="L160" s="56">
        <f t="shared" si="4"/>
        <v>0</v>
      </c>
      <c r="M160" s="54">
        <f t="shared" si="5"/>
        <v>0</v>
      </c>
      <c r="N160" s="54">
        <f t="shared" si="7"/>
        <v>0</v>
      </c>
      <c r="O160" s="101">
        <f>+'Pay App 27'!O160+'Pay App 27'!P160</f>
        <v>0</v>
      </c>
      <c r="P160" s="73"/>
      <c r="Q160" s="69">
        <f>+'Pay App 27'!Q160+N160+P160</f>
        <v>0</v>
      </c>
    </row>
    <row r="161" spans="1:17" ht="21" customHeight="1" x14ac:dyDescent="0.25">
      <c r="A161" s="154" t="s">
        <v>126</v>
      </c>
      <c r="B161" s="154"/>
      <c r="C161" s="154" t="s">
        <v>127</v>
      </c>
      <c r="D161" s="155"/>
      <c r="E161" s="101">
        <f>+'Pay App 27'!E161</f>
        <v>0</v>
      </c>
      <c r="F161" s="73"/>
      <c r="G161" s="102">
        <f>+'Pay App 27'!G161+'Pay App 28'!F161</f>
        <v>0</v>
      </c>
      <c r="H161" s="194">
        <f>+'Pay App 27'!K161</f>
        <v>0</v>
      </c>
      <c r="I161" s="195"/>
      <c r="J161" s="104"/>
      <c r="K161" s="55">
        <f t="shared" si="6"/>
        <v>0</v>
      </c>
      <c r="L161" s="56">
        <f t="shared" si="4"/>
        <v>0</v>
      </c>
      <c r="M161" s="54">
        <f t="shared" si="5"/>
        <v>0</v>
      </c>
      <c r="N161" s="54">
        <f t="shared" si="7"/>
        <v>0</v>
      </c>
      <c r="O161" s="101">
        <f>+'Pay App 27'!O161+'Pay App 27'!P161</f>
        <v>0</v>
      </c>
      <c r="P161" s="73"/>
      <c r="Q161" s="69">
        <f>+'Pay App 27'!Q161+N161+P161</f>
        <v>0</v>
      </c>
    </row>
    <row r="162" spans="1:17" ht="21" customHeight="1" x14ac:dyDescent="0.25">
      <c r="A162" s="154" t="s">
        <v>339</v>
      </c>
      <c r="B162" s="154"/>
      <c r="C162" s="154" t="s">
        <v>338</v>
      </c>
      <c r="D162" s="155"/>
      <c r="E162" s="101">
        <f>+'Pay App 27'!E162</f>
        <v>0</v>
      </c>
      <c r="F162" s="73"/>
      <c r="G162" s="102">
        <f>+'Pay App 27'!G162+'Pay App 28'!F162</f>
        <v>0</v>
      </c>
      <c r="H162" s="194">
        <f>+'Pay App 27'!K162</f>
        <v>0</v>
      </c>
      <c r="I162" s="195"/>
      <c r="J162" s="104"/>
      <c r="K162" s="55">
        <f t="shared" si="6"/>
        <v>0</v>
      </c>
      <c r="L162" s="56">
        <f t="shared" si="4"/>
        <v>0</v>
      </c>
      <c r="M162" s="54">
        <f t="shared" si="5"/>
        <v>0</v>
      </c>
      <c r="N162" s="54">
        <f t="shared" si="7"/>
        <v>0</v>
      </c>
      <c r="O162" s="101">
        <f>+'Pay App 27'!O162+'Pay App 27'!P162</f>
        <v>0</v>
      </c>
      <c r="P162" s="73"/>
      <c r="Q162" s="69">
        <f>+'Pay App 27'!Q162+N162+P162</f>
        <v>0</v>
      </c>
    </row>
    <row r="163" spans="1:17" ht="21" customHeight="1" x14ac:dyDescent="0.25">
      <c r="A163" s="154" t="s">
        <v>128</v>
      </c>
      <c r="B163" s="154"/>
      <c r="C163" s="154" t="s">
        <v>129</v>
      </c>
      <c r="D163" s="155"/>
      <c r="E163" s="101">
        <f>+'Pay App 27'!E163</f>
        <v>0</v>
      </c>
      <c r="F163" s="73"/>
      <c r="G163" s="102">
        <f>+'Pay App 27'!G163+'Pay App 28'!F163</f>
        <v>0</v>
      </c>
      <c r="H163" s="194">
        <f>+'Pay App 27'!K163</f>
        <v>0</v>
      </c>
      <c r="I163" s="195"/>
      <c r="J163" s="104"/>
      <c r="K163" s="55">
        <f t="shared" si="6"/>
        <v>0</v>
      </c>
      <c r="L163" s="56">
        <f t="shared" si="4"/>
        <v>0</v>
      </c>
      <c r="M163" s="54">
        <f t="shared" si="5"/>
        <v>0</v>
      </c>
      <c r="N163" s="54">
        <f t="shared" si="7"/>
        <v>0</v>
      </c>
      <c r="O163" s="101">
        <f>+'Pay App 27'!O163+'Pay App 27'!P163</f>
        <v>0</v>
      </c>
      <c r="P163" s="73"/>
      <c r="Q163" s="69">
        <f>+'Pay App 27'!Q163+N163+P163</f>
        <v>0</v>
      </c>
    </row>
    <row r="164" spans="1:17" ht="21" customHeight="1" x14ac:dyDescent="0.25">
      <c r="A164" s="159" t="s">
        <v>209</v>
      </c>
      <c r="B164" s="159"/>
      <c r="C164" s="159" t="s">
        <v>210</v>
      </c>
      <c r="D164" s="160"/>
      <c r="E164" s="101">
        <f>+'Pay App 27'!E164</f>
        <v>0</v>
      </c>
      <c r="F164" s="73"/>
      <c r="G164" s="102">
        <f>+'Pay App 27'!G164+'Pay App 28'!F164</f>
        <v>0</v>
      </c>
      <c r="H164" s="194">
        <f>+'Pay App 27'!K164</f>
        <v>0</v>
      </c>
      <c r="I164" s="195"/>
      <c r="J164" s="104"/>
      <c r="K164" s="55">
        <f t="shared" si="6"/>
        <v>0</v>
      </c>
      <c r="L164" s="56">
        <f t="shared" si="4"/>
        <v>0</v>
      </c>
      <c r="M164" s="54">
        <f t="shared" si="5"/>
        <v>0</v>
      </c>
      <c r="N164" s="54">
        <f t="shared" si="7"/>
        <v>0</v>
      </c>
      <c r="O164" s="101">
        <f>+'Pay App 27'!O164+'Pay App 27'!P164</f>
        <v>0</v>
      </c>
      <c r="P164" s="73"/>
      <c r="Q164" s="69">
        <f>+'Pay App 27'!Q164+N164+P164</f>
        <v>0</v>
      </c>
    </row>
    <row r="165" spans="1:17" ht="21" customHeight="1" x14ac:dyDescent="0.25">
      <c r="A165" s="159" t="s">
        <v>211</v>
      </c>
      <c r="B165" s="159"/>
      <c r="C165" s="159" t="s">
        <v>212</v>
      </c>
      <c r="D165" s="160"/>
      <c r="E165" s="101">
        <f>+'Pay App 27'!E165</f>
        <v>0</v>
      </c>
      <c r="F165" s="73"/>
      <c r="G165" s="102">
        <f>+'Pay App 27'!G165+'Pay App 28'!F165</f>
        <v>0</v>
      </c>
      <c r="H165" s="194">
        <f>+'Pay App 27'!K165</f>
        <v>0</v>
      </c>
      <c r="I165" s="195"/>
      <c r="J165" s="104"/>
      <c r="K165" s="55">
        <f t="shared" si="6"/>
        <v>0</v>
      </c>
      <c r="L165" s="56">
        <f t="shared" si="4"/>
        <v>0</v>
      </c>
      <c r="M165" s="54">
        <f t="shared" si="5"/>
        <v>0</v>
      </c>
      <c r="N165" s="54">
        <f t="shared" si="7"/>
        <v>0</v>
      </c>
      <c r="O165" s="101">
        <f>+'Pay App 27'!O165+'Pay App 27'!P165</f>
        <v>0</v>
      </c>
      <c r="P165" s="73"/>
      <c r="Q165" s="69">
        <f>+'Pay App 27'!Q165+N165+P165</f>
        <v>0</v>
      </c>
    </row>
    <row r="166" spans="1:17" ht="21" customHeight="1" x14ac:dyDescent="0.25">
      <c r="A166" s="154" t="s">
        <v>340</v>
      </c>
      <c r="B166" s="154"/>
      <c r="C166" s="154" t="s">
        <v>341</v>
      </c>
      <c r="D166" s="155"/>
      <c r="E166" s="101">
        <f>+'Pay App 27'!E166</f>
        <v>0</v>
      </c>
      <c r="F166" s="73"/>
      <c r="G166" s="102">
        <f>+'Pay App 27'!G166+'Pay App 28'!F166</f>
        <v>0</v>
      </c>
      <c r="H166" s="194">
        <f>+'Pay App 27'!K166</f>
        <v>0</v>
      </c>
      <c r="I166" s="195"/>
      <c r="J166" s="104"/>
      <c r="K166" s="55">
        <f t="shared" si="6"/>
        <v>0</v>
      </c>
      <c r="L166" s="56">
        <f t="shared" si="4"/>
        <v>0</v>
      </c>
      <c r="M166" s="54">
        <f t="shared" si="5"/>
        <v>0</v>
      </c>
      <c r="N166" s="54">
        <f t="shared" si="7"/>
        <v>0</v>
      </c>
      <c r="O166" s="101">
        <f>+'Pay App 27'!O166+'Pay App 27'!P166</f>
        <v>0</v>
      </c>
      <c r="P166" s="73"/>
      <c r="Q166" s="69">
        <f>+'Pay App 27'!Q166+N166+P166</f>
        <v>0</v>
      </c>
    </row>
    <row r="167" spans="1:17" ht="21" customHeight="1" x14ac:dyDescent="0.25">
      <c r="A167" s="154" t="s">
        <v>351</v>
      </c>
      <c r="B167" s="154"/>
      <c r="C167" s="154" t="s">
        <v>342</v>
      </c>
      <c r="D167" s="155"/>
      <c r="E167" s="101">
        <f>+'Pay App 27'!E167</f>
        <v>0</v>
      </c>
      <c r="F167" s="73"/>
      <c r="G167" s="102">
        <f>+'Pay App 27'!G167+'Pay App 28'!F167</f>
        <v>0</v>
      </c>
      <c r="H167" s="194">
        <f>+'Pay App 27'!K167</f>
        <v>0</v>
      </c>
      <c r="I167" s="195"/>
      <c r="J167" s="104"/>
      <c r="K167" s="55">
        <f t="shared" si="6"/>
        <v>0</v>
      </c>
      <c r="L167" s="56">
        <f t="shared" si="4"/>
        <v>0</v>
      </c>
      <c r="M167" s="54">
        <f t="shared" si="5"/>
        <v>0</v>
      </c>
      <c r="N167" s="54">
        <f t="shared" si="7"/>
        <v>0</v>
      </c>
      <c r="O167" s="101">
        <f>+'Pay App 27'!O167+'Pay App 27'!P167</f>
        <v>0</v>
      </c>
      <c r="P167" s="73"/>
      <c r="Q167" s="69">
        <f>+'Pay App 27'!Q167+N167+P167</f>
        <v>0</v>
      </c>
    </row>
    <row r="168" spans="1:17" ht="21" customHeight="1" x14ac:dyDescent="0.25">
      <c r="A168" s="154" t="s">
        <v>352</v>
      </c>
      <c r="B168" s="154"/>
      <c r="C168" s="154" t="s">
        <v>343</v>
      </c>
      <c r="D168" s="155"/>
      <c r="E168" s="101">
        <f>+'Pay App 27'!E168</f>
        <v>0</v>
      </c>
      <c r="F168" s="73"/>
      <c r="G168" s="102">
        <f>+'Pay App 27'!G168+'Pay App 28'!F168</f>
        <v>0</v>
      </c>
      <c r="H168" s="194">
        <f>+'Pay App 27'!K168</f>
        <v>0</v>
      </c>
      <c r="I168" s="195"/>
      <c r="J168" s="104"/>
      <c r="K168" s="55">
        <f t="shared" si="6"/>
        <v>0</v>
      </c>
      <c r="L168" s="56">
        <f t="shared" si="4"/>
        <v>0</v>
      </c>
      <c r="M168" s="54">
        <f t="shared" si="5"/>
        <v>0</v>
      </c>
      <c r="N168" s="54">
        <f t="shared" si="7"/>
        <v>0</v>
      </c>
      <c r="O168" s="101">
        <f>+'Pay App 27'!O168+'Pay App 27'!P168</f>
        <v>0</v>
      </c>
      <c r="P168" s="73"/>
      <c r="Q168" s="69">
        <f>+'Pay App 27'!Q168+N168+P168</f>
        <v>0</v>
      </c>
    </row>
    <row r="169" spans="1:17" ht="21" customHeight="1" x14ac:dyDescent="0.25">
      <c r="A169" s="154" t="s">
        <v>353</v>
      </c>
      <c r="B169" s="154"/>
      <c r="C169" s="154" t="s">
        <v>344</v>
      </c>
      <c r="D169" s="155"/>
      <c r="E169" s="101">
        <f>+'Pay App 27'!E169</f>
        <v>0</v>
      </c>
      <c r="F169" s="73"/>
      <c r="G169" s="102">
        <f>+'Pay App 27'!G169+'Pay App 28'!F169</f>
        <v>0</v>
      </c>
      <c r="H169" s="194">
        <f>+'Pay App 27'!K169</f>
        <v>0</v>
      </c>
      <c r="I169" s="195"/>
      <c r="J169" s="104"/>
      <c r="K169" s="55">
        <f t="shared" si="6"/>
        <v>0</v>
      </c>
      <c r="L169" s="56">
        <f t="shared" si="4"/>
        <v>0</v>
      </c>
      <c r="M169" s="54">
        <f t="shared" si="5"/>
        <v>0</v>
      </c>
      <c r="N169" s="54">
        <f t="shared" si="7"/>
        <v>0</v>
      </c>
      <c r="O169" s="101">
        <f>+'Pay App 27'!O169+'Pay App 27'!P169</f>
        <v>0</v>
      </c>
      <c r="P169" s="73"/>
      <c r="Q169" s="69">
        <f>+'Pay App 27'!Q169+N169+P169</f>
        <v>0</v>
      </c>
    </row>
    <row r="170" spans="1:17" ht="21" customHeight="1" x14ac:dyDescent="0.25">
      <c r="A170" s="154" t="s">
        <v>354</v>
      </c>
      <c r="B170" s="154"/>
      <c r="C170" s="154" t="s">
        <v>345</v>
      </c>
      <c r="D170" s="155"/>
      <c r="E170" s="101">
        <f>+'Pay App 27'!E170</f>
        <v>0</v>
      </c>
      <c r="F170" s="73"/>
      <c r="G170" s="102">
        <f>+'Pay App 27'!G170+'Pay App 28'!F170</f>
        <v>0</v>
      </c>
      <c r="H170" s="194">
        <f>+'Pay App 27'!K170</f>
        <v>0</v>
      </c>
      <c r="I170" s="195"/>
      <c r="J170" s="104"/>
      <c r="K170" s="55">
        <f t="shared" si="6"/>
        <v>0</v>
      </c>
      <c r="L170" s="56">
        <f t="shared" si="4"/>
        <v>0</v>
      </c>
      <c r="M170" s="54">
        <f t="shared" si="5"/>
        <v>0</v>
      </c>
      <c r="N170" s="54">
        <f t="shared" si="7"/>
        <v>0</v>
      </c>
      <c r="O170" s="101">
        <f>+'Pay App 27'!O170+'Pay App 27'!P170</f>
        <v>0</v>
      </c>
      <c r="P170" s="73"/>
      <c r="Q170" s="69">
        <f>+'Pay App 27'!Q170+N170+P170</f>
        <v>0</v>
      </c>
    </row>
    <row r="171" spans="1:17" ht="21" customHeight="1" x14ac:dyDescent="0.25">
      <c r="A171" s="154" t="s">
        <v>355</v>
      </c>
      <c r="B171" s="154"/>
      <c r="C171" s="154" t="s">
        <v>346</v>
      </c>
      <c r="D171" s="155"/>
      <c r="E171" s="101">
        <f>+'Pay App 27'!E171</f>
        <v>0</v>
      </c>
      <c r="F171" s="73"/>
      <c r="G171" s="102">
        <f>+'Pay App 27'!G171+'Pay App 28'!F171</f>
        <v>0</v>
      </c>
      <c r="H171" s="194">
        <f>+'Pay App 27'!K171</f>
        <v>0</v>
      </c>
      <c r="I171" s="195"/>
      <c r="J171" s="104"/>
      <c r="K171" s="55">
        <f t="shared" si="6"/>
        <v>0</v>
      </c>
      <c r="L171" s="56">
        <f t="shared" si="4"/>
        <v>0</v>
      </c>
      <c r="M171" s="54">
        <f t="shared" si="5"/>
        <v>0</v>
      </c>
      <c r="N171" s="54">
        <f t="shared" si="7"/>
        <v>0</v>
      </c>
      <c r="O171" s="101">
        <f>+'Pay App 27'!O171+'Pay App 27'!P171</f>
        <v>0</v>
      </c>
      <c r="P171" s="73"/>
      <c r="Q171" s="69">
        <f>+'Pay App 27'!Q171+N171+P171</f>
        <v>0</v>
      </c>
    </row>
    <row r="172" spans="1:17" ht="21" customHeight="1" x14ac:dyDescent="0.25">
      <c r="A172" s="154" t="s">
        <v>356</v>
      </c>
      <c r="B172" s="154"/>
      <c r="C172" s="154" t="s">
        <v>347</v>
      </c>
      <c r="D172" s="155"/>
      <c r="E172" s="101">
        <f>+'Pay App 27'!E172</f>
        <v>0</v>
      </c>
      <c r="F172" s="73"/>
      <c r="G172" s="102">
        <f>+'Pay App 27'!G172+'Pay App 28'!F172</f>
        <v>0</v>
      </c>
      <c r="H172" s="194">
        <f>+'Pay App 27'!K172</f>
        <v>0</v>
      </c>
      <c r="I172" s="195"/>
      <c r="J172" s="104"/>
      <c r="K172" s="55">
        <f t="shared" si="6"/>
        <v>0</v>
      </c>
      <c r="L172" s="56">
        <f t="shared" si="4"/>
        <v>0</v>
      </c>
      <c r="M172" s="54">
        <f t="shared" si="5"/>
        <v>0</v>
      </c>
      <c r="N172" s="54">
        <f t="shared" si="7"/>
        <v>0</v>
      </c>
      <c r="O172" s="101">
        <f>+'Pay App 27'!O172+'Pay App 27'!P172</f>
        <v>0</v>
      </c>
      <c r="P172" s="73"/>
      <c r="Q172" s="69">
        <f>+'Pay App 27'!Q172+N172+P172</f>
        <v>0</v>
      </c>
    </row>
    <row r="173" spans="1:17" ht="21" customHeight="1" x14ac:dyDescent="0.25">
      <c r="A173" s="154" t="s">
        <v>357</v>
      </c>
      <c r="B173" s="154"/>
      <c r="C173" s="154" t="s">
        <v>348</v>
      </c>
      <c r="D173" s="155"/>
      <c r="E173" s="101">
        <f>+'Pay App 27'!E173</f>
        <v>0</v>
      </c>
      <c r="F173" s="73"/>
      <c r="G173" s="102">
        <f>+'Pay App 27'!G173+'Pay App 28'!F173</f>
        <v>0</v>
      </c>
      <c r="H173" s="194">
        <f>+'Pay App 27'!K173</f>
        <v>0</v>
      </c>
      <c r="I173" s="195"/>
      <c r="J173" s="104"/>
      <c r="K173" s="55">
        <f t="shared" si="6"/>
        <v>0</v>
      </c>
      <c r="L173" s="56">
        <f t="shared" si="4"/>
        <v>0</v>
      </c>
      <c r="M173" s="54">
        <f t="shared" si="5"/>
        <v>0</v>
      </c>
      <c r="N173" s="54">
        <f t="shared" si="7"/>
        <v>0</v>
      </c>
      <c r="O173" s="101">
        <f>+'Pay App 27'!O173+'Pay App 27'!P173</f>
        <v>0</v>
      </c>
      <c r="P173" s="73"/>
      <c r="Q173" s="69">
        <f>+'Pay App 27'!Q173+N173+P173</f>
        <v>0</v>
      </c>
    </row>
    <row r="174" spans="1:17" ht="21" customHeight="1" x14ac:dyDescent="0.25">
      <c r="A174" s="154" t="s">
        <v>358</v>
      </c>
      <c r="B174" s="154"/>
      <c r="C174" s="154" t="s">
        <v>349</v>
      </c>
      <c r="D174" s="155"/>
      <c r="E174" s="101">
        <f>+'Pay App 27'!E174</f>
        <v>0</v>
      </c>
      <c r="F174" s="73"/>
      <c r="G174" s="102">
        <f>+'Pay App 27'!G174+'Pay App 28'!F174</f>
        <v>0</v>
      </c>
      <c r="H174" s="194">
        <f>+'Pay App 27'!K174</f>
        <v>0</v>
      </c>
      <c r="I174" s="195"/>
      <c r="J174" s="104"/>
      <c r="K174" s="55">
        <f t="shared" si="6"/>
        <v>0</v>
      </c>
      <c r="L174" s="56">
        <f t="shared" si="4"/>
        <v>0</v>
      </c>
      <c r="M174" s="54">
        <f t="shared" si="5"/>
        <v>0</v>
      </c>
      <c r="N174" s="54">
        <f t="shared" si="7"/>
        <v>0</v>
      </c>
      <c r="O174" s="101">
        <f>+'Pay App 27'!O174+'Pay App 27'!P174</f>
        <v>0</v>
      </c>
      <c r="P174" s="73"/>
      <c r="Q174" s="69">
        <f>+'Pay App 27'!Q174+N174+P174</f>
        <v>0</v>
      </c>
    </row>
    <row r="175" spans="1:17" ht="21" customHeight="1" x14ac:dyDescent="0.25">
      <c r="A175" s="154" t="s">
        <v>359</v>
      </c>
      <c r="B175" s="154"/>
      <c r="C175" s="154" t="s">
        <v>350</v>
      </c>
      <c r="D175" s="155"/>
      <c r="E175" s="101">
        <f>+'Pay App 27'!E175</f>
        <v>0</v>
      </c>
      <c r="F175" s="73"/>
      <c r="G175" s="102">
        <f>+'Pay App 27'!G175+'Pay App 28'!F175</f>
        <v>0</v>
      </c>
      <c r="H175" s="194">
        <f>+'Pay App 27'!K175</f>
        <v>0</v>
      </c>
      <c r="I175" s="195"/>
      <c r="J175" s="104"/>
      <c r="K175" s="55">
        <f t="shared" si="6"/>
        <v>0</v>
      </c>
      <c r="L175" s="56">
        <f t="shared" si="4"/>
        <v>0</v>
      </c>
      <c r="M175" s="54">
        <f t="shared" si="5"/>
        <v>0</v>
      </c>
      <c r="N175" s="54">
        <f t="shared" si="7"/>
        <v>0</v>
      </c>
      <c r="O175" s="101">
        <f>+'Pay App 27'!O175+'Pay App 27'!P175</f>
        <v>0</v>
      </c>
      <c r="P175" s="73"/>
      <c r="Q175" s="69">
        <f>+'Pay App 27'!Q175+N175+P175</f>
        <v>0</v>
      </c>
    </row>
    <row r="176" spans="1:17" ht="21" customHeight="1" x14ac:dyDescent="0.25">
      <c r="A176" s="156" t="s">
        <v>186</v>
      </c>
      <c r="B176" s="156"/>
      <c r="C176" s="156" t="s">
        <v>187</v>
      </c>
      <c r="D176" s="157"/>
      <c r="E176" s="101">
        <f>+'Pay App 27'!E176</f>
        <v>0</v>
      </c>
      <c r="F176" s="73"/>
      <c r="G176" s="102">
        <f>+'Pay App 27'!G176+'Pay App 28'!F176</f>
        <v>0</v>
      </c>
      <c r="H176" s="194">
        <f>+'Pay App 27'!K176</f>
        <v>0</v>
      </c>
      <c r="I176" s="195"/>
      <c r="J176" s="104"/>
      <c r="K176" s="55">
        <f t="shared" si="6"/>
        <v>0</v>
      </c>
      <c r="L176" s="56">
        <f t="shared" si="4"/>
        <v>0</v>
      </c>
      <c r="M176" s="54">
        <f t="shared" si="5"/>
        <v>0</v>
      </c>
      <c r="N176" s="54">
        <f t="shared" si="7"/>
        <v>0</v>
      </c>
      <c r="O176" s="101">
        <f>+'Pay App 27'!O176+'Pay App 27'!P176</f>
        <v>0</v>
      </c>
      <c r="P176" s="73"/>
      <c r="Q176" s="69">
        <f>+'Pay App 27'!Q176+N176+P176</f>
        <v>0</v>
      </c>
    </row>
    <row r="177" spans="1:17" ht="21" customHeight="1" x14ac:dyDescent="0.25">
      <c r="A177" s="154" t="s">
        <v>361</v>
      </c>
      <c r="B177" s="154"/>
      <c r="C177" s="154" t="s">
        <v>360</v>
      </c>
      <c r="D177" s="155"/>
      <c r="E177" s="101">
        <f>+'Pay App 27'!E177</f>
        <v>0</v>
      </c>
      <c r="F177" s="73"/>
      <c r="G177" s="102">
        <f>+'Pay App 27'!G177+'Pay App 28'!F177</f>
        <v>0</v>
      </c>
      <c r="H177" s="194">
        <f>+'Pay App 27'!K177</f>
        <v>0</v>
      </c>
      <c r="I177" s="195"/>
      <c r="J177" s="104"/>
      <c r="K177" s="55">
        <f t="shared" si="6"/>
        <v>0</v>
      </c>
      <c r="L177" s="56">
        <f t="shared" si="4"/>
        <v>0</v>
      </c>
      <c r="M177" s="54">
        <f t="shared" si="5"/>
        <v>0</v>
      </c>
      <c r="N177" s="54">
        <f t="shared" si="7"/>
        <v>0</v>
      </c>
      <c r="O177" s="101">
        <f>+'Pay App 27'!O177+'Pay App 27'!P177</f>
        <v>0</v>
      </c>
      <c r="P177" s="73"/>
      <c r="Q177" s="69">
        <f>+'Pay App 27'!Q177+N177+P177</f>
        <v>0</v>
      </c>
    </row>
    <row r="178" spans="1:17" ht="21" customHeight="1" x14ac:dyDescent="0.25">
      <c r="A178" s="154" t="s">
        <v>130</v>
      </c>
      <c r="B178" s="154"/>
      <c r="C178" s="153" t="s">
        <v>131</v>
      </c>
      <c r="D178" s="158"/>
      <c r="E178" s="101">
        <f>+'Pay App 27'!E178</f>
        <v>0</v>
      </c>
      <c r="F178" s="73"/>
      <c r="G178" s="102">
        <f>+'Pay App 27'!G178+'Pay App 28'!F178</f>
        <v>0</v>
      </c>
      <c r="H178" s="194">
        <f>+'Pay App 27'!K178</f>
        <v>0</v>
      </c>
      <c r="I178" s="195"/>
      <c r="J178" s="104"/>
      <c r="K178" s="55">
        <f t="shared" si="6"/>
        <v>0</v>
      </c>
      <c r="L178" s="56">
        <f t="shared" si="4"/>
        <v>0</v>
      </c>
      <c r="M178" s="54">
        <f t="shared" si="5"/>
        <v>0</v>
      </c>
      <c r="N178" s="54">
        <f t="shared" si="7"/>
        <v>0</v>
      </c>
      <c r="O178" s="101">
        <f>+'Pay App 27'!O178+'Pay App 27'!P178</f>
        <v>0</v>
      </c>
      <c r="P178" s="73"/>
      <c r="Q178" s="69">
        <f>+'Pay App 27'!Q178+N178+P178</f>
        <v>0</v>
      </c>
    </row>
    <row r="179" spans="1:17" ht="21" customHeight="1" x14ac:dyDescent="0.25">
      <c r="A179" s="154" t="s">
        <v>362</v>
      </c>
      <c r="B179" s="154"/>
      <c r="C179" s="154" t="s">
        <v>366</v>
      </c>
      <c r="D179" s="155"/>
      <c r="E179" s="101">
        <f>+'Pay App 27'!E179</f>
        <v>0</v>
      </c>
      <c r="F179" s="73"/>
      <c r="G179" s="102">
        <f>+'Pay App 27'!G179+'Pay App 28'!F179</f>
        <v>0</v>
      </c>
      <c r="H179" s="194">
        <f>+'Pay App 27'!K179</f>
        <v>0</v>
      </c>
      <c r="I179" s="195"/>
      <c r="J179" s="104"/>
      <c r="K179" s="55">
        <f t="shared" si="6"/>
        <v>0</v>
      </c>
      <c r="L179" s="56">
        <f t="shared" si="4"/>
        <v>0</v>
      </c>
      <c r="M179" s="54">
        <f t="shared" si="5"/>
        <v>0</v>
      </c>
      <c r="N179" s="54">
        <f t="shared" si="7"/>
        <v>0</v>
      </c>
      <c r="O179" s="101">
        <f>+'Pay App 27'!O179+'Pay App 27'!P179</f>
        <v>0</v>
      </c>
      <c r="P179" s="73"/>
      <c r="Q179" s="69">
        <f>+'Pay App 27'!Q179+N179+P179</f>
        <v>0</v>
      </c>
    </row>
    <row r="180" spans="1:17" ht="21" customHeight="1" x14ac:dyDescent="0.25">
      <c r="A180" s="154" t="s">
        <v>363</v>
      </c>
      <c r="B180" s="154"/>
      <c r="C180" s="154" t="s">
        <v>367</v>
      </c>
      <c r="D180" s="155"/>
      <c r="E180" s="101">
        <f>+'Pay App 27'!E180</f>
        <v>0</v>
      </c>
      <c r="F180" s="73"/>
      <c r="G180" s="102">
        <f>+'Pay App 27'!G180+'Pay App 28'!F180</f>
        <v>0</v>
      </c>
      <c r="H180" s="194">
        <f>+'Pay App 27'!K180</f>
        <v>0</v>
      </c>
      <c r="I180" s="195"/>
      <c r="J180" s="104"/>
      <c r="K180" s="55">
        <f t="shared" si="6"/>
        <v>0</v>
      </c>
      <c r="L180" s="56">
        <f t="shared" si="4"/>
        <v>0</v>
      </c>
      <c r="M180" s="54">
        <f t="shared" si="5"/>
        <v>0</v>
      </c>
      <c r="N180" s="54">
        <f t="shared" si="7"/>
        <v>0</v>
      </c>
      <c r="O180" s="101">
        <f>+'Pay App 27'!O180+'Pay App 27'!P180</f>
        <v>0</v>
      </c>
      <c r="P180" s="73"/>
      <c r="Q180" s="69">
        <f>+'Pay App 27'!Q180+N180+P180</f>
        <v>0</v>
      </c>
    </row>
    <row r="181" spans="1:17" ht="21" customHeight="1" x14ac:dyDescent="0.25">
      <c r="A181" s="154" t="s">
        <v>364</v>
      </c>
      <c r="B181" s="154"/>
      <c r="C181" s="154" t="s">
        <v>368</v>
      </c>
      <c r="D181" s="155"/>
      <c r="E181" s="101">
        <f>+'Pay App 27'!E181</f>
        <v>0</v>
      </c>
      <c r="F181" s="73"/>
      <c r="G181" s="102">
        <f>+'Pay App 27'!G181+'Pay App 28'!F181</f>
        <v>0</v>
      </c>
      <c r="H181" s="194">
        <f>+'Pay App 27'!K181</f>
        <v>0</v>
      </c>
      <c r="I181" s="195"/>
      <c r="J181" s="104"/>
      <c r="K181" s="55">
        <f t="shared" si="6"/>
        <v>0</v>
      </c>
      <c r="L181" s="56">
        <f t="shared" si="4"/>
        <v>0</v>
      </c>
      <c r="M181" s="54">
        <f t="shared" si="5"/>
        <v>0</v>
      </c>
      <c r="N181" s="54">
        <f t="shared" si="7"/>
        <v>0</v>
      </c>
      <c r="O181" s="101">
        <f>+'Pay App 27'!O181+'Pay App 27'!P181</f>
        <v>0</v>
      </c>
      <c r="P181" s="73"/>
      <c r="Q181" s="69">
        <f>+'Pay App 27'!Q181+N181+P181</f>
        <v>0</v>
      </c>
    </row>
    <row r="182" spans="1:17" ht="21" customHeight="1" x14ac:dyDescent="0.25">
      <c r="A182" s="154" t="s">
        <v>365</v>
      </c>
      <c r="B182" s="154"/>
      <c r="C182" s="154" t="s">
        <v>369</v>
      </c>
      <c r="D182" s="155"/>
      <c r="E182" s="101">
        <f>+'Pay App 27'!E182</f>
        <v>0</v>
      </c>
      <c r="F182" s="73"/>
      <c r="G182" s="102">
        <f>+'Pay App 27'!G182+'Pay App 28'!F182</f>
        <v>0</v>
      </c>
      <c r="H182" s="194">
        <f>+'Pay App 27'!K182</f>
        <v>0</v>
      </c>
      <c r="I182" s="195"/>
      <c r="J182" s="104"/>
      <c r="K182" s="55">
        <f t="shared" si="6"/>
        <v>0</v>
      </c>
      <c r="L182" s="56">
        <f t="shared" si="4"/>
        <v>0</v>
      </c>
      <c r="M182" s="54">
        <f t="shared" si="5"/>
        <v>0</v>
      </c>
      <c r="N182" s="54">
        <f t="shared" si="7"/>
        <v>0</v>
      </c>
      <c r="O182" s="101">
        <f>+'Pay App 27'!O182+'Pay App 27'!P182</f>
        <v>0</v>
      </c>
      <c r="P182" s="73"/>
      <c r="Q182" s="69">
        <f>+'Pay App 27'!Q182+N182+P182</f>
        <v>0</v>
      </c>
    </row>
    <row r="183" spans="1:17" ht="21" customHeight="1" x14ac:dyDescent="0.25">
      <c r="A183" s="156" t="s">
        <v>188</v>
      </c>
      <c r="B183" s="156"/>
      <c r="C183" s="156" t="s">
        <v>189</v>
      </c>
      <c r="D183" s="157"/>
      <c r="E183" s="101">
        <f>+'Pay App 27'!E183</f>
        <v>0</v>
      </c>
      <c r="F183" s="73"/>
      <c r="G183" s="102">
        <f>+'Pay App 27'!G183+'Pay App 28'!F183</f>
        <v>0</v>
      </c>
      <c r="H183" s="194">
        <f>+'Pay App 27'!K183</f>
        <v>0</v>
      </c>
      <c r="I183" s="195"/>
      <c r="J183" s="104"/>
      <c r="K183" s="55">
        <f t="shared" si="6"/>
        <v>0</v>
      </c>
      <c r="L183" s="56">
        <f t="shared" si="4"/>
        <v>0</v>
      </c>
      <c r="M183" s="54">
        <f t="shared" si="5"/>
        <v>0</v>
      </c>
      <c r="N183" s="54">
        <f t="shared" si="7"/>
        <v>0</v>
      </c>
      <c r="O183" s="101">
        <f>+'Pay App 27'!O183+'Pay App 27'!P183</f>
        <v>0</v>
      </c>
      <c r="P183" s="73"/>
      <c r="Q183" s="69">
        <f>+'Pay App 27'!Q183+N183+P183</f>
        <v>0</v>
      </c>
    </row>
    <row r="184" spans="1:17" ht="21" customHeight="1" x14ac:dyDescent="0.25">
      <c r="A184" s="156" t="s">
        <v>190</v>
      </c>
      <c r="B184" s="156"/>
      <c r="C184" s="156" t="s">
        <v>191</v>
      </c>
      <c r="D184" s="157"/>
      <c r="E184" s="101">
        <f>+'Pay App 27'!E184</f>
        <v>0</v>
      </c>
      <c r="F184" s="73"/>
      <c r="G184" s="102">
        <f>+'Pay App 27'!G184+'Pay App 28'!F184</f>
        <v>0</v>
      </c>
      <c r="H184" s="194">
        <f>+'Pay App 27'!K184</f>
        <v>0</v>
      </c>
      <c r="I184" s="195"/>
      <c r="J184" s="104"/>
      <c r="K184" s="55">
        <f t="shared" si="6"/>
        <v>0</v>
      </c>
      <c r="L184" s="56">
        <f t="shared" si="4"/>
        <v>0</v>
      </c>
      <c r="M184" s="54">
        <f t="shared" si="5"/>
        <v>0</v>
      </c>
      <c r="N184" s="54">
        <f t="shared" si="7"/>
        <v>0</v>
      </c>
      <c r="O184" s="101">
        <f>+'Pay App 27'!O184+'Pay App 27'!P184</f>
        <v>0</v>
      </c>
      <c r="P184" s="73"/>
      <c r="Q184" s="69">
        <f>+'Pay App 27'!Q184+N184+P184</f>
        <v>0</v>
      </c>
    </row>
    <row r="185" spans="1:17" ht="21" customHeight="1" x14ac:dyDescent="0.25">
      <c r="A185" s="154" t="s">
        <v>371</v>
      </c>
      <c r="B185" s="154"/>
      <c r="C185" s="154" t="s">
        <v>370</v>
      </c>
      <c r="D185" s="155"/>
      <c r="E185" s="101">
        <f>+'Pay App 27'!E185</f>
        <v>0</v>
      </c>
      <c r="F185" s="73"/>
      <c r="G185" s="102">
        <f>+'Pay App 27'!G185+'Pay App 28'!F185</f>
        <v>0</v>
      </c>
      <c r="H185" s="194">
        <f>+'Pay App 27'!K185</f>
        <v>0</v>
      </c>
      <c r="I185" s="195"/>
      <c r="J185" s="104"/>
      <c r="K185" s="55">
        <f t="shared" si="6"/>
        <v>0</v>
      </c>
      <c r="L185" s="56">
        <f t="shared" si="4"/>
        <v>0</v>
      </c>
      <c r="M185" s="54">
        <f t="shared" si="5"/>
        <v>0</v>
      </c>
      <c r="N185" s="54">
        <f t="shared" si="7"/>
        <v>0</v>
      </c>
      <c r="O185" s="101">
        <f>+'Pay App 27'!O185+'Pay App 27'!P185</f>
        <v>0</v>
      </c>
      <c r="P185" s="73"/>
      <c r="Q185" s="69">
        <f>+'Pay App 27'!Q185+N185+P185</f>
        <v>0</v>
      </c>
    </row>
    <row r="186" spans="1:17" ht="21" customHeight="1" x14ac:dyDescent="0.25">
      <c r="A186" s="154" t="s">
        <v>372</v>
      </c>
      <c r="B186" s="154"/>
      <c r="C186" s="154" t="s">
        <v>373</v>
      </c>
      <c r="D186" s="155"/>
      <c r="E186" s="101">
        <f>+'Pay App 27'!E186</f>
        <v>0</v>
      </c>
      <c r="F186" s="73"/>
      <c r="G186" s="102">
        <f>+'Pay App 27'!G186+'Pay App 28'!F186</f>
        <v>0</v>
      </c>
      <c r="H186" s="194">
        <f>+'Pay App 27'!K186</f>
        <v>0</v>
      </c>
      <c r="I186" s="195"/>
      <c r="J186" s="104"/>
      <c r="K186" s="55">
        <f t="shared" si="6"/>
        <v>0</v>
      </c>
      <c r="L186" s="56">
        <f t="shared" si="4"/>
        <v>0</v>
      </c>
      <c r="M186" s="54">
        <f t="shared" si="5"/>
        <v>0</v>
      </c>
      <c r="N186" s="54">
        <f t="shared" si="7"/>
        <v>0</v>
      </c>
      <c r="O186" s="101">
        <f>+'Pay App 27'!O186+'Pay App 27'!P186</f>
        <v>0</v>
      </c>
      <c r="P186" s="73"/>
      <c r="Q186" s="69">
        <f>+'Pay App 27'!Q186+N186+P186</f>
        <v>0</v>
      </c>
    </row>
    <row r="187" spans="1:17" ht="21" customHeight="1" x14ac:dyDescent="0.25">
      <c r="A187" s="154" t="s">
        <v>374</v>
      </c>
      <c r="B187" s="154"/>
      <c r="C187" s="154" t="s">
        <v>375</v>
      </c>
      <c r="D187" s="155"/>
      <c r="E187" s="101">
        <f>+'Pay App 27'!E187</f>
        <v>0</v>
      </c>
      <c r="F187" s="73"/>
      <c r="G187" s="102">
        <f>+'Pay App 27'!G187+'Pay App 28'!F187</f>
        <v>0</v>
      </c>
      <c r="H187" s="194">
        <f>+'Pay App 27'!K187</f>
        <v>0</v>
      </c>
      <c r="I187" s="195"/>
      <c r="J187" s="104"/>
      <c r="K187" s="55">
        <f t="shared" si="6"/>
        <v>0</v>
      </c>
      <c r="L187" s="56">
        <f t="shared" si="4"/>
        <v>0</v>
      </c>
      <c r="M187" s="54">
        <f t="shared" si="5"/>
        <v>0</v>
      </c>
      <c r="N187" s="54">
        <f t="shared" si="7"/>
        <v>0</v>
      </c>
      <c r="O187" s="101">
        <f>+'Pay App 27'!O187+'Pay App 27'!P187</f>
        <v>0</v>
      </c>
      <c r="P187" s="73"/>
      <c r="Q187" s="69">
        <f>+'Pay App 27'!Q187+N187+P187</f>
        <v>0</v>
      </c>
    </row>
    <row r="188" spans="1:17" ht="21" customHeight="1" x14ac:dyDescent="0.25">
      <c r="A188" s="156" t="s">
        <v>192</v>
      </c>
      <c r="B188" s="156"/>
      <c r="C188" s="156" t="s">
        <v>193</v>
      </c>
      <c r="D188" s="157"/>
      <c r="E188" s="101">
        <f>+'Pay App 27'!E188</f>
        <v>0</v>
      </c>
      <c r="F188" s="73"/>
      <c r="G188" s="102">
        <f>+'Pay App 27'!G188+'Pay App 28'!F188</f>
        <v>0</v>
      </c>
      <c r="H188" s="194">
        <f>+'Pay App 27'!K188</f>
        <v>0</v>
      </c>
      <c r="I188" s="195"/>
      <c r="J188" s="104"/>
      <c r="K188" s="55">
        <f t="shared" si="6"/>
        <v>0</v>
      </c>
      <c r="L188" s="56">
        <f t="shared" si="4"/>
        <v>0</v>
      </c>
      <c r="M188" s="54">
        <f t="shared" si="5"/>
        <v>0</v>
      </c>
      <c r="N188" s="54">
        <f t="shared" si="7"/>
        <v>0</v>
      </c>
      <c r="O188" s="101">
        <f>+'Pay App 27'!O188+'Pay App 27'!P188</f>
        <v>0</v>
      </c>
      <c r="P188" s="73"/>
      <c r="Q188" s="69">
        <f>+'Pay App 27'!Q188+N188+P188</f>
        <v>0</v>
      </c>
    </row>
    <row r="189" spans="1:17" ht="21" customHeight="1" x14ac:dyDescent="0.25">
      <c r="A189" s="153" t="s">
        <v>132</v>
      </c>
      <c r="B189" s="153"/>
      <c r="C189" s="153" t="s">
        <v>133</v>
      </c>
      <c r="D189" s="158"/>
      <c r="E189" s="101">
        <f>+'Pay App 27'!E189</f>
        <v>0</v>
      </c>
      <c r="F189" s="73"/>
      <c r="G189" s="102">
        <f>+'Pay App 27'!G189+'Pay App 28'!F189</f>
        <v>0</v>
      </c>
      <c r="H189" s="194">
        <f>+'Pay App 27'!K189</f>
        <v>0</v>
      </c>
      <c r="I189" s="195"/>
      <c r="J189" s="104"/>
      <c r="K189" s="55">
        <f t="shared" si="6"/>
        <v>0</v>
      </c>
      <c r="L189" s="56">
        <f t="shared" si="4"/>
        <v>0</v>
      </c>
      <c r="M189" s="54">
        <f t="shared" si="5"/>
        <v>0</v>
      </c>
      <c r="N189" s="54">
        <f t="shared" si="7"/>
        <v>0</v>
      </c>
      <c r="O189" s="101">
        <f>+'Pay App 27'!O189+'Pay App 27'!P189</f>
        <v>0</v>
      </c>
      <c r="P189" s="73"/>
      <c r="Q189" s="69">
        <f>+'Pay App 27'!Q189+N189+P189</f>
        <v>0</v>
      </c>
    </row>
    <row r="190" spans="1:17" ht="21" customHeight="1" x14ac:dyDescent="0.25">
      <c r="A190" s="153" t="s">
        <v>376</v>
      </c>
      <c r="B190" s="153"/>
      <c r="C190" s="154" t="s">
        <v>377</v>
      </c>
      <c r="D190" s="155"/>
      <c r="E190" s="101">
        <f>+'Pay App 27'!E190</f>
        <v>0</v>
      </c>
      <c r="F190" s="73"/>
      <c r="G190" s="102">
        <f>+'Pay App 27'!G190+'Pay App 28'!F190</f>
        <v>0</v>
      </c>
      <c r="H190" s="194">
        <f>+'Pay App 27'!K190</f>
        <v>0</v>
      </c>
      <c r="I190" s="195"/>
      <c r="J190" s="104"/>
      <c r="K190" s="55">
        <f t="shared" si="6"/>
        <v>0</v>
      </c>
      <c r="L190" s="56">
        <f t="shared" si="4"/>
        <v>0</v>
      </c>
      <c r="M190" s="54">
        <f t="shared" si="5"/>
        <v>0</v>
      </c>
      <c r="N190" s="54">
        <f t="shared" si="7"/>
        <v>0</v>
      </c>
      <c r="O190" s="101">
        <f>+'Pay App 27'!O190+'Pay App 27'!P190</f>
        <v>0</v>
      </c>
      <c r="P190" s="73"/>
      <c r="Q190" s="69">
        <f>+'Pay App 27'!Q190+N190+P190</f>
        <v>0</v>
      </c>
    </row>
    <row r="191" spans="1:17" ht="21" customHeight="1" x14ac:dyDescent="0.25">
      <c r="A191" s="156" t="s">
        <v>194</v>
      </c>
      <c r="B191" s="156"/>
      <c r="C191" s="156" t="s">
        <v>195</v>
      </c>
      <c r="D191" s="157"/>
      <c r="E191" s="101">
        <f>+'Pay App 27'!E191</f>
        <v>0</v>
      </c>
      <c r="F191" s="73"/>
      <c r="G191" s="102">
        <f>+'Pay App 27'!G191+'Pay App 28'!F191</f>
        <v>0</v>
      </c>
      <c r="H191" s="194">
        <f>+'Pay App 27'!K191</f>
        <v>0</v>
      </c>
      <c r="I191" s="195"/>
      <c r="J191" s="104"/>
      <c r="K191" s="55">
        <f t="shared" si="6"/>
        <v>0</v>
      </c>
      <c r="L191" s="56">
        <f t="shared" si="4"/>
        <v>0</v>
      </c>
      <c r="M191" s="54">
        <f t="shared" si="5"/>
        <v>0</v>
      </c>
      <c r="N191" s="54">
        <f t="shared" si="7"/>
        <v>0</v>
      </c>
      <c r="O191" s="101">
        <f>+'Pay App 27'!O191+'Pay App 27'!P191</f>
        <v>0</v>
      </c>
      <c r="P191" s="73"/>
      <c r="Q191" s="69">
        <f>+'Pay App 27'!Q191+N191+P191</f>
        <v>0</v>
      </c>
    </row>
    <row r="192" spans="1:17" ht="21" customHeight="1" x14ac:dyDescent="0.25">
      <c r="A192" s="153" t="s">
        <v>134</v>
      </c>
      <c r="B192" s="153"/>
      <c r="C192" s="153" t="s">
        <v>135</v>
      </c>
      <c r="D192" s="158"/>
      <c r="E192" s="101">
        <f>+'Pay App 27'!E192</f>
        <v>0</v>
      </c>
      <c r="F192" s="73"/>
      <c r="G192" s="102">
        <f>+'Pay App 27'!G192+'Pay App 28'!F192</f>
        <v>0</v>
      </c>
      <c r="H192" s="194">
        <f>+'Pay App 27'!K192</f>
        <v>0</v>
      </c>
      <c r="I192" s="195"/>
      <c r="J192" s="104"/>
      <c r="K192" s="55">
        <f t="shared" si="6"/>
        <v>0</v>
      </c>
      <c r="L192" s="56">
        <f t="shared" si="4"/>
        <v>0</v>
      </c>
      <c r="M192" s="54">
        <f t="shared" si="5"/>
        <v>0</v>
      </c>
      <c r="N192" s="54">
        <f t="shared" si="7"/>
        <v>0</v>
      </c>
      <c r="O192" s="101">
        <f>+'Pay App 27'!O192+'Pay App 27'!P192</f>
        <v>0</v>
      </c>
      <c r="P192" s="73"/>
      <c r="Q192" s="69">
        <f>+'Pay App 27'!Q192+N192+P192</f>
        <v>0</v>
      </c>
    </row>
    <row r="193" spans="1:17" ht="21" customHeight="1" x14ac:dyDescent="0.25">
      <c r="A193" s="153" t="s">
        <v>376</v>
      </c>
      <c r="B193" s="153"/>
      <c r="C193" s="154" t="s">
        <v>378</v>
      </c>
      <c r="D193" s="155"/>
      <c r="E193" s="101">
        <f>+'Pay App 27'!E193</f>
        <v>0</v>
      </c>
      <c r="F193" s="73"/>
      <c r="G193" s="102">
        <f>+'Pay App 27'!G193+'Pay App 28'!F193</f>
        <v>0</v>
      </c>
      <c r="H193" s="194">
        <f>+'Pay App 27'!K193</f>
        <v>0</v>
      </c>
      <c r="I193" s="195"/>
      <c r="J193" s="104"/>
      <c r="K193" s="55">
        <f t="shared" si="6"/>
        <v>0</v>
      </c>
      <c r="L193" s="56">
        <f t="shared" si="4"/>
        <v>0</v>
      </c>
      <c r="M193" s="54">
        <f t="shared" si="5"/>
        <v>0</v>
      </c>
      <c r="N193" s="54">
        <f t="shared" si="7"/>
        <v>0</v>
      </c>
      <c r="O193" s="101">
        <f>+'Pay App 27'!O193+'Pay App 27'!P193</f>
        <v>0</v>
      </c>
      <c r="P193" s="73"/>
      <c r="Q193" s="69">
        <f>+'Pay App 27'!Q193+N193+P193</f>
        <v>0</v>
      </c>
    </row>
    <row r="194" spans="1:17" ht="21" customHeight="1" x14ac:dyDescent="0.25">
      <c r="A194" s="153" t="s">
        <v>136</v>
      </c>
      <c r="B194" s="153"/>
      <c r="C194" s="153" t="s">
        <v>137</v>
      </c>
      <c r="D194" s="158"/>
      <c r="E194" s="101">
        <f>+'Pay App 27'!E194</f>
        <v>0</v>
      </c>
      <c r="F194" s="73"/>
      <c r="G194" s="102">
        <f>+'Pay App 27'!G194+'Pay App 28'!F194</f>
        <v>0</v>
      </c>
      <c r="H194" s="194">
        <f>+'Pay App 27'!K194</f>
        <v>0</v>
      </c>
      <c r="I194" s="195"/>
      <c r="J194" s="104"/>
      <c r="K194" s="55">
        <f t="shared" si="6"/>
        <v>0</v>
      </c>
      <c r="L194" s="56">
        <f t="shared" si="4"/>
        <v>0</v>
      </c>
      <c r="M194" s="54">
        <f t="shared" si="5"/>
        <v>0</v>
      </c>
      <c r="N194" s="54">
        <f t="shared" si="7"/>
        <v>0</v>
      </c>
      <c r="O194" s="101">
        <f>+'Pay App 27'!O194+'Pay App 27'!P194</f>
        <v>0</v>
      </c>
      <c r="P194" s="73"/>
      <c r="Q194" s="69">
        <f>+'Pay App 27'!Q194+N194+P194</f>
        <v>0</v>
      </c>
    </row>
    <row r="195" spans="1:17" ht="21" customHeight="1" x14ac:dyDescent="0.25">
      <c r="A195" s="153" t="s">
        <v>138</v>
      </c>
      <c r="B195" s="153"/>
      <c r="C195" s="153" t="s">
        <v>139</v>
      </c>
      <c r="D195" s="158"/>
      <c r="E195" s="101">
        <f>+'Pay App 27'!E195</f>
        <v>0</v>
      </c>
      <c r="F195" s="73"/>
      <c r="G195" s="102">
        <f>+'Pay App 27'!G195+'Pay App 28'!F195</f>
        <v>0</v>
      </c>
      <c r="H195" s="194">
        <f>+'Pay App 27'!K195</f>
        <v>0</v>
      </c>
      <c r="I195" s="195"/>
      <c r="J195" s="104"/>
      <c r="K195" s="55">
        <f t="shared" si="6"/>
        <v>0</v>
      </c>
      <c r="L195" s="56">
        <f t="shared" si="4"/>
        <v>0</v>
      </c>
      <c r="M195" s="54">
        <f t="shared" si="5"/>
        <v>0</v>
      </c>
      <c r="N195" s="54">
        <f t="shared" si="7"/>
        <v>0</v>
      </c>
      <c r="O195" s="101">
        <f>+'Pay App 27'!O195+'Pay App 27'!P195</f>
        <v>0</v>
      </c>
      <c r="P195" s="73"/>
      <c r="Q195" s="69">
        <f>+'Pay App 27'!Q195+N195+P195</f>
        <v>0</v>
      </c>
    </row>
    <row r="196" spans="1:17" ht="21" customHeight="1" x14ac:dyDescent="0.25">
      <c r="A196" s="153" t="s">
        <v>379</v>
      </c>
      <c r="B196" s="153"/>
      <c r="C196" s="154" t="s">
        <v>348</v>
      </c>
      <c r="D196" s="155"/>
      <c r="E196" s="101">
        <f>+'Pay App 27'!E196</f>
        <v>0</v>
      </c>
      <c r="F196" s="73"/>
      <c r="G196" s="102">
        <f>+'Pay App 27'!G196+'Pay App 28'!F196</f>
        <v>0</v>
      </c>
      <c r="H196" s="194">
        <f>+'Pay App 27'!K196</f>
        <v>0</v>
      </c>
      <c r="I196" s="195"/>
      <c r="J196" s="104"/>
      <c r="K196" s="55">
        <f t="shared" si="6"/>
        <v>0</v>
      </c>
      <c r="L196" s="56">
        <f t="shared" si="4"/>
        <v>0</v>
      </c>
      <c r="M196" s="54">
        <f t="shared" si="5"/>
        <v>0</v>
      </c>
      <c r="N196" s="54">
        <f t="shared" si="7"/>
        <v>0</v>
      </c>
      <c r="O196" s="101">
        <f>+'Pay App 27'!O196+'Pay App 27'!P196</f>
        <v>0</v>
      </c>
      <c r="P196" s="73"/>
      <c r="Q196" s="69">
        <f>+'Pay App 27'!Q196+N196+P196</f>
        <v>0</v>
      </c>
    </row>
    <row r="197" spans="1:17" ht="21" customHeight="1" x14ac:dyDescent="0.25">
      <c r="A197" s="156" t="s">
        <v>196</v>
      </c>
      <c r="B197" s="156"/>
      <c r="C197" s="156" t="s">
        <v>197</v>
      </c>
      <c r="D197" s="157"/>
      <c r="E197" s="101">
        <f>+'Pay App 27'!E197</f>
        <v>0</v>
      </c>
      <c r="F197" s="73"/>
      <c r="G197" s="102">
        <f>+'Pay App 27'!G197+'Pay App 28'!F197</f>
        <v>0</v>
      </c>
      <c r="H197" s="194">
        <f>+'Pay App 27'!K197</f>
        <v>0</v>
      </c>
      <c r="I197" s="195"/>
      <c r="J197" s="104"/>
      <c r="K197" s="55">
        <f t="shared" si="6"/>
        <v>0</v>
      </c>
      <c r="L197" s="56">
        <f t="shared" si="4"/>
        <v>0</v>
      </c>
      <c r="M197" s="54">
        <f t="shared" si="5"/>
        <v>0</v>
      </c>
      <c r="N197" s="54">
        <f t="shared" si="7"/>
        <v>0</v>
      </c>
      <c r="O197" s="101">
        <f>+'Pay App 27'!O197+'Pay App 27'!P197</f>
        <v>0</v>
      </c>
      <c r="P197" s="73"/>
      <c r="Q197" s="69">
        <f>+'Pay App 27'!Q197+N197+P197</f>
        <v>0</v>
      </c>
    </row>
    <row r="198" spans="1:17" ht="21" customHeight="1" x14ac:dyDescent="0.25">
      <c r="A198" s="153" t="s">
        <v>140</v>
      </c>
      <c r="B198" s="153"/>
      <c r="C198" s="153" t="s">
        <v>141</v>
      </c>
      <c r="D198" s="158"/>
      <c r="E198" s="101">
        <f>+'Pay App 27'!E198</f>
        <v>0</v>
      </c>
      <c r="F198" s="73"/>
      <c r="G198" s="102">
        <f>+'Pay App 27'!G198+'Pay App 28'!F198</f>
        <v>0</v>
      </c>
      <c r="H198" s="194">
        <f>+'Pay App 27'!K198</f>
        <v>0</v>
      </c>
      <c r="I198" s="195"/>
      <c r="J198" s="104"/>
      <c r="K198" s="55">
        <f t="shared" si="6"/>
        <v>0</v>
      </c>
      <c r="L198" s="56">
        <f t="shared" si="4"/>
        <v>0</v>
      </c>
      <c r="M198" s="54">
        <f t="shared" si="5"/>
        <v>0</v>
      </c>
      <c r="N198" s="54">
        <f t="shared" si="7"/>
        <v>0</v>
      </c>
      <c r="O198" s="101">
        <f>+'Pay App 27'!O198+'Pay App 27'!P198</f>
        <v>0</v>
      </c>
      <c r="P198" s="73"/>
      <c r="Q198" s="69">
        <f>+'Pay App 27'!Q198+N198+P198</f>
        <v>0</v>
      </c>
    </row>
    <row r="199" spans="1:17" ht="21" customHeight="1" x14ac:dyDescent="0.25">
      <c r="A199" s="153" t="s">
        <v>142</v>
      </c>
      <c r="B199" s="153"/>
      <c r="C199" s="153" t="s">
        <v>143</v>
      </c>
      <c r="D199" s="158"/>
      <c r="E199" s="101">
        <f>+'Pay App 27'!E199</f>
        <v>0</v>
      </c>
      <c r="F199" s="73"/>
      <c r="G199" s="102">
        <f>+'Pay App 27'!G199+'Pay App 28'!F199</f>
        <v>0</v>
      </c>
      <c r="H199" s="194">
        <f>+'Pay App 27'!K199</f>
        <v>0</v>
      </c>
      <c r="I199" s="195"/>
      <c r="J199" s="104"/>
      <c r="K199" s="55">
        <f t="shared" si="6"/>
        <v>0</v>
      </c>
      <c r="L199" s="56">
        <f t="shared" si="4"/>
        <v>0</v>
      </c>
      <c r="M199" s="54">
        <f t="shared" si="5"/>
        <v>0</v>
      </c>
      <c r="N199" s="54">
        <f t="shared" si="7"/>
        <v>0</v>
      </c>
      <c r="O199" s="101">
        <f>+'Pay App 27'!O199+'Pay App 27'!P199</f>
        <v>0</v>
      </c>
      <c r="P199" s="73"/>
      <c r="Q199" s="69">
        <f>+'Pay App 27'!Q199+N199+P199</f>
        <v>0</v>
      </c>
    </row>
    <row r="200" spans="1:17" ht="21" customHeight="1" x14ac:dyDescent="0.25">
      <c r="A200" s="153" t="s">
        <v>380</v>
      </c>
      <c r="B200" s="153"/>
      <c r="C200" s="154" t="s">
        <v>381</v>
      </c>
      <c r="D200" s="155"/>
      <c r="E200" s="101">
        <f>+'Pay App 27'!E200</f>
        <v>0</v>
      </c>
      <c r="F200" s="73"/>
      <c r="G200" s="102">
        <f>+'Pay App 27'!G200+'Pay App 28'!F200</f>
        <v>0</v>
      </c>
      <c r="H200" s="194">
        <f>+'Pay App 27'!K200</f>
        <v>0</v>
      </c>
      <c r="I200" s="195"/>
      <c r="J200" s="104"/>
      <c r="K200" s="55">
        <f t="shared" si="6"/>
        <v>0</v>
      </c>
      <c r="L200" s="56">
        <f t="shared" si="4"/>
        <v>0</v>
      </c>
      <c r="M200" s="54">
        <f t="shared" si="5"/>
        <v>0</v>
      </c>
      <c r="N200" s="54">
        <f t="shared" si="7"/>
        <v>0</v>
      </c>
      <c r="O200" s="101">
        <f>+'Pay App 27'!O200+'Pay App 27'!P200</f>
        <v>0</v>
      </c>
      <c r="P200" s="73"/>
      <c r="Q200" s="69">
        <f>+'Pay App 27'!Q200+N200+P200</f>
        <v>0</v>
      </c>
    </row>
    <row r="201" spans="1:17" ht="21" customHeight="1" x14ac:dyDescent="0.25">
      <c r="A201" s="153" t="s">
        <v>382</v>
      </c>
      <c r="B201" s="153"/>
      <c r="C201" s="154" t="s">
        <v>383</v>
      </c>
      <c r="D201" s="155"/>
      <c r="E201" s="101">
        <f>+'Pay App 27'!E201</f>
        <v>0</v>
      </c>
      <c r="F201" s="73"/>
      <c r="G201" s="102">
        <f>+'Pay App 27'!G201+'Pay App 28'!F201</f>
        <v>0</v>
      </c>
      <c r="H201" s="194">
        <f>+'Pay App 27'!K201</f>
        <v>0</v>
      </c>
      <c r="I201" s="195"/>
      <c r="J201" s="104"/>
      <c r="K201" s="55">
        <f t="shared" si="6"/>
        <v>0</v>
      </c>
      <c r="L201" s="56">
        <f t="shared" si="4"/>
        <v>0</v>
      </c>
      <c r="M201" s="54">
        <f t="shared" si="5"/>
        <v>0</v>
      </c>
      <c r="N201" s="54">
        <f t="shared" si="7"/>
        <v>0</v>
      </c>
      <c r="O201" s="101">
        <f>+'Pay App 27'!O201+'Pay App 27'!P201</f>
        <v>0</v>
      </c>
      <c r="P201" s="73"/>
      <c r="Q201" s="69">
        <f>+'Pay App 27'!Q201+N201+P201</f>
        <v>0</v>
      </c>
    </row>
    <row r="202" spans="1:17" ht="21" customHeight="1" x14ac:dyDescent="0.25">
      <c r="A202" s="153" t="s">
        <v>144</v>
      </c>
      <c r="B202" s="153"/>
      <c r="C202" s="153" t="s">
        <v>145</v>
      </c>
      <c r="D202" s="158"/>
      <c r="E202" s="101">
        <f>+'Pay App 27'!E202</f>
        <v>0</v>
      </c>
      <c r="F202" s="73"/>
      <c r="G202" s="102">
        <f>+'Pay App 27'!G202+'Pay App 28'!F202</f>
        <v>0</v>
      </c>
      <c r="H202" s="194">
        <f>+'Pay App 27'!K202</f>
        <v>0</v>
      </c>
      <c r="I202" s="195"/>
      <c r="J202" s="104"/>
      <c r="K202" s="55">
        <f t="shared" si="6"/>
        <v>0</v>
      </c>
      <c r="L202" s="56">
        <f t="shared" si="4"/>
        <v>0</v>
      </c>
      <c r="M202" s="54">
        <f t="shared" si="5"/>
        <v>0</v>
      </c>
      <c r="N202" s="54">
        <f t="shared" si="7"/>
        <v>0</v>
      </c>
      <c r="O202" s="101">
        <f>+'Pay App 27'!O202+'Pay App 27'!P202</f>
        <v>0</v>
      </c>
      <c r="P202" s="73"/>
      <c r="Q202" s="69">
        <f>+'Pay App 27'!Q202+N202+P202</f>
        <v>0</v>
      </c>
    </row>
    <row r="203" spans="1:17" ht="21" customHeight="1" x14ac:dyDescent="0.25">
      <c r="A203" s="153" t="s">
        <v>384</v>
      </c>
      <c r="B203" s="153"/>
      <c r="C203" s="154" t="s">
        <v>385</v>
      </c>
      <c r="D203" s="155"/>
      <c r="E203" s="101">
        <f>+'Pay App 27'!E203</f>
        <v>0</v>
      </c>
      <c r="F203" s="73"/>
      <c r="G203" s="102">
        <f>+'Pay App 27'!G203+'Pay App 28'!F203</f>
        <v>0</v>
      </c>
      <c r="H203" s="194">
        <f>+'Pay App 27'!K203</f>
        <v>0</v>
      </c>
      <c r="I203" s="195"/>
      <c r="J203" s="104"/>
      <c r="K203" s="55">
        <f t="shared" si="6"/>
        <v>0</v>
      </c>
      <c r="L203" s="56">
        <f t="shared" si="4"/>
        <v>0</v>
      </c>
      <c r="M203" s="54">
        <f t="shared" si="5"/>
        <v>0</v>
      </c>
      <c r="N203" s="54">
        <f t="shared" si="7"/>
        <v>0</v>
      </c>
      <c r="O203" s="101">
        <f>+'Pay App 27'!O203+'Pay App 27'!P203</f>
        <v>0</v>
      </c>
      <c r="P203" s="73"/>
      <c r="Q203" s="69">
        <f>+'Pay App 27'!Q203+N203+P203</f>
        <v>0</v>
      </c>
    </row>
    <row r="204" spans="1:17" ht="21" customHeight="1" x14ac:dyDescent="0.25">
      <c r="A204" s="156" t="s">
        <v>198</v>
      </c>
      <c r="B204" s="156"/>
      <c r="C204" s="156" t="s">
        <v>199</v>
      </c>
      <c r="D204" s="157"/>
      <c r="E204" s="101">
        <f>+'Pay App 27'!E204</f>
        <v>0</v>
      </c>
      <c r="F204" s="73"/>
      <c r="G204" s="102">
        <f>+'Pay App 27'!G204+'Pay App 28'!F204</f>
        <v>0</v>
      </c>
      <c r="H204" s="194">
        <f>+'Pay App 27'!K204</f>
        <v>0</v>
      </c>
      <c r="I204" s="195"/>
      <c r="J204" s="104"/>
      <c r="K204" s="55">
        <f t="shared" si="6"/>
        <v>0</v>
      </c>
      <c r="L204" s="56">
        <f t="shared" si="4"/>
        <v>0</v>
      </c>
      <c r="M204" s="54">
        <f t="shared" si="5"/>
        <v>0</v>
      </c>
      <c r="N204" s="54">
        <f t="shared" si="7"/>
        <v>0</v>
      </c>
      <c r="O204" s="101">
        <f>+'Pay App 27'!O204+'Pay App 27'!P204</f>
        <v>0</v>
      </c>
      <c r="P204" s="73"/>
      <c r="Q204" s="69">
        <f>+'Pay App 27'!Q204+N204+P204</f>
        <v>0</v>
      </c>
    </row>
    <row r="205" spans="1:17" ht="21" customHeight="1" x14ac:dyDescent="0.25">
      <c r="A205" s="153" t="s">
        <v>146</v>
      </c>
      <c r="B205" s="153"/>
      <c r="C205" s="153" t="s">
        <v>147</v>
      </c>
      <c r="D205" s="158"/>
      <c r="E205" s="101">
        <f>+'Pay App 27'!E205</f>
        <v>0</v>
      </c>
      <c r="F205" s="73"/>
      <c r="G205" s="102">
        <f>+'Pay App 27'!G205+'Pay App 28'!F205</f>
        <v>0</v>
      </c>
      <c r="H205" s="194">
        <f>+'Pay App 27'!K205</f>
        <v>0</v>
      </c>
      <c r="I205" s="195"/>
      <c r="J205" s="104"/>
      <c r="K205" s="55">
        <f t="shared" si="6"/>
        <v>0</v>
      </c>
      <c r="L205" s="56">
        <f t="shared" si="4"/>
        <v>0</v>
      </c>
      <c r="M205" s="54">
        <f t="shared" si="5"/>
        <v>0</v>
      </c>
      <c r="N205" s="54">
        <f t="shared" si="7"/>
        <v>0</v>
      </c>
      <c r="O205" s="101">
        <f>+'Pay App 27'!O205+'Pay App 27'!P205</f>
        <v>0</v>
      </c>
      <c r="P205" s="73"/>
      <c r="Q205" s="69">
        <f>+'Pay App 27'!Q205+N205+P205</f>
        <v>0</v>
      </c>
    </row>
    <row r="206" spans="1:17" ht="21" customHeight="1" x14ac:dyDescent="0.25">
      <c r="A206" s="156" t="s">
        <v>200</v>
      </c>
      <c r="B206" s="156"/>
      <c r="C206" s="156" t="s">
        <v>201</v>
      </c>
      <c r="D206" s="157"/>
      <c r="E206" s="101">
        <f>+'Pay App 27'!E206</f>
        <v>0</v>
      </c>
      <c r="F206" s="73"/>
      <c r="G206" s="102">
        <f>+'Pay App 27'!G206+'Pay App 28'!F206</f>
        <v>0</v>
      </c>
      <c r="H206" s="194">
        <f>+'Pay App 27'!K206</f>
        <v>0</v>
      </c>
      <c r="I206" s="195"/>
      <c r="J206" s="104"/>
      <c r="K206" s="55">
        <f t="shared" si="6"/>
        <v>0</v>
      </c>
      <c r="L206" s="56">
        <f t="shared" si="4"/>
        <v>0</v>
      </c>
      <c r="M206" s="54">
        <f t="shared" si="5"/>
        <v>0</v>
      </c>
      <c r="N206" s="54">
        <f t="shared" si="7"/>
        <v>0</v>
      </c>
      <c r="O206" s="101">
        <f>+'Pay App 27'!O206+'Pay App 27'!P206</f>
        <v>0</v>
      </c>
      <c r="P206" s="73"/>
      <c r="Q206" s="69">
        <f>+'Pay App 27'!Q206+N206+P206</f>
        <v>0</v>
      </c>
    </row>
    <row r="207" spans="1:17" ht="21" customHeight="1" x14ac:dyDescent="0.25">
      <c r="A207" s="153" t="s">
        <v>148</v>
      </c>
      <c r="B207" s="153"/>
      <c r="C207" s="153" t="s">
        <v>149</v>
      </c>
      <c r="D207" s="158"/>
      <c r="E207" s="101">
        <f>+'Pay App 27'!E207</f>
        <v>0</v>
      </c>
      <c r="F207" s="73"/>
      <c r="G207" s="102">
        <f>+'Pay App 27'!G207+'Pay App 28'!F207</f>
        <v>0</v>
      </c>
      <c r="H207" s="194">
        <f>+'Pay App 27'!K207</f>
        <v>0</v>
      </c>
      <c r="I207" s="195"/>
      <c r="J207" s="104"/>
      <c r="K207" s="55">
        <f t="shared" si="6"/>
        <v>0</v>
      </c>
      <c r="L207" s="56">
        <f t="shared" si="4"/>
        <v>0</v>
      </c>
      <c r="M207" s="54">
        <f t="shared" si="5"/>
        <v>0</v>
      </c>
      <c r="N207" s="54">
        <f t="shared" si="7"/>
        <v>0</v>
      </c>
      <c r="O207" s="101">
        <f>+'Pay App 27'!O207+'Pay App 27'!P207</f>
        <v>0</v>
      </c>
      <c r="P207" s="73"/>
      <c r="Q207" s="69">
        <f>+'Pay App 27'!Q207+N207+P207</f>
        <v>0</v>
      </c>
    </row>
    <row r="208" spans="1:17" ht="21" customHeight="1" x14ac:dyDescent="0.25">
      <c r="A208" s="153" t="s">
        <v>386</v>
      </c>
      <c r="B208" s="153"/>
      <c r="C208" s="154" t="s">
        <v>387</v>
      </c>
      <c r="D208" s="155"/>
      <c r="E208" s="101">
        <f>+'Pay App 27'!E208</f>
        <v>0</v>
      </c>
      <c r="F208" s="73"/>
      <c r="G208" s="102">
        <f>+'Pay App 27'!G208+'Pay App 28'!F208</f>
        <v>0</v>
      </c>
      <c r="H208" s="194">
        <f>+'Pay App 27'!K208</f>
        <v>0</v>
      </c>
      <c r="I208" s="195"/>
      <c r="J208" s="104"/>
      <c r="K208" s="55">
        <f t="shared" si="6"/>
        <v>0</v>
      </c>
      <c r="L208" s="56">
        <f t="shared" si="4"/>
        <v>0</v>
      </c>
      <c r="M208" s="54">
        <f t="shared" si="5"/>
        <v>0</v>
      </c>
      <c r="N208" s="54">
        <f t="shared" si="7"/>
        <v>0</v>
      </c>
      <c r="O208" s="101">
        <f>+'Pay App 27'!O208+'Pay App 27'!P208</f>
        <v>0</v>
      </c>
      <c r="P208" s="73"/>
      <c r="Q208" s="69">
        <f>+'Pay App 27'!Q208+N208+P208</f>
        <v>0</v>
      </c>
    </row>
    <row r="209" spans="1:17" ht="21" customHeight="1" x14ac:dyDescent="0.25">
      <c r="A209" s="153" t="s">
        <v>150</v>
      </c>
      <c r="B209" s="153"/>
      <c r="C209" s="153" t="s">
        <v>151</v>
      </c>
      <c r="D209" s="158"/>
      <c r="E209" s="101">
        <f>+'Pay App 27'!E209</f>
        <v>0</v>
      </c>
      <c r="F209" s="73"/>
      <c r="G209" s="102">
        <f>+'Pay App 27'!G209+'Pay App 28'!F209</f>
        <v>0</v>
      </c>
      <c r="H209" s="194">
        <f>+'Pay App 27'!K209</f>
        <v>0</v>
      </c>
      <c r="I209" s="195"/>
      <c r="J209" s="104"/>
      <c r="K209" s="55">
        <f t="shared" si="6"/>
        <v>0</v>
      </c>
      <c r="L209" s="56">
        <f t="shared" si="4"/>
        <v>0</v>
      </c>
      <c r="M209" s="54">
        <f t="shared" si="5"/>
        <v>0</v>
      </c>
      <c r="N209" s="54">
        <f t="shared" si="7"/>
        <v>0</v>
      </c>
      <c r="O209" s="101">
        <f>+'Pay App 27'!O209+'Pay App 27'!P209</f>
        <v>0</v>
      </c>
      <c r="P209" s="73"/>
      <c r="Q209" s="69">
        <f>+'Pay App 27'!Q209+N209+P209</f>
        <v>0</v>
      </c>
    </row>
    <row r="210" spans="1:17" ht="21" customHeight="1" x14ac:dyDescent="0.25">
      <c r="A210" s="153" t="s">
        <v>388</v>
      </c>
      <c r="B210" s="153"/>
      <c r="C210" s="154" t="s">
        <v>389</v>
      </c>
      <c r="D210" s="155"/>
      <c r="E210" s="101">
        <f>+'Pay App 27'!E210</f>
        <v>0</v>
      </c>
      <c r="F210" s="73"/>
      <c r="G210" s="102">
        <f>+'Pay App 27'!G210+'Pay App 28'!F210</f>
        <v>0</v>
      </c>
      <c r="H210" s="194">
        <f>+'Pay App 27'!K210</f>
        <v>0</v>
      </c>
      <c r="I210" s="195"/>
      <c r="J210" s="104"/>
      <c r="K210" s="55">
        <f t="shared" si="6"/>
        <v>0</v>
      </c>
      <c r="L210" s="56">
        <f t="shared" ref="L210:L239" si="8">IF(ISERROR(K210/G210),0,K210/G210)</f>
        <v>0</v>
      </c>
      <c r="M210" s="54">
        <f t="shared" ref="M210:M238" si="9">+G210-K210</f>
        <v>0</v>
      </c>
      <c r="N210" s="54">
        <f t="shared" si="7"/>
        <v>0</v>
      </c>
      <c r="O210" s="101">
        <f>+'Pay App 27'!O210+'Pay App 27'!P210</f>
        <v>0</v>
      </c>
      <c r="P210" s="73"/>
      <c r="Q210" s="69">
        <f>+'Pay App 27'!Q210+N210+P210</f>
        <v>0</v>
      </c>
    </row>
    <row r="211" spans="1:17" ht="21" customHeight="1" x14ac:dyDescent="0.25">
      <c r="A211" s="156" t="s">
        <v>202</v>
      </c>
      <c r="B211" s="156"/>
      <c r="C211" s="156" t="s">
        <v>203</v>
      </c>
      <c r="D211" s="157"/>
      <c r="E211" s="101">
        <f>+'Pay App 27'!E211</f>
        <v>0</v>
      </c>
      <c r="F211" s="73"/>
      <c r="G211" s="102">
        <f>+'Pay App 27'!G211+'Pay App 28'!F211</f>
        <v>0</v>
      </c>
      <c r="H211" s="194">
        <f>+'Pay App 27'!K211</f>
        <v>0</v>
      </c>
      <c r="I211" s="195"/>
      <c r="J211" s="104"/>
      <c r="K211" s="55">
        <f t="shared" ref="K211:K238" si="10">+H211+J211</f>
        <v>0</v>
      </c>
      <c r="L211" s="56">
        <f t="shared" si="8"/>
        <v>0</v>
      </c>
      <c r="M211" s="54">
        <f t="shared" si="9"/>
        <v>0</v>
      </c>
      <c r="N211" s="54">
        <f t="shared" ref="N211:N238" si="11">SUM(+J211*0.05)</f>
        <v>0</v>
      </c>
      <c r="O211" s="101">
        <f>+'Pay App 27'!O211+'Pay App 27'!P211</f>
        <v>0</v>
      </c>
      <c r="P211" s="73"/>
      <c r="Q211" s="69">
        <f>+'Pay App 27'!Q211+N211+P211</f>
        <v>0</v>
      </c>
    </row>
    <row r="212" spans="1:17" ht="21" customHeight="1" x14ac:dyDescent="0.25">
      <c r="A212" s="153" t="s">
        <v>390</v>
      </c>
      <c r="B212" s="153"/>
      <c r="C212" s="154" t="s">
        <v>391</v>
      </c>
      <c r="D212" s="155"/>
      <c r="E212" s="101">
        <f>+'Pay App 27'!E212</f>
        <v>0</v>
      </c>
      <c r="F212" s="73"/>
      <c r="G212" s="102">
        <f>+'Pay App 27'!G212+'Pay App 28'!F212</f>
        <v>0</v>
      </c>
      <c r="H212" s="194">
        <f>+'Pay App 27'!K212</f>
        <v>0</v>
      </c>
      <c r="I212" s="195"/>
      <c r="J212" s="104"/>
      <c r="K212" s="55">
        <f t="shared" si="10"/>
        <v>0</v>
      </c>
      <c r="L212" s="56">
        <f t="shared" si="8"/>
        <v>0</v>
      </c>
      <c r="M212" s="54">
        <f t="shared" si="9"/>
        <v>0</v>
      </c>
      <c r="N212" s="54">
        <f t="shared" si="11"/>
        <v>0</v>
      </c>
      <c r="O212" s="101">
        <f>+'Pay App 27'!O212+'Pay App 27'!P212</f>
        <v>0</v>
      </c>
      <c r="P212" s="73"/>
      <c r="Q212" s="69">
        <f>+'Pay App 27'!Q212+N212+P212</f>
        <v>0</v>
      </c>
    </row>
    <row r="213" spans="1:17" ht="21" customHeight="1" x14ac:dyDescent="0.25">
      <c r="A213" s="153" t="s">
        <v>152</v>
      </c>
      <c r="B213" s="153"/>
      <c r="C213" s="153" t="s">
        <v>153</v>
      </c>
      <c r="D213" s="158"/>
      <c r="E213" s="101">
        <f>+'Pay App 27'!E213</f>
        <v>0</v>
      </c>
      <c r="F213" s="73"/>
      <c r="G213" s="102">
        <f>+'Pay App 27'!G213+'Pay App 28'!F213</f>
        <v>0</v>
      </c>
      <c r="H213" s="194">
        <f>+'Pay App 27'!K213</f>
        <v>0</v>
      </c>
      <c r="I213" s="195"/>
      <c r="J213" s="104"/>
      <c r="K213" s="55">
        <f t="shared" si="10"/>
        <v>0</v>
      </c>
      <c r="L213" s="56">
        <f t="shared" si="8"/>
        <v>0</v>
      </c>
      <c r="M213" s="54">
        <f t="shared" si="9"/>
        <v>0</v>
      </c>
      <c r="N213" s="54">
        <f t="shared" si="11"/>
        <v>0</v>
      </c>
      <c r="O213" s="101">
        <f>+'Pay App 27'!O213+'Pay App 27'!P213</f>
        <v>0</v>
      </c>
      <c r="P213" s="73"/>
      <c r="Q213" s="69">
        <f>+'Pay App 27'!Q213+N213+P213</f>
        <v>0</v>
      </c>
    </row>
    <row r="214" spans="1:17" ht="21" customHeight="1" x14ac:dyDescent="0.25">
      <c r="A214" s="153" t="s">
        <v>154</v>
      </c>
      <c r="B214" s="153"/>
      <c r="C214" s="153" t="s">
        <v>155</v>
      </c>
      <c r="D214" s="158"/>
      <c r="E214" s="101">
        <f>+'Pay App 27'!E214</f>
        <v>0</v>
      </c>
      <c r="F214" s="73"/>
      <c r="G214" s="102">
        <f>+'Pay App 27'!G214+'Pay App 28'!F214</f>
        <v>0</v>
      </c>
      <c r="H214" s="194">
        <f>+'Pay App 27'!K214</f>
        <v>0</v>
      </c>
      <c r="I214" s="195"/>
      <c r="J214" s="104"/>
      <c r="K214" s="55">
        <f t="shared" si="10"/>
        <v>0</v>
      </c>
      <c r="L214" s="56">
        <f t="shared" si="8"/>
        <v>0</v>
      </c>
      <c r="M214" s="54">
        <f t="shared" si="9"/>
        <v>0</v>
      </c>
      <c r="N214" s="54">
        <f t="shared" si="11"/>
        <v>0</v>
      </c>
      <c r="O214" s="101">
        <f>+'Pay App 27'!O214+'Pay App 27'!P214</f>
        <v>0</v>
      </c>
      <c r="P214" s="73"/>
      <c r="Q214" s="69">
        <f>+'Pay App 27'!Q214+N214+P214</f>
        <v>0</v>
      </c>
    </row>
    <row r="215" spans="1:17" ht="21" customHeight="1" x14ac:dyDescent="0.25">
      <c r="A215" s="153" t="s">
        <v>156</v>
      </c>
      <c r="B215" s="153"/>
      <c r="C215" s="153" t="s">
        <v>157</v>
      </c>
      <c r="D215" s="158"/>
      <c r="E215" s="101">
        <f>+'Pay App 27'!E215</f>
        <v>0</v>
      </c>
      <c r="F215" s="73"/>
      <c r="G215" s="102">
        <f>+'Pay App 27'!G215+'Pay App 28'!F215</f>
        <v>0</v>
      </c>
      <c r="H215" s="194">
        <f>+'Pay App 27'!K215</f>
        <v>0</v>
      </c>
      <c r="I215" s="195"/>
      <c r="J215" s="104"/>
      <c r="K215" s="55">
        <f t="shared" si="10"/>
        <v>0</v>
      </c>
      <c r="L215" s="56">
        <f t="shared" si="8"/>
        <v>0</v>
      </c>
      <c r="M215" s="54">
        <f t="shared" si="9"/>
        <v>0</v>
      </c>
      <c r="N215" s="54">
        <f t="shared" si="11"/>
        <v>0</v>
      </c>
      <c r="O215" s="101">
        <f>+'Pay App 27'!O215+'Pay App 27'!P215</f>
        <v>0</v>
      </c>
      <c r="P215" s="73"/>
      <c r="Q215" s="69">
        <f>+'Pay App 27'!Q215+N215+P215</f>
        <v>0</v>
      </c>
    </row>
    <row r="216" spans="1:17" ht="21" customHeight="1" x14ac:dyDescent="0.25">
      <c r="A216" s="153" t="s">
        <v>393</v>
      </c>
      <c r="B216" s="153"/>
      <c r="C216" s="154" t="s">
        <v>392</v>
      </c>
      <c r="D216" s="155"/>
      <c r="E216" s="101">
        <f>+'Pay App 27'!E216</f>
        <v>0</v>
      </c>
      <c r="F216" s="73"/>
      <c r="G216" s="102">
        <f>+'Pay App 27'!G216+'Pay App 28'!F216</f>
        <v>0</v>
      </c>
      <c r="H216" s="194">
        <f>+'Pay App 27'!K216</f>
        <v>0</v>
      </c>
      <c r="I216" s="195"/>
      <c r="J216" s="104"/>
      <c r="K216" s="55">
        <f t="shared" si="10"/>
        <v>0</v>
      </c>
      <c r="L216" s="56">
        <f t="shared" si="8"/>
        <v>0</v>
      </c>
      <c r="M216" s="54">
        <f t="shared" si="9"/>
        <v>0</v>
      </c>
      <c r="N216" s="54">
        <f t="shared" si="11"/>
        <v>0</v>
      </c>
      <c r="O216" s="101">
        <f>+'Pay App 27'!O216+'Pay App 27'!P216</f>
        <v>0</v>
      </c>
      <c r="P216" s="73"/>
      <c r="Q216" s="69">
        <f>+'Pay App 27'!Q216+N216+P216</f>
        <v>0</v>
      </c>
    </row>
    <row r="217" spans="1:17" ht="21" customHeight="1" x14ac:dyDescent="0.25">
      <c r="A217" s="156" t="s">
        <v>204</v>
      </c>
      <c r="B217" s="156"/>
      <c r="C217" s="156" t="s">
        <v>205</v>
      </c>
      <c r="D217" s="157"/>
      <c r="E217" s="101">
        <f>+'Pay App 27'!E217</f>
        <v>0</v>
      </c>
      <c r="F217" s="73"/>
      <c r="G217" s="102">
        <f>+'Pay App 27'!G217+'Pay App 28'!F217</f>
        <v>0</v>
      </c>
      <c r="H217" s="194">
        <f>+'Pay App 27'!K217</f>
        <v>0</v>
      </c>
      <c r="I217" s="195"/>
      <c r="J217" s="104"/>
      <c r="K217" s="55">
        <f t="shared" si="10"/>
        <v>0</v>
      </c>
      <c r="L217" s="56">
        <f t="shared" si="8"/>
        <v>0</v>
      </c>
      <c r="M217" s="54">
        <f t="shared" si="9"/>
        <v>0</v>
      </c>
      <c r="N217" s="54">
        <f t="shared" si="11"/>
        <v>0</v>
      </c>
      <c r="O217" s="101">
        <f>+'Pay App 27'!O217+'Pay App 27'!P217</f>
        <v>0</v>
      </c>
      <c r="P217" s="73"/>
      <c r="Q217" s="69">
        <f>+'Pay App 27'!Q217+N217+P217</f>
        <v>0</v>
      </c>
    </row>
    <row r="218" spans="1:17" ht="21" customHeight="1" x14ac:dyDescent="0.25">
      <c r="A218" s="153" t="s">
        <v>158</v>
      </c>
      <c r="B218" s="153"/>
      <c r="C218" s="153" t="s">
        <v>159</v>
      </c>
      <c r="D218" s="158"/>
      <c r="E218" s="101">
        <f>+'Pay App 27'!E218</f>
        <v>0</v>
      </c>
      <c r="F218" s="73"/>
      <c r="G218" s="102">
        <f>+'Pay App 27'!G218+'Pay App 28'!F218</f>
        <v>0</v>
      </c>
      <c r="H218" s="194">
        <f>+'Pay App 27'!K218</f>
        <v>0</v>
      </c>
      <c r="I218" s="195"/>
      <c r="J218" s="104"/>
      <c r="K218" s="55">
        <f t="shared" si="10"/>
        <v>0</v>
      </c>
      <c r="L218" s="56">
        <f t="shared" si="8"/>
        <v>0</v>
      </c>
      <c r="M218" s="54">
        <f t="shared" si="9"/>
        <v>0</v>
      </c>
      <c r="N218" s="54">
        <f t="shared" si="11"/>
        <v>0</v>
      </c>
      <c r="O218" s="101">
        <f>+'Pay App 27'!O218+'Pay App 27'!P218</f>
        <v>0</v>
      </c>
      <c r="P218" s="73"/>
      <c r="Q218" s="69">
        <f>+'Pay App 27'!Q218+N218+P218</f>
        <v>0</v>
      </c>
    </row>
    <row r="219" spans="1:17" ht="21" customHeight="1" x14ac:dyDescent="0.25">
      <c r="A219" s="156" t="s">
        <v>206</v>
      </c>
      <c r="B219" s="156"/>
      <c r="C219" s="156" t="s">
        <v>207</v>
      </c>
      <c r="D219" s="157"/>
      <c r="E219" s="101">
        <f>+'Pay App 27'!E219</f>
        <v>0</v>
      </c>
      <c r="F219" s="73"/>
      <c r="G219" s="102">
        <f>+'Pay App 27'!G219+'Pay App 28'!F219</f>
        <v>0</v>
      </c>
      <c r="H219" s="194">
        <f>+'Pay App 27'!K219</f>
        <v>0</v>
      </c>
      <c r="I219" s="195"/>
      <c r="J219" s="104"/>
      <c r="K219" s="55">
        <f t="shared" si="10"/>
        <v>0</v>
      </c>
      <c r="L219" s="56">
        <f t="shared" si="8"/>
        <v>0</v>
      </c>
      <c r="M219" s="54">
        <f t="shared" si="9"/>
        <v>0</v>
      </c>
      <c r="N219" s="54">
        <f t="shared" si="11"/>
        <v>0</v>
      </c>
      <c r="O219" s="101">
        <f>+'Pay App 27'!O219+'Pay App 27'!P219</f>
        <v>0</v>
      </c>
      <c r="P219" s="73"/>
      <c r="Q219" s="69">
        <f>+'Pay App 27'!Q219+N219+P219</f>
        <v>0</v>
      </c>
    </row>
    <row r="220" spans="1:17" ht="21" customHeight="1" x14ac:dyDescent="0.25">
      <c r="A220" s="153" t="s">
        <v>160</v>
      </c>
      <c r="B220" s="153"/>
      <c r="C220" s="153" t="s">
        <v>161</v>
      </c>
      <c r="D220" s="158"/>
      <c r="E220" s="101">
        <f>+'Pay App 27'!E220</f>
        <v>0</v>
      </c>
      <c r="F220" s="73"/>
      <c r="G220" s="102">
        <f>+'Pay App 27'!G220+'Pay App 28'!F220</f>
        <v>0</v>
      </c>
      <c r="H220" s="194">
        <f>+'Pay App 27'!K220</f>
        <v>0</v>
      </c>
      <c r="I220" s="195"/>
      <c r="J220" s="104"/>
      <c r="K220" s="55">
        <f t="shared" si="10"/>
        <v>0</v>
      </c>
      <c r="L220" s="56">
        <f t="shared" si="8"/>
        <v>0</v>
      </c>
      <c r="M220" s="54">
        <f t="shared" si="9"/>
        <v>0</v>
      </c>
      <c r="N220" s="54">
        <f t="shared" si="11"/>
        <v>0</v>
      </c>
      <c r="O220" s="101">
        <f>+'Pay App 27'!O220+'Pay App 27'!P220</f>
        <v>0</v>
      </c>
      <c r="P220" s="73"/>
      <c r="Q220" s="69">
        <f>+'Pay App 27'!Q220+N220+P220</f>
        <v>0</v>
      </c>
    </row>
    <row r="221" spans="1:17" ht="21" customHeight="1" x14ac:dyDescent="0.25">
      <c r="A221" s="153" t="s">
        <v>162</v>
      </c>
      <c r="B221" s="153"/>
      <c r="C221" s="153" t="s">
        <v>163</v>
      </c>
      <c r="D221" s="158"/>
      <c r="E221" s="101">
        <f>+'Pay App 27'!E221</f>
        <v>0</v>
      </c>
      <c r="F221" s="73"/>
      <c r="G221" s="102">
        <f>+'Pay App 27'!G221+'Pay App 28'!F221</f>
        <v>0</v>
      </c>
      <c r="H221" s="194">
        <f>+'Pay App 27'!K221</f>
        <v>0</v>
      </c>
      <c r="I221" s="195"/>
      <c r="J221" s="104"/>
      <c r="K221" s="55">
        <f t="shared" si="10"/>
        <v>0</v>
      </c>
      <c r="L221" s="56">
        <f t="shared" si="8"/>
        <v>0</v>
      </c>
      <c r="M221" s="54">
        <f t="shared" si="9"/>
        <v>0</v>
      </c>
      <c r="N221" s="54">
        <f t="shared" si="11"/>
        <v>0</v>
      </c>
      <c r="O221" s="101">
        <f>+'Pay App 27'!O221+'Pay App 27'!P221</f>
        <v>0</v>
      </c>
      <c r="P221" s="73"/>
      <c r="Q221" s="69">
        <f>+'Pay App 27'!Q221+N221+P221</f>
        <v>0</v>
      </c>
    </row>
    <row r="222" spans="1:17" ht="21" customHeight="1" x14ac:dyDescent="0.25">
      <c r="A222" s="153" t="s">
        <v>394</v>
      </c>
      <c r="B222" s="153"/>
      <c r="C222" s="153" t="s">
        <v>395</v>
      </c>
      <c r="D222" s="158"/>
      <c r="E222" s="101">
        <f>+'Pay App 27'!E222</f>
        <v>0</v>
      </c>
      <c r="F222" s="73"/>
      <c r="G222" s="102">
        <f>+'Pay App 27'!G222+'Pay App 28'!F222</f>
        <v>0</v>
      </c>
      <c r="H222" s="194">
        <f>+'Pay App 27'!K222</f>
        <v>0</v>
      </c>
      <c r="I222" s="195"/>
      <c r="J222" s="104"/>
      <c r="K222" s="55">
        <f t="shared" si="10"/>
        <v>0</v>
      </c>
      <c r="L222" s="56">
        <f t="shared" si="8"/>
        <v>0</v>
      </c>
      <c r="M222" s="54">
        <f t="shared" si="9"/>
        <v>0</v>
      </c>
      <c r="N222" s="54">
        <f t="shared" si="11"/>
        <v>0</v>
      </c>
      <c r="O222" s="101">
        <f>+'Pay App 27'!O222+'Pay App 27'!P222</f>
        <v>0</v>
      </c>
      <c r="P222" s="73"/>
      <c r="Q222" s="69">
        <f>+'Pay App 27'!Q222+N222+P222</f>
        <v>0</v>
      </c>
    </row>
    <row r="223" spans="1:17" ht="21" customHeight="1" x14ac:dyDescent="0.25">
      <c r="A223" s="153" t="s">
        <v>396</v>
      </c>
      <c r="B223" s="153"/>
      <c r="C223" s="153" t="s">
        <v>397</v>
      </c>
      <c r="D223" s="158"/>
      <c r="E223" s="101">
        <f>+'Pay App 27'!E223</f>
        <v>0</v>
      </c>
      <c r="F223" s="73"/>
      <c r="G223" s="102">
        <f>+'Pay App 27'!G223+'Pay App 28'!F223</f>
        <v>0</v>
      </c>
      <c r="H223" s="194">
        <f>+'Pay App 27'!K223</f>
        <v>0</v>
      </c>
      <c r="I223" s="195"/>
      <c r="J223" s="104"/>
      <c r="K223" s="55">
        <f t="shared" si="10"/>
        <v>0</v>
      </c>
      <c r="L223" s="56">
        <f t="shared" si="8"/>
        <v>0</v>
      </c>
      <c r="M223" s="54">
        <f t="shared" si="9"/>
        <v>0</v>
      </c>
      <c r="N223" s="54">
        <f t="shared" si="11"/>
        <v>0</v>
      </c>
      <c r="O223" s="101">
        <f>+'Pay App 27'!O223+'Pay App 27'!P223</f>
        <v>0</v>
      </c>
      <c r="P223" s="73"/>
      <c r="Q223" s="69">
        <f>+'Pay App 27'!Q223+N223+P223</f>
        <v>0</v>
      </c>
    </row>
    <row r="224" spans="1:17" ht="21" customHeight="1" x14ac:dyDescent="0.25">
      <c r="A224" s="156" t="s">
        <v>398</v>
      </c>
      <c r="B224" s="156"/>
      <c r="C224" s="156" t="s">
        <v>399</v>
      </c>
      <c r="D224" s="157"/>
      <c r="E224" s="101">
        <f>+'Pay App 27'!E224</f>
        <v>0</v>
      </c>
      <c r="F224" s="73"/>
      <c r="G224" s="102">
        <f>+'Pay App 27'!G224+'Pay App 28'!F224</f>
        <v>0</v>
      </c>
      <c r="H224" s="194">
        <f>+'Pay App 27'!K224</f>
        <v>0</v>
      </c>
      <c r="I224" s="195"/>
      <c r="J224" s="104"/>
      <c r="K224" s="55">
        <f t="shared" si="10"/>
        <v>0</v>
      </c>
      <c r="L224" s="56">
        <f t="shared" si="8"/>
        <v>0</v>
      </c>
      <c r="M224" s="54">
        <f t="shared" si="9"/>
        <v>0</v>
      </c>
      <c r="N224" s="54">
        <f t="shared" si="11"/>
        <v>0</v>
      </c>
      <c r="O224" s="101">
        <f>+'Pay App 27'!O224+'Pay App 27'!P224</f>
        <v>0</v>
      </c>
      <c r="P224" s="73"/>
      <c r="Q224" s="69">
        <f>+'Pay App 27'!Q224+N224+P224</f>
        <v>0</v>
      </c>
    </row>
    <row r="225" spans="1:17" ht="21" customHeight="1" x14ac:dyDescent="0.25">
      <c r="A225" s="153" t="s">
        <v>164</v>
      </c>
      <c r="B225" s="153"/>
      <c r="C225" s="153" t="s">
        <v>165</v>
      </c>
      <c r="D225" s="158"/>
      <c r="E225" s="101">
        <f>+'Pay App 27'!E225</f>
        <v>0</v>
      </c>
      <c r="F225" s="73"/>
      <c r="G225" s="102">
        <f>+'Pay App 27'!G225+'Pay App 28'!F225</f>
        <v>0</v>
      </c>
      <c r="H225" s="194">
        <f>+'Pay App 27'!K225</f>
        <v>0</v>
      </c>
      <c r="I225" s="195"/>
      <c r="J225" s="104"/>
      <c r="K225" s="55">
        <f t="shared" si="10"/>
        <v>0</v>
      </c>
      <c r="L225" s="56">
        <f t="shared" si="8"/>
        <v>0</v>
      </c>
      <c r="M225" s="54">
        <f t="shared" si="9"/>
        <v>0</v>
      </c>
      <c r="N225" s="54">
        <f t="shared" si="11"/>
        <v>0</v>
      </c>
      <c r="O225" s="101">
        <f>+'Pay App 27'!O225+'Pay App 27'!P225</f>
        <v>0</v>
      </c>
      <c r="P225" s="73"/>
      <c r="Q225" s="69">
        <f>+'Pay App 27'!Q225+N225+P225</f>
        <v>0</v>
      </c>
    </row>
    <row r="226" spans="1:17" ht="21" customHeight="1" x14ac:dyDescent="0.25">
      <c r="A226" s="153" t="s">
        <v>166</v>
      </c>
      <c r="B226" s="153"/>
      <c r="C226" s="153" t="s">
        <v>167</v>
      </c>
      <c r="D226" s="158"/>
      <c r="E226" s="101">
        <f>+'Pay App 27'!E226</f>
        <v>0</v>
      </c>
      <c r="F226" s="73"/>
      <c r="G226" s="102">
        <f>+'Pay App 27'!G226+'Pay App 28'!F226</f>
        <v>0</v>
      </c>
      <c r="H226" s="194">
        <f>+'Pay App 27'!K226</f>
        <v>0</v>
      </c>
      <c r="I226" s="195"/>
      <c r="J226" s="104"/>
      <c r="K226" s="55">
        <f t="shared" si="10"/>
        <v>0</v>
      </c>
      <c r="L226" s="56">
        <f t="shared" si="8"/>
        <v>0</v>
      </c>
      <c r="M226" s="54">
        <f t="shared" si="9"/>
        <v>0</v>
      </c>
      <c r="N226" s="54">
        <f t="shared" si="11"/>
        <v>0</v>
      </c>
      <c r="O226" s="101">
        <f>+'Pay App 27'!O226+'Pay App 27'!P226</f>
        <v>0</v>
      </c>
      <c r="P226" s="73"/>
      <c r="Q226" s="69">
        <f>+'Pay App 27'!Q226+N226+P226</f>
        <v>0</v>
      </c>
    </row>
    <row r="227" spans="1:17" ht="21" customHeight="1" x14ac:dyDescent="0.25">
      <c r="A227" s="153" t="s">
        <v>400</v>
      </c>
      <c r="B227" s="153"/>
      <c r="C227" s="153" t="s">
        <v>401</v>
      </c>
      <c r="D227" s="158"/>
      <c r="E227" s="101">
        <f>+'Pay App 27'!E227</f>
        <v>0</v>
      </c>
      <c r="F227" s="73"/>
      <c r="G227" s="102">
        <f>+'Pay App 27'!G227+'Pay App 28'!F227</f>
        <v>0</v>
      </c>
      <c r="H227" s="194">
        <f>+'Pay App 27'!K227</f>
        <v>0</v>
      </c>
      <c r="I227" s="195"/>
      <c r="J227" s="104"/>
      <c r="K227" s="55">
        <f t="shared" si="10"/>
        <v>0</v>
      </c>
      <c r="L227" s="56">
        <f t="shared" si="8"/>
        <v>0</v>
      </c>
      <c r="M227" s="54">
        <f t="shared" si="9"/>
        <v>0</v>
      </c>
      <c r="N227" s="54">
        <f t="shared" si="11"/>
        <v>0</v>
      </c>
      <c r="O227" s="101">
        <f>+'Pay App 27'!O227+'Pay App 27'!P227</f>
        <v>0</v>
      </c>
      <c r="P227" s="73"/>
      <c r="Q227" s="69">
        <f>+'Pay App 27'!Q227+N227+P227</f>
        <v>0</v>
      </c>
    </row>
    <row r="228" spans="1:17" ht="21" customHeight="1" x14ac:dyDescent="0.25">
      <c r="A228" s="153" t="s">
        <v>168</v>
      </c>
      <c r="B228" s="153"/>
      <c r="C228" s="153" t="s">
        <v>169</v>
      </c>
      <c r="D228" s="158"/>
      <c r="E228" s="101">
        <f>+'Pay App 27'!E228</f>
        <v>0</v>
      </c>
      <c r="F228" s="73"/>
      <c r="G228" s="102">
        <f>+'Pay App 27'!G228+'Pay App 28'!F228</f>
        <v>0</v>
      </c>
      <c r="H228" s="194">
        <f>+'Pay App 27'!K228</f>
        <v>0</v>
      </c>
      <c r="I228" s="195"/>
      <c r="J228" s="104"/>
      <c r="K228" s="55">
        <f t="shared" si="10"/>
        <v>0</v>
      </c>
      <c r="L228" s="56">
        <f t="shared" si="8"/>
        <v>0</v>
      </c>
      <c r="M228" s="54">
        <f t="shared" si="9"/>
        <v>0</v>
      </c>
      <c r="N228" s="54">
        <f t="shared" si="11"/>
        <v>0</v>
      </c>
      <c r="O228" s="101">
        <f>+'Pay App 27'!O228+'Pay App 27'!P228</f>
        <v>0</v>
      </c>
      <c r="P228" s="73"/>
      <c r="Q228" s="69">
        <f>+'Pay App 27'!Q228+N228+P228</f>
        <v>0</v>
      </c>
    </row>
    <row r="229" spans="1:17" ht="21" customHeight="1" x14ac:dyDescent="0.25">
      <c r="A229" s="153" t="s">
        <v>170</v>
      </c>
      <c r="B229" s="153"/>
      <c r="C229" s="153" t="s">
        <v>171</v>
      </c>
      <c r="D229" s="158"/>
      <c r="E229" s="101">
        <f>+'Pay App 27'!E229</f>
        <v>0</v>
      </c>
      <c r="F229" s="73"/>
      <c r="G229" s="102">
        <f>+'Pay App 27'!G229+'Pay App 28'!F229</f>
        <v>0</v>
      </c>
      <c r="H229" s="194">
        <f>+'Pay App 27'!K229</f>
        <v>0</v>
      </c>
      <c r="I229" s="195"/>
      <c r="J229" s="104"/>
      <c r="K229" s="55">
        <f t="shared" si="10"/>
        <v>0</v>
      </c>
      <c r="L229" s="56">
        <f t="shared" si="8"/>
        <v>0</v>
      </c>
      <c r="M229" s="54">
        <f t="shared" si="9"/>
        <v>0</v>
      </c>
      <c r="N229" s="54">
        <f t="shared" si="11"/>
        <v>0</v>
      </c>
      <c r="O229" s="101">
        <f>+'Pay App 27'!O229+'Pay App 27'!P229</f>
        <v>0</v>
      </c>
      <c r="P229" s="73"/>
      <c r="Q229" s="69">
        <f>+'Pay App 27'!Q229+N229+P229</f>
        <v>0</v>
      </c>
    </row>
    <row r="230" spans="1:17" ht="21" customHeight="1" x14ac:dyDescent="0.25">
      <c r="A230" s="156" t="s">
        <v>208</v>
      </c>
      <c r="B230" s="156"/>
      <c r="C230" s="156" t="s">
        <v>172</v>
      </c>
      <c r="D230" s="157"/>
      <c r="E230" s="101">
        <f>+'Pay App 27'!E230</f>
        <v>0</v>
      </c>
      <c r="F230" s="73"/>
      <c r="G230" s="102">
        <f>+'Pay App 27'!G230+'Pay App 28'!F230</f>
        <v>0</v>
      </c>
      <c r="H230" s="194">
        <f>+'Pay App 27'!K230</f>
        <v>0</v>
      </c>
      <c r="I230" s="195"/>
      <c r="J230" s="104"/>
      <c r="K230" s="55">
        <f t="shared" si="10"/>
        <v>0</v>
      </c>
      <c r="L230" s="56">
        <f t="shared" si="8"/>
        <v>0</v>
      </c>
      <c r="M230" s="54">
        <f t="shared" si="9"/>
        <v>0</v>
      </c>
      <c r="N230" s="54">
        <f t="shared" si="11"/>
        <v>0</v>
      </c>
      <c r="O230" s="101">
        <f>+'Pay App 27'!O230+'Pay App 27'!P230</f>
        <v>0</v>
      </c>
      <c r="P230" s="73"/>
      <c r="Q230" s="69">
        <f>+'Pay App 27'!Q230+N230+P230</f>
        <v>0</v>
      </c>
    </row>
    <row r="231" spans="1:17" ht="21" customHeight="1" x14ac:dyDescent="0.25">
      <c r="A231" s="153" t="s">
        <v>173</v>
      </c>
      <c r="B231" s="153"/>
      <c r="C231" s="153" t="s">
        <v>174</v>
      </c>
      <c r="D231" s="158"/>
      <c r="E231" s="101">
        <f>+'Pay App 27'!E231</f>
        <v>0</v>
      </c>
      <c r="F231" s="73"/>
      <c r="G231" s="102">
        <f>+'Pay App 27'!G231+'Pay App 28'!F231</f>
        <v>0</v>
      </c>
      <c r="H231" s="194">
        <f>+'Pay App 27'!K231</f>
        <v>0</v>
      </c>
      <c r="I231" s="195"/>
      <c r="J231" s="104"/>
      <c r="K231" s="55">
        <f t="shared" si="10"/>
        <v>0</v>
      </c>
      <c r="L231" s="56">
        <f t="shared" si="8"/>
        <v>0</v>
      </c>
      <c r="M231" s="54">
        <f t="shared" si="9"/>
        <v>0</v>
      </c>
      <c r="N231" s="54">
        <f t="shared" si="11"/>
        <v>0</v>
      </c>
      <c r="O231" s="101">
        <f>+'Pay App 27'!O231+'Pay App 27'!P231</f>
        <v>0</v>
      </c>
      <c r="P231" s="73"/>
      <c r="Q231" s="69">
        <f>+'Pay App 27'!Q231+N231+P231</f>
        <v>0</v>
      </c>
    </row>
    <row r="232" spans="1:17" ht="21" customHeight="1" x14ac:dyDescent="0.25">
      <c r="A232" s="153" t="s">
        <v>175</v>
      </c>
      <c r="B232" s="153"/>
      <c r="C232" s="153" t="s">
        <v>176</v>
      </c>
      <c r="D232" s="158"/>
      <c r="E232" s="101">
        <f>+'Pay App 27'!E232</f>
        <v>0</v>
      </c>
      <c r="F232" s="73"/>
      <c r="G232" s="102">
        <f>+'Pay App 27'!G232+'Pay App 28'!F232</f>
        <v>0</v>
      </c>
      <c r="H232" s="194">
        <f>+'Pay App 27'!K232</f>
        <v>0</v>
      </c>
      <c r="I232" s="195"/>
      <c r="J232" s="104"/>
      <c r="K232" s="55">
        <f t="shared" si="10"/>
        <v>0</v>
      </c>
      <c r="L232" s="56">
        <f t="shared" si="8"/>
        <v>0</v>
      </c>
      <c r="M232" s="54">
        <f t="shared" si="9"/>
        <v>0</v>
      </c>
      <c r="N232" s="54">
        <f t="shared" si="11"/>
        <v>0</v>
      </c>
      <c r="O232" s="101">
        <f>+'Pay App 27'!O232+'Pay App 27'!P232</f>
        <v>0</v>
      </c>
      <c r="P232" s="73"/>
      <c r="Q232" s="69">
        <f>+'Pay App 27'!Q232+N232+P232</f>
        <v>0</v>
      </c>
    </row>
    <row r="233" spans="1:17" ht="21" customHeight="1" x14ac:dyDescent="0.25">
      <c r="A233" s="153" t="s">
        <v>177</v>
      </c>
      <c r="B233" s="153"/>
      <c r="C233" s="153" t="s">
        <v>178</v>
      </c>
      <c r="D233" s="158"/>
      <c r="E233" s="101">
        <f>+'Pay App 27'!E233</f>
        <v>0</v>
      </c>
      <c r="F233" s="73"/>
      <c r="G233" s="102">
        <f>+'Pay App 27'!G233+'Pay App 28'!F233</f>
        <v>0</v>
      </c>
      <c r="H233" s="194">
        <f>+'Pay App 27'!K233</f>
        <v>0</v>
      </c>
      <c r="I233" s="195"/>
      <c r="J233" s="104"/>
      <c r="K233" s="55">
        <f t="shared" si="10"/>
        <v>0</v>
      </c>
      <c r="L233" s="56">
        <f t="shared" si="8"/>
        <v>0</v>
      </c>
      <c r="M233" s="54">
        <f t="shared" si="9"/>
        <v>0</v>
      </c>
      <c r="N233" s="54">
        <f t="shared" si="11"/>
        <v>0</v>
      </c>
      <c r="O233" s="101">
        <f>+'Pay App 27'!O233+'Pay App 27'!P233</f>
        <v>0</v>
      </c>
      <c r="P233" s="73"/>
      <c r="Q233" s="69">
        <f>+'Pay App 27'!Q233+N233+P233</f>
        <v>0</v>
      </c>
    </row>
    <row r="234" spans="1:17" ht="21" customHeight="1" x14ac:dyDescent="0.25">
      <c r="A234" s="153" t="s">
        <v>402</v>
      </c>
      <c r="B234" s="153"/>
      <c r="C234" s="153" t="s">
        <v>403</v>
      </c>
      <c r="D234" s="158"/>
      <c r="E234" s="101">
        <f>+'Pay App 27'!E234</f>
        <v>0</v>
      </c>
      <c r="F234" s="73"/>
      <c r="G234" s="102">
        <f>+'Pay App 27'!G234+'Pay App 28'!F234</f>
        <v>0</v>
      </c>
      <c r="H234" s="194">
        <f>+'Pay App 27'!K234</f>
        <v>0</v>
      </c>
      <c r="I234" s="195"/>
      <c r="J234" s="104"/>
      <c r="K234" s="55">
        <f t="shared" si="10"/>
        <v>0</v>
      </c>
      <c r="L234" s="56">
        <f t="shared" si="8"/>
        <v>0</v>
      </c>
      <c r="M234" s="54">
        <f t="shared" si="9"/>
        <v>0</v>
      </c>
      <c r="N234" s="54">
        <f t="shared" si="11"/>
        <v>0</v>
      </c>
      <c r="O234" s="101">
        <f>+'Pay App 27'!O234+'Pay App 27'!P234</f>
        <v>0</v>
      </c>
      <c r="P234" s="73"/>
      <c r="Q234" s="69">
        <f>+'Pay App 27'!Q234+N234+P234</f>
        <v>0</v>
      </c>
    </row>
    <row r="235" spans="1:17" ht="21" customHeight="1" x14ac:dyDescent="0.25">
      <c r="A235" s="153" t="s">
        <v>179</v>
      </c>
      <c r="B235" s="153"/>
      <c r="C235" s="153" t="s">
        <v>180</v>
      </c>
      <c r="D235" s="158"/>
      <c r="E235" s="101">
        <f>+'Pay App 27'!E235</f>
        <v>0</v>
      </c>
      <c r="F235" s="73"/>
      <c r="G235" s="102">
        <f>+'Pay App 27'!G235+'Pay App 28'!F235</f>
        <v>0</v>
      </c>
      <c r="H235" s="194">
        <f>+'Pay App 27'!K235</f>
        <v>0</v>
      </c>
      <c r="I235" s="195"/>
      <c r="J235" s="104"/>
      <c r="K235" s="55">
        <f t="shared" si="10"/>
        <v>0</v>
      </c>
      <c r="L235" s="56">
        <f t="shared" si="8"/>
        <v>0</v>
      </c>
      <c r="M235" s="54">
        <f t="shared" si="9"/>
        <v>0</v>
      </c>
      <c r="N235" s="54">
        <f t="shared" si="11"/>
        <v>0</v>
      </c>
      <c r="O235" s="101">
        <f>+'Pay App 27'!O235+'Pay App 27'!P235</f>
        <v>0</v>
      </c>
      <c r="P235" s="73"/>
      <c r="Q235" s="69">
        <f>+'Pay App 27'!Q235+N235+P235</f>
        <v>0</v>
      </c>
    </row>
    <row r="236" spans="1:17" ht="21" customHeight="1" x14ac:dyDescent="0.25">
      <c r="A236" s="153" t="s">
        <v>181</v>
      </c>
      <c r="B236" s="153"/>
      <c r="C236" s="153" t="s">
        <v>182</v>
      </c>
      <c r="D236" s="158"/>
      <c r="E236" s="101">
        <f>+'Pay App 27'!E236</f>
        <v>0</v>
      </c>
      <c r="F236" s="73"/>
      <c r="G236" s="102">
        <f>+'Pay App 27'!G236+'Pay App 28'!F236</f>
        <v>0</v>
      </c>
      <c r="H236" s="194">
        <f>+'Pay App 27'!K236</f>
        <v>0</v>
      </c>
      <c r="I236" s="195"/>
      <c r="J236" s="104"/>
      <c r="K236" s="55">
        <f t="shared" si="10"/>
        <v>0</v>
      </c>
      <c r="L236" s="56">
        <f t="shared" si="8"/>
        <v>0</v>
      </c>
      <c r="M236" s="54">
        <f t="shared" si="9"/>
        <v>0</v>
      </c>
      <c r="N236" s="54">
        <f t="shared" si="11"/>
        <v>0</v>
      </c>
      <c r="O236" s="101">
        <f>+'Pay App 27'!O236+'Pay App 27'!P236</f>
        <v>0</v>
      </c>
      <c r="P236" s="73"/>
      <c r="Q236" s="69">
        <f>+'Pay App 27'!Q236+N236+P236</f>
        <v>0</v>
      </c>
    </row>
    <row r="237" spans="1:17" ht="21" customHeight="1" x14ac:dyDescent="0.25">
      <c r="A237" s="153" t="s">
        <v>183</v>
      </c>
      <c r="B237" s="153"/>
      <c r="C237" s="153" t="s">
        <v>184</v>
      </c>
      <c r="D237" s="158"/>
      <c r="E237" s="101">
        <f>+'Pay App 27'!E237</f>
        <v>0</v>
      </c>
      <c r="F237" s="73"/>
      <c r="G237" s="102">
        <f>+'Pay App 27'!G237+'Pay App 28'!F237</f>
        <v>0</v>
      </c>
      <c r="H237" s="194">
        <f>+'Pay App 27'!K237</f>
        <v>0</v>
      </c>
      <c r="I237" s="195"/>
      <c r="J237" s="104"/>
      <c r="K237" s="55">
        <f t="shared" si="10"/>
        <v>0</v>
      </c>
      <c r="L237" s="56">
        <f t="shared" si="8"/>
        <v>0</v>
      </c>
      <c r="M237" s="54">
        <f t="shared" si="9"/>
        <v>0</v>
      </c>
      <c r="N237" s="54">
        <f t="shared" si="11"/>
        <v>0</v>
      </c>
      <c r="O237" s="101">
        <f>+'Pay App 27'!O237+'Pay App 27'!P237</f>
        <v>0</v>
      </c>
      <c r="P237" s="73"/>
      <c r="Q237" s="69">
        <f>+'Pay App 27'!Q237+N237+P237</f>
        <v>0</v>
      </c>
    </row>
    <row r="238" spans="1:17" ht="21" customHeight="1" x14ac:dyDescent="0.25">
      <c r="A238" s="156" t="s">
        <v>404</v>
      </c>
      <c r="B238" s="156"/>
      <c r="C238" s="156" t="s">
        <v>405</v>
      </c>
      <c r="D238" s="157"/>
      <c r="E238" s="101">
        <f>+'Pay App 27'!E238</f>
        <v>0</v>
      </c>
      <c r="F238" s="73"/>
      <c r="G238" s="54">
        <f>+'Pay App 27'!G238+'Pay App 28'!F238</f>
        <v>0</v>
      </c>
      <c r="H238" s="194">
        <f>+'Pay App 27'!K238</f>
        <v>0</v>
      </c>
      <c r="I238" s="195"/>
      <c r="J238" s="104"/>
      <c r="K238" s="55">
        <f t="shared" si="10"/>
        <v>0</v>
      </c>
      <c r="L238" s="120">
        <f t="shared" si="8"/>
        <v>0</v>
      </c>
      <c r="M238" s="54">
        <f t="shared" si="9"/>
        <v>0</v>
      </c>
      <c r="N238" s="54">
        <f t="shared" si="11"/>
        <v>0</v>
      </c>
      <c r="O238" s="101">
        <f>+'Pay App 27'!O238+'Pay App 27'!P238</f>
        <v>0</v>
      </c>
      <c r="P238" s="73"/>
      <c r="Q238" s="69">
        <f>+'Pay App 27'!Q238+N238+P238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MytbKB4jPRYaYoEs3SrlYqVhIutFS00IhQVjzCA4fNXXdtEDmf4F5PS0z4+oodc9452DJEtw15EqUqdPPCYahA==" saltValue="gJOTra/kEZoV1hPN9yTr2Q==" spinCount="100000" sheet="1" selectLockedCells="1"/>
  <protectedRanges>
    <protectedRange sqref="A116 C116" name="Range2"/>
    <protectedRange sqref="A188 A218 C188 C218" name="Range2_1"/>
  </protectedRanges>
  <mergeCells count="516">
    <mergeCell ref="A7:B7"/>
    <mergeCell ref="I7:J7"/>
    <mergeCell ref="H8:Q11"/>
    <mergeCell ref="A12:B12"/>
    <mergeCell ref="H12:Q15"/>
    <mergeCell ref="A14:B14"/>
    <mergeCell ref="A24:B24"/>
    <mergeCell ref="H24:Q25"/>
    <mergeCell ref="A25:B25"/>
    <mergeCell ref="A27:B27"/>
    <mergeCell ref="A28:B28"/>
    <mergeCell ref="A29:B29"/>
    <mergeCell ref="H29:J29"/>
    <mergeCell ref="L29:N29"/>
    <mergeCell ref="H16:Q16"/>
    <mergeCell ref="H18:Q19"/>
    <mergeCell ref="A19:B19"/>
    <mergeCell ref="A21:B21"/>
    <mergeCell ref="H21:Q22"/>
    <mergeCell ref="A22:B22"/>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A86:B86"/>
    <mergeCell ref="C86:D86"/>
    <mergeCell ref="H86:I86"/>
    <mergeCell ref="A87:B87"/>
    <mergeCell ref="C87:D87"/>
    <mergeCell ref="H87:I87"/>
    <mergeCell ref="A84:B84"/>
    <mergeCell ref="C84:D84"/>
    <mergeCell ref="H84:I84"/>
    <mergeCell ref="A85:B85"/>
    <mergeCell ref="C85:D85"/>
    <mergeCell ref="H85:I85"/>
    <mergeCell ref="A90:B90"/>
    <mergeCell ref="C90:D90"/>
    <mergeCell ref="H90:I90"/>
    <mergeCell ref="A91:B91"/>
    <mergeCell ref="C91:D91"/>
    <mergeCell ref="H91:I91"/>
    <mergeCell ref="A88:B88"/>
    <mergeCell ref="C88:D88"/>
    <mergeCell ref="H88:I88"/>
    <mergeCell ref="A89:B89"/>
    <mergeCell ref="C89:D89"/>
    <mergeCell ref="H89:I89"/>
    <mergeCell ref="A94:B94"/>
    <mergeCell ref="C94:D94"/>
    <mergeCell ref="H94:I94"/>
    <mergeCell ref="A95:B95"/>
    <mergeCell ref="C95:D95"/>
    <mergeCell ref="H95:I95"/>
    <mergeCell ref="A92:B92"/>
    <mergeCell ref="C92:D92"/>
    <mergeCell ref="H92:I92"/>
    <mergeCell ref="A93:B93"/>
    <mergeCell ref="C93:D93"/>
    <mergeCell ref="H93:I93"/>
    <mergeCell ref="A98:B98"/>
    <mergeCell ref="C98:D98"/>
    <mergeCell ref="H98:I98"/>
    <mergeCell ref="A99:B99"/>
    <mergeCell ref="C99:D99"/>
    <mergeCell ref="H99:I99"/>
    <mergeCell ref="A96:B96"/>
    <mergeCell ref="C96:D96"/>
    <mergeCell ref="H96:I96"/>
    <mergeCell ref="A97:B97"/>
    <mergeCell ref="C97:D97"/>
    <mergeCell ref="H97:I97"/>
    <mergeCell ref="A102:B102"/>
    <mergeCell ref="C102:D102"/>
    <mergeCell ref="H102:I102"/>
    <mergeCell ref="A103:B103"/>
    <mergeCell ref="C103:D103"/>
    <mergeCell ref="H103:I103"/>
    <mergeCell ref="A100:B100"/>
    <mergeCell ref="C100:D100"/>
    <mergeCell ref="H100:I100"/>
    <mergeCell ref="A101:B101"/>
    <mergeCell ref="C101:D101"/>
    <mergeCell ref="H101:I101"/>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9:B199"/>
    <mergeCell ref="C199:D199"/>
    <mergeCell ref="H199:I199"/>
    <mergeCell ref="A200:B200"/>
    <mergeCell ref="C200:D200"/>
    <mergeCell ref="H200:I200"/>
    <mergeCell ref="A197:B197"/>
    <mergeCell ref="C197:D197"/>
    <mergeCell ref="H197:I197"/>
    <mergeCell ref="A198:B198"/>
    <mergeCell ref="C198:D198"/>
    <mergeCell ref="H198:I198"/>
    <mergeCell ref="A203:B203"/>
    <mergeCell ref="C203:D203"/>
    <mergeCell ref="H203:I203"/>
    <mergeCell ref="A204:B204"/>
    <mergeCell ref="C204:D204"/>
    <mergeCell ref="H204:I204"/>
    <mergeCell ref="A201:B201"/>
    <mergeCell ref="C201:D201"/>
    <mergeCell ref="H201:I201"/>
    <mergeCell ref="A202:B202"/>
    <mergeCell ref="C202:D202"/>
    <mergeCell ref="H202:I202"/>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9:B239"/>
    <mergeCell ref="C239:D239"/>
    <mergeCell ref="H239:I239"/>
    <mergeCell ref="A237:B237"/>
    <mergeCell ref="C237:D237"/>
    <mergeCell ref="H237:I237"/>
    <mergeCell ref="A238:B238"/>
    <mergeCell ref="C238:D238"/>
    <mergeCell ref="H238:I238"/>
  </mergeCells>
  <dataValidations disablePrompts="1" count="2">
    <dataValidation allowBlank="1" showInputMessage="1" sqref="P80:P238"/>
    <dataValidation type="decimal" operator="lessThanOrEqual" allowBlank="1" showInputMessage="1" showErrorMessage="1" errorTitle="Release retention" error="In order to release retention, the number entered into this cell must be negative." sqref="O80:O238">
      <formula1>0</formula1>
    </dataValidation>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4" width="16" customWidth="1"/>
    <col min="15" max="15" width="16.5703125"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2</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97"/>
      <c r="I17" s="97"/>
      <c r="J17" s="97"/>
      <c r="K17" s="97"/>
      <c r="L17" s="97"/>
      <c r="M17" s="97"/>
      <c r="N17" s="97"/>
      <c r="O17" s="107"/>
      <c r="P17" s="97"/>
      <c r="Q17" s="97"/>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96"/>
      <c r="I20" s="96"/>
      <c r="J20" s="96"/>
      <c r="K20" s="96"/>
      <c r="L20" s="96"/>
      <c r="M20" s="96"/>
      <c r="N20" s="96"/>
      <c r="O20" s="106"/>
      <c r="P20" s="96"/>
      <c r="Q20" s="96"/>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96"/>
      <c r="I23" s="96"/>
      <c r="J23" s="96"/>
      <c r="K23" s="96"/>
      <c r="L23" s="96"/>
      <c r="M23" s="96"/>
      <c r="N23" s="96"/>
      <c r="O23" s="106"/>
      <c r="P23" s="96"/>
      <c r="Q23" s="96"/>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1'!F239+'Pay App 2'!F239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96"/>
      <c r="I42" s="96"/>
      <c r="J42" s="96"/>
      <c r="K42" s="96"/>
      <c r="L42" s="96"/>
      <c r="M42" s="96"/>
      <c r="N42" s="96"/>
      <c r="O42" s="106"/>
      <c r="P42" s="96"/>
      <c r="Q42" s="96"/>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1'!F51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1'!F57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s="108" t="s">
        <v>416</v>
      </c>
      <c r="G61" s="13"/>
      <c r="M61" s="13"/>
      <c r="N61" s="18"/>
      <c r="O61" s="18"/>
      <c r="P61" s="20"/>
      <c r="S61" s="11"/>
    </row>
    <row r="62" spans="1:19" ht="15.75" customHeight="1" x14ac:dyDescent="0.25">
      <c r="B62" s="22">
        <f>+'Pay App 1'!B62+N239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F63" s="60"/>
      <c r="G63" s="13"/>
      <c r="H63" s="188"/>
      <c r="I63" s="188"/>
      <c r="J63" s="188"/>
      <c r="K63" s="188"/>
      <c r="L63" s="188"/>
      <c r="M63" s="188"/>
      <c r="N63" s="188"/>
      <c r="O63" s="188"/>
      <c r="P63" s="188"/>
      <c r="Q63" s="188"/>
      <c r="S63" s="11"/>
    </row>
    <row r="64" spans="1:19" ht="15" customHeight="1" x14ac:dyDescent="0.25">
      <c r="B64" s="22">
        <f>+P239</f>
        <v>0</v>
      </c>
      <c r="C64" s="13" t="s">
        <v>419</v>
      </c>
      <c r="D64" s="13"/>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G65" s="13"/>
      <c r="H65" s="188"/>
      <c r="I65" s="188"/>
      <c r="J65" s="188"/>
      <c r="K65" s="188"/>
      <c r="L65" s="188"/>
      <c r="M65" s="188"/>
      <c r="N65" s="188"/>
      <c r="O65" s="188"/>
      <c r="P65" s="188"/>
      <c r="Q65" s="188"/>
      <c r="S65" s="11"/>
      <c r="T65" s="13"/>
    </row>
    <row r="66" spans="1:20" ht="16.5" thickBot="1" x14ac:dyDescent="0.3">
      <c r="B66" s="109">
        <f>SUM(B62:B64)</f>
        <v>0</v>
      </c>
      <c r="C66" s="13" t="s">
        <v>421</v>
      </c>
      <c r="D66" s="13"/>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2.1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93">
        <f>+'Project Summary Sheet'!C17</f>
        <v>0</v>
      </c>
      <c r="O74" s="105"/>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94" t="s">
        <v>63</v>
      </c>
      <c r="F78" s="94" t="s">
        <v>64</v>
      </c>
      <c r="G78" s="94" t="s">
        <v>65</v>
      </c>
      <c r="H78" s="169" t="s">
        <v>66</v>
      </c>
      <c r="I78" s="169"/>
      <c r="J78" s="94" t="s">
        <v>67</v>
      </c>
      <c r="K78" s="94" t="s">
        <v>248</v>
      </c>
      <c r="L78" s="94" t="s">
        <v>68</v>
      </c>
      <c r="M78" s="42" t="s">
        <v>69</v>
      </c>
      <c r="N78" s="94" t="s">
        <v>70</v>
      </c>
      <c r="O78" s="112" t="s">
        <v>71</v>
      </c>
      <c r="P78" s="94" t="s">
        <v>72</v>
      </c>
      <c r="Q78" s="94" t="s">
        <v>425</v>
      </c>
    </row>
    <row r="79" spans="1:20" ht="65.25" customHeight="1" x14ac:dyDescent="0.25">
      <c r="A79" s="170" t="s">
        <v>73</v>
      </c>
      <c r="B79" s="170"/>
      <c r="C79" s="170" t="s">
        <v>74</v>
      </c>
      <c r="D79" s="170"/>
      <c r="E79" s="95" t="s">
        <v>14</v>
      </c>
      <c r="F79" s="95" t="s">
        <v>235</v>
      </c>
      <c r="G79" s="95" t="s">
        <v>234</v>
      </c>
      <c r="H79" s="170" t="s">
        <v>236</v>
      </c>
      <c r="I79" s="170"/>
      <c r="J79" s="95" t="s">
        <v>245</v>
      </c>
      <c r="K79" s="45" t="s">
        <v>246</v>
      </c>
      <c r="L79" s="95" t="s">
        <v>247</v>
      </c>
      <c r="M79" s="45" t="s">
        <v>237</v>
      </c>
      <c r="N79" s="95" t="s">
        <v>238</v>
      </c>
      <c r="O79" s="113" t="s">
        <v>426</v>
      </c>
      <c r="P79" s="95" t="s">
        <v>423</v>
      </c>
      <c r="Q79" s="95" t="s">
        <v>239</v>
      </c>
    </row>
    <row r="80" spans="1:20" ht="21" customHeight="1" x14ac:dyDescent="0.25">
      <c r="A80" s="171" t="s">
        <v>77</v>
      </c>
      <c r="B80" s="171"/>
      <c r="C80" s="186" t="s">
        <v>75</v>
      </c>
      <c r="D80" s="187"/>
      <c r="E80" s="100">
        <f>+'Pay App 1'!E80</f>
        <v>0</v>
      </c>
      <c r="F80" s="72"/>
      <c r="G80" s="52">
        <f>+'Pay App 1'!G80+F80</f>
        <v>0</v>
      </c>
      <c r="H80" s="196">
        <f>+'Pay App 1'!K80</f>
        <v>0</v>
      </c>
      <c r="I80" s="197"/>
      <c r="J80" s="103"/>
      <c r="K80" s="53">
        <f>+H80+J80</f>
        <v>0</v>
      </c>
      <c r="L80" s="70">
        <f>IF(ISERROR(K80/G80),0,K80/G80)</f>
        <v>0</v>
      </c>
      <c r="M80" s="52">
        <f>+G80-K80</f>
        <v>0</v>
      </c>
      <c r="N80" s="52">
        <f>SUM(+J80*0.05)</f>
        <v>0</v>
      </c>
      <c r="O80" s="100">
        <f>+'Pay App 1'!P80</f>
        <v>0</v>
      </c>
      <c r="P80" s="72"/>
      <c r="Q80" s="71">
        <f>+'Pay App 1'!Q80+'Pay App 2'!N80+'Pay App 2'!P80</f>
        <v>0</v>
      </c>
    </row>
    <row r="81" spans="1:17" ht="21" customHeight="1" x14ac:dyDescent="0.25">
      <c r="A81" s="154" t="s">
        <v>78</v>
      </c>
      <c r="B81" s="154"/>
      <c r="C81" s="154" t="s">
        <v>79</v>
      </c>
      <c r="D81" s="155"/>
      <c r="E81" s="101">
        <f>+'Pay App 1'!E81</f>
        <v>0</v>
      </c>
      <c r="F81" s="73"/>
      <c r="G81" s="102">
        <f>+'Pay App 1'!G81+'Pay App 2'!F81</f>
        <v>0</v>
      </c>
      <c r="H81" s="194">
        <f>+'Pay App 1'!K81</f>
        <v>0</v>
      </c>
      <c r="I81" s="195"/>
      <c r="J81" s="104"/>
      <c r="K81" s="55">
        <f>+H81+J81</f>
        <v>0</v>
      </c>
      <c r="L81" s="56">
        <f t="shared" ref="L81:L145" si="0">IF(ISERROR(K81/G81),0,K81/G81)</f>
        <v>0</v>
      </c>
      <c r="M81" s="54">
        <f t="shared" ref="M81:M145" si="1">+G81-K81</f>
        <v>0</v>
      </c>
      <c r="N81" s="54">
        <f>SUM(+J81*0.05)</f>
        <v>0</v>
      </c>
      <c r="O81" s="101">
        <f>+'Pay App 1'!P81</f>
        <v>0</v>
      </c>
      <c r="P81" s="73"/>
      <c r="Q81" s="69">
        <f>+'Pay App 1'!Q81+N81+P81</f>
        <v>0</v>
      </c>
    </row>
    <row r="82" spans="1:17" ht="21" customHeight="1" x14ac:dyDescent="0.25">
      <c r="A82" s="154" t="s">
        <v>80</v>
      </c>
      <c r="B82" s="154"/>
      <c r="C82" s="92" t="s">
        <v>76</v>
      </c>
      <c r="D82" s="58"/>
      <c r="E82" s="101">
        <f>+'Pay App 1'!E82</f>
        <v>0</v>
      </c>
      <c r="F82" s="73"/>
      <c r="G82" s="102">
        <f>+'Pay App 1'!G82+'Pay App 2'!F82</f>
        <v>0</v>
      </c>
      <c r="H82" s="194">
        <f>+'Pay App 1'!K82</f>
        <v>0</v>
      </c>
      <c r="I82" s="195"/>
      <c r="J82" s="104"/>
      <c r="K82" s="55">
        <f t="shared" ref="K82:K146" si="2">+H82+J82</f>
        <v>0</v>
      </c>
      <c r="L82" s="56">
        <f t="shared" si="0"/>
        <v>0</v>
      </c>
      <c r="M82" s="54">
        <f t="shared" si="1"/>
        <v>0</v>
      </c>
      <c r="N82" s="54">
        <f t="shared" ref="N82:N89" si="3">SUM(+J82*0.05)</f>
        <v>0</v>
      </c>
      <c r="O82" s="101">
        <f>+'Pay App 1'!P82</f>
        <v>0</v>
      </c>
      <c r="P82" s="73"/>
      <c r="Q82" s="69">
        <f>+'Pay App 1'!Q82+N82+P82</f>
        <v>0</v>
      </c>
    </row>
    <row r="83" spans="1:17" ht="21" customHeight="1" x14ac:dyDescent="0.25">
      <c r="A83" s="154" t="s">
        <v>408</v>
      </c>
      <c r="B83" s="154"/>
      <c r="C83" s="154" t="s">
        <v>409</v>
      </c>
      <c r="D83" s="155"/>
      <c r="E83" s="101">
        <f>+'Pay App 1'!E83</f>
        <v>0</v>
      </c>
      <c r="F83" s="73"/>
      <c r="G83" s="102">
        <f>+'Pay App 1'!G83+'Pay App 2'!F83</f>
        <v>0</v>
      </c>
      <c r="H83" s="194">
        <f>+'Pay App 1'!K83</f>
        <v>0</v>
      </c>
      <c r="I83" s="195"/>
      <c r="J83" s="104"/>
      <c r="K83" s="55">
        <f t="shared" si="2"/>
        <v>0</v>
      </c>
      <c r="L83" s="56">
        <f t="shared" si="0"/>
        <v>0</v>
      </c>
      <c r="M83" s="54">
        <f t="shared" si="1"/>
        <v>0</v>
      </c>
      <c r="N83" s="54">
        <f t="shared" si="3"/>
        <v>0</v>
      </c>
      <c r="O83" s="101">
        <f>+'Pay App 1'!P83</f>
        <v>0</v>
      </c>
      <c r="P83" s="73"/>
      <c r="Q83" s="69">
        <f>+'Pay App 1'!Q83+N83+P83</f>
        <v>0</v>
      </c>
    </row>
    <row r="84" spans="1:17" ht="21" customHeight="1" x14ac:dyDescent="0.25">
      <c r="A84" s="154" t="s">
        <v>410</v>
      </c>
      <c r="B84" s="154"/>
      <c r="C84" s="154" t="s">
        <v>81</v>
      </c>
      <c r="D84" s="155"/>
      <c r="E84" s="101">
        <f>+'Pay App 1'!E84</f>
        <v>0</v>
      </c>
      <c r="F84" s="73"/>
      <c r="G84" s="102">
        <f>+'Pay App 1'!G84+'Pay App 2'!F84</f>
        <v>0</v>
      </c>
      <c r="H84" s="194">
        <f>+'Pay App 1'!K84</f>
        <v>0</v>
      </c>
      <c r="I84" s="195"/>
      <c r="J84" s="104"/>
      <c r="K84" s="55">
        <f t="shared" si="2"/>
        <v>0</v>
      </c>
      <c r="L84" s="56">
        <f t="shared" si="0"/>
        <v>0</v>
      </c>
      <c r="M84" s="54">
        <f t="shared" si="1"/>
        <v>0</v>
      </c>
      <c r="N84" s="54">
        <f t="shared" ref="N84:N87" si="4">SUM(+J84*0.05)</f>
        <v>0</v>
      </c>
      <c r="O84" s="101">
        <f>+'Pay App 1'!P84</f>
        <v>0</v>
      </c>
      <c r="P84" s="73"/>
      <c r="Q84" s="69">
        <f>+'Pay App 1'!Q84+N84+P84</f>
        <v>0</v>
      </c>
    </row>
    <row r="85" spans="1:17" ht="21" customHeight="1" x14ac:dyDescent="0.25">
      <c r="A85" s="154" t="s">
        <v>411</v>
      </c>
      <c r="B85" s="154"/>
      <c r="C85" s="154" t="s">
        <v>412</v>
      </c>
      <c r="D85" s="155"/>
      <c r="E85" s="101">
        <f>+'Pay App 1'!E85</f>
        <v>0</v>
      </c>
      <c r="F85" s="73"/>
      <c r="G85" s="102">
        <f>+'Pay App 1'!G85+'Pay App 2'!F85</f>
        <v>0</v>
      </c>
      <c r="H85" s="194">
        <f>+'Pay App 1'!K85</f>
        <v>0</v>
      </c>
      <c r="I85" s="195"/>
      <c r="J85" s="104"/>
      <c r="K85" s="55">
        <f t="shared" si="2"/>
        <v>0</v>
      </c>
      <c r="L85" s="56">
        <f t="shared" si="0"/>
        <v>0</v>
      </c>
      <c r="M85" s="54">
        <f t="shared" si="1"/>
        <v>0</v>
      </c>
      <c r="N85" s="54">
        <f t="shared" si="4"/>
        <v>0</v>
      </c>
      <c r="O85" s="101">
        <f>+'Pay App 1'!P85</f>
        <v>0</v>
      </c>
      <c r="P85" s="73"/>
      <c r="Q85" s="69">
        <f>+'Pay App 1'!Q85+N85+P85</f>
        <v>0</v>
      </c>
    </row>
    <row r="86" spans="1:17" ht="21" customHeight="1" x14ac:dyDescent="0.25">
      <c r="A86" s="154" t="s">
        <v>406</v>
      </c>
      <c r="B86" s="154"/>
      <c r="C86" s="154" t="s">
        <v>407</v>
      </c>
      <c r="D86" s="155"/>
      <c r="E86" s="101">
        <f>+'Pay App 1'!E86</f>
        <v>0</v>
      </c>
      <c r="F86" s="73"/>
      <c r="G86" s="102">
        <f>+'Pay App 1'!G86+'Pay App 2'!F86</f>
        <v>0</v>
      </c>
      <c r="H86" s="194">
        <f>+'Pay App 1'!K86</f>
        <v>0</v>
      </c>
      <c r="I86" s="195"/>
      <c r="J86" s="104"/>
      <c r="K86" s="55">
        <f t="shared" ref="K86" si="5">+H86+J86</f>
        <v>0</v>
      </c>
      <c r="L86" s="56">
        <f t="shared" ref="L86" si="6">IF(ISERROR(K86/G86),0,K86/G86)</f>
        <v>0</v>
      </c>
      <c r="M86" s="54">
        <f t="shared" ref="M86" si="7">+G86-K86</f>
        <v>0</v>
      </c>
      <c r="N86" s="54">
        <f t="shared" ref="N86" si="8">SUM(+J86*0.05)</f>
        <v>0</v>
      </c>
      <c r="O86" s="101">
        <f>+'Pay App 1'!P86</f>
        <v>0</v>
      </c>
      <c r="P86" s="73"/>
      <c r="Q86" s="69">
        <f>+'Pay App 1'!Q86+N86+P86</f>
        <v>0</v>
      </c>
    </row>
    <row r="87" spans="1:17" ht="21" customHeight="1" x14ac:dyDescent="0.25">
      <c r="A87" s="154" t="s">
        <v>562</v>
      </c>
      <c r="B87" s="154"/>
      <c r="C87" s="154" t="s">
        <v>563</v>
      </c>
      <c r="D87" s="155"/>
      <c r="E87" s="101">
        <f>+'Pay App 1'!E87</f>
        <v>0</v>
      </c>
      <c r="F87" s="73"/>
      <c r="G87" s="102">
        <f>+'Pay App 1'!G87+'Pay App 2'!F87</f>
        <v>0</v>
      </c>
      <c r="H87" s="194">
        <f>+'Pay App 1'!K87</f>
        <v>0</v>
      </c>
      <c r="I87" s="195"/>
      <c r="J87" s="104"/>
      <c r="K87" s="55">
        <f t="shared" si="2"/>
        <v>0</v>
      </c>
      <c r="L87" s="56">
        <f t="shared" si="0"/>
        <v>0</v>
      </c>
      <c r="M87" s="54">
        <f t="shared" si="1"/>
        <v>0</v>
      </c>
      <c r="N87" s="54">
        <f t="shared" si="4"/>
        <v>0</v>
      </c>
      <c r="O87" s="101">
        <f>+'Pay App 1'!P87</f>
        <v>0</v>
      </c>
      <c r="P87" s="73"/>
      <c r="Q87" s="69">
        <f>+'Pay App 1'!Q87+N87+P87</f>
        <v>0</v>
      </c>
    </row>
    <row r="88" spans="1:17" ht="21" customHeight="1" x14ac:dyDescent="0.25">
      <c r="A88" s="159" t="s">
        <v>228</v>
      </c>
      <c r="B88" s="159"/>
      <c r="C88" s="186" t="s">
        <v>269</v>
      </c>
      <c r="D88" s="187"/>
      <c r="E88" s="101">
        <f>+'Pay App 1'!E88</f>
        <v>0</v>
      </c>
      <c r="F88" s="73"/>
      <c r="G88" s="102">
        <f>+'Pay App 1'!G88+'Pay App 2'!F88</f>
        <v>0</v>
      </c>
      <c r="H88" s="194">
        <f>+'Pay App 1'!K88</f>
        <v>0</v>
      </c>
      <c r="I88" s="195"/>
      <c r="J88" s="104"/>
      <c r="K88" s="55">
        <f t="shared" si="2"/>
        <v>0</v>
      </c>
      <c r="L88" s="56">
        <f t="shared" si="0"/>
        <v>0</v>
      </c>
      <c r="M88" s="54">
        <f t="shared" si="1"/>
        <v>0</v>
      </c>
      <c r="N88" s="54">
        <f t="shared" si="3"/>
        <v>0</v>
      </c>
      <c r="O88" s="101">
        <f>+'Pay App 1'!P88</f>
        <v>0</v>
      </c>
      <c r="P88" s="73"/>
      <c r="Q88" s="69">
        <f>+'Pay App 1'!Q88+N88+P88</f>
        <v>0</v>
      </c>
    </row>
    <row r="89" spans="1:17" ht="21" customHeight="1" x14ac:dyDescent="0.25">
      <c r="A89" s="154" t="s">
        <v>82</v>
      </c>
      <c r="B89" s="154"/>
      <c r="C89" s="154" t="s">
        <v>256</v>
      </c>
      <c r="D89" s="155"/>
      <c r="E89" s="101">
        <f>+'Pay App 1'!E89</f>
        <v>0</v>
      </c>
      <c r="F89" s="73"/>
      <c r="G89" s="102">
        <f>+'Pay App 1'!G89+'Pay App 2'!F89</f>
        <v>0</v>
      </c>
      <c r="H89" s="194">
        <f>+'Pay App 1'!K89</f>
        <v>0</v>
      </c>
      <c r="I89" s="195"/>
      <c r="J89" s="104"/>
      <c r="K89" s="55">
        <f t="shared" si="2"/>
        <v>0</v>
      </c>
      <c r="L89" s="56">
        <f t="shared" si="0"/>
        <v>0</v>
      </c>
      <c r="M89" s="54">
        <f t="shared" si="1"/>
        <v>0</v>
      </c>
      <c r="N89" s="54">
        <f t="shared" si="3"/>
        <v>0</v>
      </c>
      <c r="O89" s="101">
        <f>+'Pay App 1'!P89</f>
        <v>0</v>
      </c>
      <c r="P89" s="73"/>
      <c r="Q89" s="69">
        <f>+'Pay App 1'!Q89+N89+P89</f>
        <v>0</v>
      </c>
    </row>
    <row r="90" spans="1:17" ht="21" customHeight="1" x14ac:dyDescent="0.25">
      <c r="A90" s="154" t="s">
        <v>257</v>
      </c>
      <c r="B90" s="154"/>
      <c r="C90" s="154" t="s">
        <v>258</v>
      </c>
      <c r="D90" s="155"/>
      <c r="E90" s="101">
        <f>+'Pay App 1'!E90</f>
        <v>0</v>
      </c>
      <c r="F90" s="73"/>
      <c r="G90" s="102">
        <f>+'Pay App 1'!G90+'Pay App 2'!F90</f>
        <v>0</v>
      </c>
      <c r="H90" s="194">
        <f>+'Pay App 1'!K90</f>
        <v>0</v>
      </c>
      <c r="I90" s="195"/>
      <c r="J90" s="104"/>
      <c r="K90" s="55">
        <f t="shared" si="2"/>
        <v>0</v>
      </c>
      <c r="L90" s="56">
        <f t="shared" si="0"/>
        <v>0</v>
      </c>
      <c r="M90" s="54">
        <f t="shared" si="1"/>
        <v>0</v>
      </c>
      <c r="N90" s="54">
        <f t="shared" ref="N90:N153" si="9">SUM(+J90*0.05)</f>
        <v>0</v>
      </c>
      <c r="O90" s="101">
        <f>+'Pay App 1'!P90</f>
        <v>0</v>
      </c>
      <c r="P90" s="73"/>
      <c r="Q90" s="69">
        <f>+'Pay App 1'!Q90+N90+P90</f>
        <v>0</v>
      </c>
    </row>
    <row r="91" spans="1:17" ht="21" customHeight="1" x14ac:dyDescent="0.25">
      <c r="A91" s="154" t="s">
        <v>259</v>
      </c>
      <c r="B91" s="154"/>
      <c r="C91" s="154" t="s">
        <v>260</v>
      </c>
      <c r="D91" s="155"/>
      <c r="E91" s="101">
        <f>+'Pay App 1'!E91</f>
        <v>0</v>
      </c>
      <c r="F91" s="73"/>
      <c r="G91" s="102">
        <f>+'Pay App 1'!G91+'Pay App 2'!F91</f>
        <v>0</v>
      </c>
      <c r="H91" s="194">
        <f>+'Pay App 1'!K91</f>
        <v>0</v>
      </c>
      <c r="I91" s="195"/>
      <c r="J91" s="104"/>
      <c r="K91" s="55">
        <f t="shared" si="2"/>
        <v>0</v>
      </c>
      <c r="L91" s="56">
        <f t="shared" si="0"/>
        <v>0</v>
      </c>
      <c r="M91" s="54">
        <f t="shared" si="1"/>
        <v>0</v>
      </c>
      <c r="N91" s="54">
        <f t="shared" si="9"/>
        <v>0</v>
      </c>
      <c r="O91" s="101">
        <f>+'Pay App 1'!P91</f>
        <v>0</v>
      </c>
      <c r="P91" s="73"/>
      <c r="Q91" s="69">
        <f>+'Pay App 1'!Q91+N91+P91</f>
        <v>0</v>
      </c>
    </row>
    <row r="92" spans="1:17" ht="21" customHeight="1" x14ac:dyDescent="0.25">
      <c r="A92" s="154" t="s">
        <v>261</v>
      </c>
      <c r="B92" s="154"/>
      <c r="C92" s="154" t="s">
        <v>262</v>
      </c>
      <c r="D92" s="155"/>
      <c r="E92" s="101">
        <f>+'Pay App 1'!E92</f>
        <v>0</v>
      </c>
      <c r="F92" s="73"/>
      <c r="G92" s="102">
        <f>+'Pay App 1'!G92+'Pay App 2'!F92</f>
        <v>0</v>
      </c>
      <c r="H92" s="194">
        <f>+'Pay App 1'!K92</f>
        <v>0</v>
      </c>
      <c r="I92" s="195"/>
      <c r="J92" s="104"/>
      <c r="K92" s="55">
        <f t="shared" si="2"/>
        <v>0</v>
      </c>
      <c r="L92" s="56">
        <f t="shared" si="0"/>
        <v>0</v>
      </c>
      <c r="M92" s="54">
        <f t="shared" si="1"/>
        <v>0</v>
      </c>
      <c r="N92" s="54">
        <f t="shared" si="9"/>
        <v>0</v>
      </c>
      <c r="O92" s="101">
        <f>+'Pay App 1'!P92</f>
        <v>0</v>
      </c>
      <c r="P92" s="73"/>
      <c r="Q92" s="69">
        <f>+'Pay App 1'!Q92+N92+P92</f>
        <v>0</v>
      </c>
    </row>
    <row r="93" spans="1:17" ht="21" customHeight="1" x14ac:dyDescent="0.25">
      <c r="A93" s="154" t="s">
        <v>263</v>
      </c>
      <c r="B93" s="154"/>
      <c r="C93" s="154" t="s">
        <v>264</v>
      </c>
      <c r="D93" s="155"/>
      <c r="E93" s="101">
        <f>+'Pay App 1'!E93</f>
        <v>0</v>
      </c>
      <c r="F93" s="73"/>
      <c r="G93" s="102">
        <f>+'Pay App 1'!G93+'Pay App 2'!F93</f>
        <v>0</v>
      </c>
      <c r="H93" s="194">
        <f>+'Pay App 1'!K93</f>
        <v>0</v>
      </c>
      <c r="I93" s="195"/>
      <c r="J93" s="104"/>
      <c r="K93" s="55">
        <f t="shared" si="2"/>
        <v>0</v>
      </c>
      <c r="L93" s="56">
        <f t="shared" si="0"/>
        <v>0</v>
      </c>
      <c r="M93" s="54">
        <f t="shared" si="1"/>
        <v>0</v>
      </c>
      <c r="N93" s="54">
        <f t="shared" si="9"/>
        <v>0</v>
      </c>
      <c r="O93" s="101">
        <f>+'Pay App 1'!P93</f>
        <v>0</v>
      </c>
      <c r="P93" s="73"/>
      <c r="Q93" s="69">
        <f>+'Pay App 1'!Q93+N93+P93</f>
        <v>0</v>
      </c>
    </row>
    <row r="94" spans="1:17" ht="21" customHeight="1" x14ac:dyDescent="0.25">
      <c r="A94" s="154" t="s">
        <v>265</v>
      </c>
      <c r="B94" s="154"/>
      <c r="C94" s="154" t="s">
        <v>266</v>
      </c>
      <c r="D94" s="155"/>
      <c r="E94" s="101">
        <f>+'Pay App 1'!E94</f>
        <v>0</v>
      </c>
      <c r="F94" s="73"/>
      <c r="G94" s="102">
        <f>+'Pay App 1'!G94+'Pay App 2'!F94</f>
        <v>0</v>
      </c>
      <c r="H94" s="194">
        <f>+'Pay App 1'!K94</f>
        <v>0</v>
      </c>
      <c r="I94" s="195"/>
      <c r="J94" s="104"/>
      <c r="K94" s="55">
        <f t="shared" si="2"/>
        <v>0</v>
      </c>
      <c r="L94" s="56">
        <f t="shared" si="0"/>
        <v>0</v>
      </c>
      <c r="M94" s="54">
        <f t="shared" si="1"/>
        <v>0</v>
      </c>
      <c r="N94" s="54">
        <f t="shared" si="9"/>
        <v>0</v>
      </c>
      <c r="O94" s="101">
        <f>+'Pay App 1'!P94</f>
        <v>0</v>
      </c>
      <c r="P94" s="73"/>
      <c r="Q94" s="69">
        <f>+'Pay App 1'!Q94+N94+P94</f>
        <v>0</v>
      </c>
    </row>
    <row r="95" spans="1:17" ht="21" customHeight="1" x14ac:dyDescent="0.25">
      <c r="A95" s="154" t="s">
        <v>83</v>
      </c>
      <c r="B95" s="154"/>
      <c r="C95" s="154" t="s">
        <v>267</v>
      </c>
      <c r="D95" s="155"/>
      <c r="E95" s="101">
        <f>+'Pay App 1'!E95</f>
        <v>0</v>
      </c>
      <c r="F95" s="73"/>
      <c r="G95" s="102">
        <f>+'Pay App 1'!G95+'Pay App 2'!F95</f>
        <v>0</v>
      </c>
      <c r="H95" s="194">
        <f>+'Pay App 1'!K95</f>
        <v>0</v>
      </c>
      <c r="I95" s="195"/>
      <c r="J95" s="104"/>
      <c r="K95" s="55">
        <f t="shared" si="2"/>
        <v>0</v>
      </c>
      <c r="L95" s="56">
        <f t="shared" si="0"/>
        <v>0</v>
      </c>
      <c r="M95" s="54">
        <f t="shared" si="1"/>
        <v>0</v>
      </c>
      <c r="N95" s="54">
        <f t="shared" si="9"/>
        <v>0</v>
      </c>
      <c r="O95" s="101">
        <f>+'Pay App 1'!P95</f>
        <v>0</v>
      </c>
      <c r="P95" s="73"/>
      <c r="Q95" s="69">
        <f>+'Pay App 1'!Q95+N95+P95</f>
        <v>0</v>
      </c>
    </row>
    <row r="96" spans="1:17" ht="21" customHeight="1" x14ac:dyDescent="0.25">
      <c r="A96" s="154" t="s">
        <v>84</v>
      </c>
      <c r="B96" s="154"/>
      <c r="C96" s="154" t="s">
        <v>268</v>
      </c>
      <c r="D96" s="155"/>
      <c r="E96" s="101">
        <f>+'Pay App 1'!E96</f>
        <v>0</v>
      </c>
      <c r="F96" s="73"/>
      <c r="G96" s="102">
        <f>+'Pay App 1'!G96+'Pay App 2'!F96</f>
        <v>0</v>
      </c>
      <c r="H96" s="194">
        <f>+'Pay App 1'!K96</f>
        <v>0</v>
      </c>
      <c r="I96" s="195"/>
      <c r="J96" s="104"/>
      <c r="K96" s="55">
        <f t="shared" si="2"/>
        <v>0</v>
      </c>
      <c r="L96" s="56">
        <f t="shared" si="0"/>
        <v>0</v>
      </c>
      <c r="M96" s="54">
        <f t="shared" si="1"/>
        <v>0</v>
      </c>
      <c r="N96" s="54">
        <f t="shared" si="9"/>
        <v>0</v>
      </c>
      <c r="O96" s="101">
        <f>+'Pay App 1'!P96</f>
        <v>0</v>
      </c>
      <c r="P96" s="73"/>
      <c r="Q96" s="69">
        <f>+'Pay App 1'!Q96+N96+P96</f>
        <v>0</v>
      </c>
    </row>
    <row r="97" spans="1:17" ht="21" customHeight="1" x14ac:dyDescent="0.25">
      <c r="A97" s="154" t="s">
        <v>270</v>
      </c>
      <c r="B97" s="154"/>
      <c r="C97" s="154" t="s">
        <v>271</v>
      </c>
      <c r="D97" s="155"/>
      <c r="E97" s="101">
        <f>+'Pay App 1'!E97</f>
        <v>0</v>
      </c>
      <c r="F97" s="73"/>
      <c r="G97" s="102">
        <f>+'Pay App 1'!G97+'Pay App 2'!F97</f>
        <v>0</v>
      </c>
      <c r="H97" s="194">
        <f>+'Pay App 1'!K97</f>
        <v>0</v>
      </c>
      <c r="I97" s="195"/>
      <c r="J97" s="104"/>
      <c r="K97" s="55">
        <f t="shared" si="2"/>
        <v>0</v>
      </c>
      <c r="L97" s="56">
        <f t="shared" si="0"/>
        <v>0</v>
      </c>
      <c r="M97" s="54">
        <f t="shared" si="1"/>
        <v>0</v>
      </c>
      <c r="N97" s="54">
        <f t="shared" si="9"/>
        <v>0</v>
      </c>
      <c r="O97" s="101">
        <f>+'Pay App 1'!P97</f>
        <v>0</v>
      </c>
      <c r="P97" s="73"/>
      <c r="Q97" s="69">
        <f>+'Pay App 1'!Q97+N97+P97</f>
        <v>0</v>
      </c>
    </row>
    <row r="98" spans="1:17" ht="21" customHeight="1" x14ac:dyDescent="0.25">
      <c r="A98" s="154" t="s">
        <v>272</v>
      </c>
      <c r="B98" s="154"/>
      <c r="C98" s="154" t="s">
        <v>273</v>
      </c>
      <c r="D98" s="155"/>
      <c r="E98" s="101">
        <f>+'Pay App 1'!E98</f>
        <v>0</v>
      </c>
      <c r="F98" s="73"/>
      <c r="G98" s="102">
        <f>+'Pay App 1'!G98+'Pay App 2'!F98</f>
        <v>0</v>
      </c>
      <c r="H98" s="194">
        <f>+'Pay App 1'!K98</f>
        <v>0</v>
      </c>
      <c r="I98" s="195"/>
      <c r="J98" s="104"/>
      <c r="K98" s="55">
        <f t="shared" si="2"/>
        <v>0</v>
      </c>
      <c r="L98" s="56">
        <f t="shared" si="0"/>
        <v>0</v>
      </c>
      <c r="M98" s="54">
        <f t="shared" si="1"/>
        <v>0</v>
      </c>
      <c r="N98" s="54">
        <f t="shared" si="9"/>
        <v>0</v>
      </c>
      <c r="O98" s="101">
        <f>+'Pay App 1'!P98</f>
        <v>0</v>
      </c>
      <c r="P98" s="73"/>
      <c r="Q98" s="69">
        <f>+'Pay App 1'!Q98+N98+P98</f>
        <v>0</v>
      </c>
    </row>
    <row r="99" spans="1:17" ht="21" customHeight="1" x14ac:dyDescent="0.25">
      <c r="A99" s="154" t="s">
        <v>274</v>
      </c>
      <c r="B99" s="154"/>
      <c r="C99" s="154" t="s">
        <v>275</v>
      </c>
      <c r="D99" s="155"/>
      <c r="E99" s="101">
        <f>+'Pay App 1'!E99</f>
        <v>0</v>
      </c>
      <c r="F99" s="73"/>
      <c r="G99" s="102">
        <f>+'Pay App 1'!G99+'Pay App 2'!F99</f>
        <v>0</v>
      </c>
      <c r="H99" s="194">
        <f>+'Pay App 1'!K99</f>
        <v>0</v>
      </c>
      <c r="I99" s="195"/>
      <c r="J99" s="104"/>
      <c r="K99" s="55">
        <f t="shared" si="2"/>
        <v>0</v>
      </c>
      <c r="L99" s="56">
        <f t="shared" si="0"/>
        <v>0</v>
      </c>
      <c r="M99" s="54">
        <f t="shared" si="1"/>
        <v>0</v>
      </c>
      <c r="N99" s="54">
        <f t="shared" si="9"/>
        <v>0</v>
      </c>
      <c r="O99" s="101">
        <f>+'Pay App 1'!P99</f>
        <v>0</v>
      </c>
      <c r="P99" s="73"/>
      <c r="Q99" s="69">
        <f>+'Pay App 1'!Q99+N99+P99</f>
        <v>0</v>
      </c>
    </row>
    <row r="100" spans="1:17" ht="21" customHeight="1" x14ac:dyDescent="0.25">
      <c r="A100" s="154" t="s">
        <v>276</v>
      </c>
      <c r="B100" s="154"/>
      <c r="C100" s="154" t="s">
        <v>277</v>
      </c>
      <c r="D100" s="155"/>
      <c r="E100" s="101">
        <f>+'Pay App 1'!E100</f>
        <v>0</v>
      </c>
      <c r="F100" s="73"/>
      <c r="G100" s="102">
        <f>+'Pay App 1'!G100+'Pay App 2'!F100</f>
        <v>0</v>
      </c>
      <c r="H100" s="194">
        <f>+'Pay App 1'!K100</f>
        <v>0</v>
      </c>
      <c r="I100" s="195"/>
      <c r="J100" s="104"/>
      <c r="K100" s="55">
        <f t="shared" si="2"/>
        <v>0</v>
      </c>
      <c r="L100" s="56">
        <f t="shared" si="0"/>
        <v>0</v>
      </c>
      <c r="M100" s="54">
        <f t="shared" si="1"/>
        <v>0</v>
      </c>
      <c r="N100" s="54">
        <f t="shared" si="9"/>
        <v>0</v>
      </c>
      <c r="O100" s="101">
        <f>+'Pay App 1'!P100</f>
        <v>0</v>
      </c>
      <c r="P100" s="73"/>
      <c r="Q100" s="69">
        <f>+'Pay App 1'!Q100+N100+P100</f>
        <v>0</v>
      </c>
    </row>
    <row r="101" spans="1:17" ht="21" customHeight="1" x14ac:dyDescent="0.25">
      <c r="A101" s="154" t="s">
        <v>278</v>
      </c>
      <c r="B101" s="154"/>
      <c r="C101" s="154" t="s">
        <v>279</v>
      </c>
      <c r="D101" s="155"/>
      <c r="E101" s="101">
        <f>+'Pay App 1'!E101</f>
        <v>0</v>
      </c>
      <c r="F101" s="73"/>
      <c r="G101" s="102">
        <f>+'Pay App 1'!G101+'Pay App 2'!F101</f>
        <v>0</v>
      </c>
      <c r="H101" s="194">
        <f>+'Pay App 1'!K101</f>
        <v>0</v>
      </c>
      <c r="I101" s="195"/>
      <c r="J101" s="104"/>
      <c r="K101" s="55">
        <f t="shared" si="2"/>
        <v>0</v>
      </c>
      <c r="L101" s="56">
        <f t="shared" si="0"/>
        <v>0</v>
      </c>
      <c r="M101" s="54">
        <f t="shared" si="1"/>
        <v>0</v>
      </c>
      <c r="N101" s="54">
        <f t="shared" si="9"/>
        <v>0</v>
      </c>
      <c r="O101" s="101">
        <f>+'Pay App 1'!P101</f>
        <v>0</v>
      </c>
      <c r="P101" s="73"/>
      <c r="Q101" s="69">
        <f>+'Pay App 1'!Q101+N101+P101</f>
        <v>0</v>
      </c>
    </row>
    <row r="102" spans="1:17" ht="21" customHeight="1" x14ac:dyDescent="0.25">
      <c r="A102" s="154" t="s">
        <v>281</v>
      </c>
      <c r="B102" s="154"/>
      <c r="C102" s="154" t="s">
        <v>280</v>
      </c>
      <c r="D102" s="155"/>
      <c r="E102" s="101">
        <f>+'Pay App 1'!E102</f>
        <v>0</v>
      </c>
      <c r="F102" s="73"/>
      <c r="G102" s="102">
        <f>+'Pay App 1'!G102+'Pay App 2'!F102</f>
        <v>0</v>
      </c>
      <c r="H102" s="194">
        <f>+'Pay App 1'!K102</f>
        <v>0</v>
      </c>
      <c r="I102" s="195"/>
      <c r="J102" s="104"/>
      <c r="K102" s="55">
        <f t="shared" si="2"/>
        <v>0</v>
      </c>
      <c r="L102" s="56">
        <f t="shared" si="0"/>
        <v>0</v>
      </c>
      <c r="M102" s="54">
        <f t="shared" si="1"/>
        <v>0</v>
      </c>
      <c r="N102" s="54">
        <f t="shared" si="9"/>
        <v>0</v>
      </c>
      <c r="O102" s="101">
        <f>+'Pay App 1'!P102</f>
        <v>0</v>
      </c>
      <c r="P102" s="73"/>
      <c r="Q102" s="69">
        <f>+'Pay App 1'!Q102+N102+P102</f>
        <v>0</v>
      </c>
    </row>
    <row r="103" spans="1:17" ht="21" customHeight="1" x14ac:dyDescent="0.25">
      <c r="A103" s="154" t="s">
        <v>282</v>
      </c>
      <c r="B103" s="154"/>
      <c r="C103" s="154" t="s">
        <v>283</v>
      </c>
      <c r="D103" s="155"/>
      <c r="E103" s="101">
        <f>+'Pay App 1'!E103</f>
        <v>0</v>
      </c>
      <c r="F103" s="73"/>
      <c r="G103" s="102">
        <f>+'Pay App 1'!G103+'Pay App 2'!F103</f>
        <v>0</v>
      </c>
      <c r="H103" s="194">
        <f>+'Pay App 1'!K103</f>
        <v>0</v>
      </c>
      <c r="I103" s="195"/>
      <c r="J103" s="104"/>
      <c r="K103" s="55">
        <f t="shared" si="2"/>
        <v>0</v>
      </c>
      <c r="L103" s="56">
        <f t="shared" si="0"/>
        <v>0</v>
      </c>
      <c r="M103" s="54">
        <f t="shared" si="1"/>
        <v>0</v>
      </c>
      <c r="N103" s="54">
        <f t="shared" si="9"/>
        <v>0</v>
      </c>
      <c r="O103" s="101">
        <f>+'Pay App 1'!P103</f>
        <v>0</v>
      </c>
      <c r="P103" s="73"/>
      <c r="Q103" s="69">
        <f>+'Pay App 1'!Q103+N103+P103</f>
        <v>0</v>
      </c>
    </row>
    <row r="104" spans="1:17" ht="21" customHeight="1" x14ac:dyDescent="0.25">
      <c r="A104" s="154" t="s">
        <v>284</v>
      </c>
      <c r="B104" s="154"/>
      <c r="C104" s="154" t="s">
        <v>285</v>
      </c>
      <c r="D104" s="155"/>
      <c r="E104" s="101">
        <f>+'Pay App 1'!E104</f>
        <v>0</v>
      </c>
      <c r="F104" s="73"/>
      <c r="G104" s="102">
        <f>+'Pay App 1'!G104+'Pay App 2'!F104</f>
        <v>0</v>
      </c>
      <c r="H104" s="194">
        <f>+'Pay App 1'!K104</f>
        <v>0</v>
      </c>
      <c r="I104" s="195"/>
      <c r="J104" s="104"/>
      <c r="K104" s="55">
        <f t="shared" si="2"/>
        <v>0</v>
      </c>
      <c r="L104" s="56">
        <f t="shared" si="0"/>
        <v>0</v>
      </c>
      <c r="M104" s="54">
        <f t="shared" si="1"/>
        <v>0</v>
      </c>
      <c r="N104" s="54">
        <f t="shared" si="9"/>
        <v>0</v>
      </c>
      <c r="O104" s="101">
        <f>+'Pay App 1'!P104</f>
        <v>0</v>
      </c>
      <c r="P104" s="73"/>
      <c r="Q104" s="69">
        <f>+'Pay App 1'!Q104+N104+P104</f>
        <v>0</v>
      </c>
    </row>
    <row r="105" spans="1:17" ht="21" customHeight="1" x14ac:dyDescent="0.25">
      <c r="A105" s="154" t="s">
        <v>292</v>
      </c>
      <c r="B105" s="154"/>
      <c r="C105" s="154" t="s">
        <v>286</v>
      </c>
      <c r="D105" s="155"/>
      <c r="E105" s="101">
        <f>+'Pay App 1'!E105</f>
        <v>0</v>
      </c>
      <c r="F105" s="73"/>
      <c r="G105" s="102">
        <f>+'Pay App 1'!G105+'Pay App 2'!F105</f>
        <v>0</v>
      </c>
      <c r="H105" s="194">
        <f>+'Pay App 1'!K105</f>
        <v>0</v>
      </c>
      <c r="I105" s="195"/>
      <c r="J105" s="104"/>
      <c r="K105" s="55">
        <f t="shared" si="2"/>
        <v>0</v>
      </c>
      <c r="L105" s="56">
        <f t="shared" si="0"/>
        <v>0</v>
      </c>
      <c r="M105" s="54">
        <f t="shared" si="1"/>
        <v>0</v>
      </c>
      <c r="N105" s="54">
        <f t="shared" si="9"/>
        <v>0</v>
      </c>
      <c r="O105" s="101">
        <f>+'Pay App 1'!P105</f>
        <v>0</v>
      </c>
      <c r="P105" s="73"/>
      <c r="Q105" s="69">
        <f>+'Pay App 1'!Q105+N105+P105</f>
        <v>0</v>
      </c>
    </row>
    <row r="106" spans="1:17" ht="21" customHeight="1" x14ac:dyDescent="0.25">
      <c r="A106" s="154" t="s">
        <v>413</v>
      </c>
      <c r="B106" s="154"/>
      <c r="C106" s="154" t="s">
        <v>414</v>
      </c>
      <c r="D106" s="155"/>
      <c r="E106" s="101">
        <f>+'Pay App 1'!E106</f>
        <v>0</v>
      </c>
      <c r="F106" s="73"/>
      <c r="G106" s="102">
        <f>+'Pay App 1'!G106+'Pay App 2'!F106</f>
        <v>0</v>
      </c>
      <c r="H106" s="194">
        <f>+'Pay App 1'!K106</f>
        <v>0</v>
      </c>
      <c r="I106" s="195"/>
      <c r="J106" s="104"/>
      <c r="K106" s="55">
        <f t="shared" si="2"/>
        <v>0</v>
      </c>
      <c r="L106" s="56">
        <f t="shared" si="0"/>
        <v>0</v>
      </c>
      <c r="M106" s="54">
        <f t="shared" si="1"/>
        <v>0</v>
      </c>
      <c r="N106" s="54">
        <f t="shared" si="9"/>
        <v>0</v>
      </c>
      <c r="O106" s="101">
        <f>+'Pay App 1'!P106</f>
        <v>0</v>
      </c>
      <c r="P106" s="73"/>
      <c r="Q106" s="69">
        <f>+'Pay App 1'!Q106+N106+P106</f>
        <v>0</v>
      </c>
    </row>
    <row r="107" spans="1:17" ht="21" customHeight="1" x14ac:dyDescent="0.25">
      <c r="A107" s="154" t="s">
        <v>293</v>
      </c>
      <c r="B107" s="154"/>
      <c r="C107" s="154" t="s">
        <v>287</v>
      </c>
      <c r="D107" s="155"/>
      <c r="E107" s="101">
        <f>+'Pay App 1'!E107</f>
        <v>0</v>
      </c>
      <c r="F107" s="73"/>
      <c r="G107" s="102">
        <f>+'Pay App 1'!G107+'Pay App 2'!F107</f>
        <v>0</v>
      </c>
      <c r="H107" s="194">
        <f>+'Pay App 1'!K107</f>
        <v>0</v>
      </c>
      <c r="I107" s="195"/>
      <c r="J107" s="104"/>
      <c r="K107" s="55">
        <f t="shared" si="2"/>
        <v>0</v>
      </c>
      <c r="L107" s="56">
        <f t="shared" si="0"/>
        <v>0</v>
      </c>
      <c r="M107" s="54">
        <f t="shared" si="1"/>
        <v>0</v>
      </c>
      <c r="N107" s="54">
        <f t="shared" si="9"/>
        <v>0</v>
      </c>
      <c r="O107" s="101">
        <f>+'Pay App 1'!P107</f>
        <v>0</v>
      </c>
      <c r="P107" s="73"/>
      <c r="Q107" s="69">
        <f>+'Pay App 1'!Q107+N107+P107</f>
        <v>0</v>
      </c>
    </row>
    <row r="108" spans="1:17" ht="21" customHeight="1" x14ac:dyDescent="0.25">
      <c r="A108" s="154" t="s">
        <v>294</v>
      </c>
      <c r="B108" s="154"/>
      <c r="C108" s="154" t="s">
        <v>288</v>
      </c>
      <c r="D108" s="155"/>
      <c r="E108" s="101">
        <f>+'Pay App 1'!E108</f>
        <v>0</v>
      </c>
      <c r="F108" s="73"/>
      <c r="G108" s="102">
        <f>+'Pay App 1'!G108+'Pay App 2'!F108</f>
        <v>0</v>
      </c>
      <c r="H108" s="194">
        <f>+'Pay App 1'!K108</f>
        <v>0</v>
      </c>
      <c r="I108" s="195"/>
      <c r="J108" s="104"/>
      <c r="K108" s="55">
        <f t="shared" si="2"/>
        <v>0</v>
      </c>
      <c r="L108" s="56">
        <f t="shared" si="0"/>
        <v>0</v>
      </c>
      <c r="M108" s="54">
        <f t="shared" si="1"/>
        <v>0</v>
      </c>
      <c r="N108" s="54">
        <f t="shared" si="9"/>
        <v>0</v>
      </c>
      <c r="O108" s="101">
        <f>+'Pay App 1'!P108</f>
        <v>0</v>
      </c>
      <c r="P108" s="73"/>
      <c r="Q108" s="69">
        <f>+'Pay App 1'!Q108+N108+P108</f>
        <v>0</v>
      </c>
    </row>
    <row r="109" spans="1:17" ht="21" customHeight="1" x14ac:dyDescent="0.25">
      <c r="A109" s="154" t="s">
        <v>295</v>
      </c>
      <c r="B109" s="154"/>
      <c r="C109" s="154" t="s">
        <v>289</v>
      </c>
      <c r="D109" s="155"/>
      <c r="E109" s="101">
        <f>+'Pay App 1'!E109</f>
        <v>0</v>
      </c>
      <c r="F109" s="73"/>
      <c r="G109" s="102">
        <f>+'Pay App 1'!G109+'Pay App 2'!F109</f>
        <v>0</v>
      </c>
      <c r="H109" s="194">
        <f>+'Pay App 1'!K109</f>
        <v>0</v>
      </c>
      <c r="I109" s="195"/>
      <c r="J109" s="104"/>
      <c r="K109" s="55">
        <f t="shared" si="2"/>
        <v>0</v>
      </c>
      <c r="L109" s="56">
        <f t="shared" si="0"/>
        <v>0</v>
      </c>
      <c r="M109" s="54">
        <f t="shared" si="1"/>
        <v>0</v>
      </c>
      <c r="N109" s="54">
        <f t="shared" si="9"/>
        <v>0</v>
      </c>
      <c r="O109" s="101">
        <f>+'Pay App 1'!P109</f>
        <v>0</v>
      </c>
      <c r="P109" s="73"/>
      <c r="Q109" s="69">
        <f>+'Pay App 1'!Q109+N109+P109</f>
        <v>0</v>
      </c>
    </row>
    <row r="110" spans="1:17" ht="21" customHeight="1" x14ac:dyDescent="0.25">
      <c r="A110" s="154" t="s">
        <v>296</v>
      </c>
      <c r="B110" s="154"/>
      <c r="C110" s="154" t="s">
        <v>290</v>
      </c>
      <c r="D110" s="155"/>
      <c r="E110" s="101">
        <f>+'Pay App 1'!E110</f>
        <v>0</v>
      </c>
      <c r="F110" s="73"/>
      <c r="G110" s="102">
        <f>+'Pay App 1'!G110+'Pay App 2'!F110</f>
        <v>0</v>
      </c>
      <c r="H110" s="194">
        <f>+'Pay App 1'!K110</f>
        <v>0</v>
      </c>
      <c r="I110" s="195"/>
      <c r="J110" s="104"/>
      <c r="K110" s="55">
        <f t="shared" si="2"/>
        <v>0</v>
      </c>
      <c r="L110" s="56">
        <f t="shared" si="0"/>
        <v>0</v>
      </c>
      <c r="M110" s="54">
        <f t="shared" si="1"/>
        <v>0</v>
      </c>
      <c r="N110" s="54">
        <f t="shared" si="9"/>
        <v>0</v>
      </c>
      <c r="O110" s="101">
        <f>+'Pay App 1'!P110</f>
        <v>0</v>
      </c>
      <c r="P110" s="73"/>
      <c r="Q110" s="69">
        <f>+'Pay App 1'!Q110+N110+P110</f>
        <v>0</v>
      </c>
    </row>
    <row r="111" spans="1:17" ht="21" customHeight="1" x14ac:dyDescent="0.25">
      <c r="A111" s="154" t="s">
        <v>297</v>
      </c>
      <c r="B111" s="154"/>
      <c r="C111" s="154" t="s">
        <v>291</v>
      </c>
      <c r="D111" s="155"/>
      <c r="E111" s="101">
        <f>+'Pay App 1'!E111</f>
        <v>0</v>
      </c>
      <c r="F111" s="73"/>
      <c r="G111" s="102">
        <f>+'Pay App 1'!G111+'Pay App 2'!F111</f>
        <v>0</v>
      </c>
      <c r="H111" s="194">
        <f>+'Pay App 1'!K111</f>
        <v>0</v>
      </c>
      <c r="I111" s="195"/>
      <c r="J111" s="104"/>
      <c r="K111" s="55">
        <f t="shared" si="2"/>
        <v>0</v>
      </c>
      <c r="L111" s="56">
        <f t="shared" si="0"/>
        <v>0</v>
      </c>
      <c r="M111" s="54">
        <f t="shared" si="1"/>
        <v>0</v>
      </c>
      <c r="N111" s="54">
        <f t="shared" si="9"/>
        <v>0</v>
      </c>
      <c r="O111" s="101">
        <f>+'Pay App 1'!P111</f>
        <v>0</v>
      </c>
      <c r="P111" s="73"/>
      <c r="Q111" s="69">
        <f>+'Pay App 1'!Q111+N111+P111</f>
        <v>0</v>
      </c>
    </row>
    <row r="112" spans="1:17" ht="21" customHeight="1" x14ac:dyDescent="0.25">
      <c r="A112" s="159" t="s">
        <v>226</v>
      </c>
      <c r="B112" s="159"/>
      <c r="C112" s="159" t="s">
        <v>227</v>
      </c>
      <c r="D112" s="160"/>
      <c r="E112" s="101">
        <f>+'Pay App 1'!E112</f>
        <v>0</v>
      </c>
      <c r="F112" s="73"/>
      <c r="G112" s="102">
        <f>+'Pay App 1'!G112+'Pay App 2'!F112</f>
        <v>0</v>
      </c>
      <c r="H112" s="194">
        <f>+'Pay App 1'!K112</f>
        <v>0</v>
      </c>
      <c r="I112" s="195"/>
      <c r="J112" s="104"/>
      <c r="K112" s="55">
        <f t="shared" si="2"/>
        <v>0</v>
      </c>
      <c r="L112" s="56">
        <f t="shared" si="0"/>
        <v>0</v>
      </c>
      <c r="M112" s="54">
        <f t="shared" si="1"/>
        <v>0</v>
      </c>
      <c r="N112" s="54">
        <f t="shared" si="9"/>
        <v>0</v>
      </c>
      <c r="O112" s="101">
        <f>+'Pay App 1'!P112</f>
        <v>0</v>
      </c>
      <c r="P112" s="73"/>
      <c r="Q112" s="69">
        <f>+'Pay App 1'!Q112+N112+P112</f>
        <v>0</v>
      </c>
    </row>
    <row r="113" spans="1:17" ht="21" customHeight="1" x14ac:dyDescent="0.25">
      <c r="A113" s="154" t="s">
        <v>85</v>
      </c>
      <c r="B113" s="154"/>
      <c r="C113" s="154" t="s">
        <v>86</v>
      </c>
      <c r="D113" s="155"/>
      <c r="E113" s="101">
        <f>+'Pay App 1'!E113</f>
        <v>0</v>
      </c>
      <c r="F113" s="73"/>
      <c r="G113" s="102">
        <f>+'Pay App 1'!G113+'Pay App 2'!F113</f>
        <v>0</v>
      </c>
      <c r="H113" s="194">
        <f>+'Pay App 1'!K113</f>
        <v>0</v>
      </c>
      <c r="I113" s="195"/>
      <c r="J113" s="104"/>
      <c r="K113" s="55">
        <f t="shared" si="2"/>
        <v>0</v>
      </c>
      <c r="L113" s="56">
        <f t="shared" si="0"/>
        <v>0</v>
      </c>
      <c r="M113" s="54">
        <f t="shared" si="1"/>
        <v>0</v>
      </c>
      <c r="N113" s="54">
        <f t="shared" si="9"/>
        <v>0</v>
      </c>
      <c r="O113" s="101">
        <f>+'Pay App 1'!P113</f>
        <v>0</v>
      </c>
      <c r="P113" s="73"/>
      <c r="Q113" s="69">
        <f>+'Pay App 1'!Q113+N113+P113</f>
        <v>0</v>
      </c>
    </row>
    <row r="114" spans="1:17" ht="21" customHeight="1" x14ac:dyDescent="0.25">
      <c r="A114" s="154" t="s">
        <v>87</v>
      </c>
      <c r="B114" s="154"/>
      <c r="C114" s="154" t="s">
        <v>88</v>
      </c>
      <c r="D114" s="155"/>
      <c r="E114" s="101">
        <f>+'Pay App 1'!E114</f>
        <v>0</v>
      </c>
      <c r="F114" s="73"/>
      <c r="G114" s="102">
        <f>+'Pay App 1'!G114+'Pay App 2'!F114</f>
        <v>0</v>
      </c>
      <c r="H114" s="194">
        <f>+'Pay App 1'!K114</f>
        <v>0</v>
      </c>
      <c r="I114" s="195"/>
      <c r="J114" s="104"/>
      <c r="K114" s="55">
        <f t="shared" si="2"/>
        <v>0</v>
      </c>
      <c r="L114" s="56">
        <f t="shared" si="0"/>
        <v>0</v>
      </c>
      <c r="M114" s="54">
        <f t="shared" si="1"/>
        <v>0</v>
      </c>
      <c r="N114" s="54">
        <f t="shared" si="9"/>
        <v>0</v>
      </c>
      <c r="O114" s="101">
        <f>+'Pay App 1'!P114</f>
        <v>0</v>
      </c>
      <c r="P114" s="73"/>
      <c r="Q114" s="69">
        <f>+'Pay App 1'!Q114+N114+P114</f>
        <v>0</v>
      </c>
    </row>
    <row r="115" spans="1:17" ht="21" customHeight="1" x14ac:dyDescent="0.25">
      <c r="A115" s="154" t="s">
        <v>298</v>
      </c>
      <c r="B115" s="154"/>
      <c r="C115" s="154" t="s">
        <v>299</v>
      </c>
      <c r="D115" s="155"/>
      <c r="E115" s="101">
        <f>+'Pay App 1'!E115</f>
        <v>0</v>
      </c>
      <c r="F115" s="73"/>
      <c r="G115" s="102">
        <f>+'Pay App 1'!G115+'Pay App 2'!F115</f>
        <v>0</v>
      </c>
      <c r="H115" s="194">
        <f>+'Pay App 1'!K115</f>
        <v>0</v>
      </c>
      <c r="I115" s="195"/>
      <c r="J115" s="104"/>
      <c r="K115" s="55">
        <f t="shared" si="2"/>
        <v>0</v>
      </c>
      <c r="L115" s="56">
        <f t="shared" si="0"/>
        <v>0</v>
      </c>
      <c r="M115" s="54">
        <f t="shared" si="1"/>
        <v>0</v>
      </c>
      <c r="N115" s="54">
        <f t="shared" si="9"/>
        <v>0</v>
      </c>
      <c r="O115" s="101">
        <f>+'Pay App 1'!P115</f>
        <v>0</v>
      </c>
      <c r="P115" s="73"/>
      <c r="Q115" s="69">
        <f>+'Pay App 1'!Q115+N115+P115</f>
        <v>0</v>
      </c>
    </row>
    <row r="116" spans="1:17" ht="21" customHeight="1" x14ac:dyDescent="0.25">
      <c r="A116" s="159" t="s">
        <v>224</v>
      </c>
      <c r="B116" s="159"/>
      <c r="C116" s="157" t="s">
        <v>225</v>
      </c>
      <c r="D116" s="185"/>
      <c r="E116" s="101">
        <f>+'Pay App 1'!E116</f>
        <v>0</v>
      </c>
      <c r="F116" s="73"/>
      <c r="G116" s="102">
        <f>+'Pay App 1'!G116+'Pay App 2'!F116</f>
        <v>0</v>
      </c>
      <c r="H116" s="194">
        <f>+'Pay App 1'!K116</f>
        <v>0</v>
      </c>
      <c r="I116" s="195"/>
      <c r="J116" s="104"/>
      <c r="K116" s="55">
        <f t="shared" si="2"/>
        <v>0</v>
      </c>
      <c r="L116" s="56">
        <f t="shared" si="0"/>
        <v>0</v>
      </c>
      <c r="M116" s="54">
        <f t="shared" si="1"/>
        <v>0</v>
      </c>
      <c r="N116" s="54">
        <f t="shared" si="9"/>
        <v>0</v>
      </c>
      <c r="O116" s="101">
        <f>+'Pay App 1'!P116</f>
        <v>0</v>
      </c>
      <c r="P116" s="73"/>
      <c r="Q116" s="69">
        <f>+'Pay App 1'!Q116+N116+P116</f>
        <v>0</v>
      </c>
    </row>
    <row r="117" spans="1:17" ht="21" customHeight="1" x14ac:dyDescent="0.25">
      <c r="A117" s="154" t="s">
        <v>300</v>
      </c>
      <c r="B117" s="154"/>
      <c r="C117" s="154" t="s">
        <v>301</v>
      </c>
      <c r="D117" s="155"/>
      <c r="E117" s="101">
        <f>+'Pay App 1'!E117</f>
        <v>0</v>
      </c>
      <c r="F117" s="73"/>
      <c r="G117" s="102">
        <f>+'Pay App 1'!G117+'Pay App 2'!F117</f>
        <v>0</v>
      </c>
      <c r="H117" s="194">
        <f>+'Pay App 1'!K117</f>
        <v>0</v>
      </c>
      <c r="I117" s="195"/>
      <c r="J117" s="104"/>
      <c r="K117" s="55">
        <f t="shared" si="2"/>
        <v>0</v>
      </c>
      <c r="L117" s="56">
        <f t="shared" si="0"/>
        <v>0</v>
      </c>
      <c r="M117" s="54">
        <f t="shared" si="1"/>
        <v>0</v>
      </c>
      <c r="N117" s="54">
        <f t="shared" si="9"/>
        <v>0</v>
      </c>
      <c r="O117" s="101">
        <f>+'Pay App 1'!P117</f>
        <v>0</v>
      </c>
      <c r="P117" s="73"/>
      <c r="Q117" s="69">
        <f>+'Pay App 1'!Q117+N117+P117</f>
        <v>0</v>
      </c>
    </row>
    <row r="118" spans="1:17" ht="21" customHeight="1" x14ac:dyDescent="0.25">
      <c r="A118" s="154" t="s">
        <v>89</v>
      </c>
      <c r="B118" s="154"/>
      <c r="C118" s="123" t="s">
        <v>90</v>
      </c>
      <c r="D118" s="136"/>
      <c r="E118" s="101">
        <f>+'Pay App 1'!E118</f>
        <v>0</v>
      </c>
      <c r="F118" s="73"/>
      <c r="G118" s="102">
        <f>+'Pay App 1'!G118+'Pay App 2'!F118</f>
        <v>0</v>
      </c>
      <c r="H118" s="194">
        <f>+'Pay App 1'!K118</f>
        <v>0</v>
      </c>
      <c r="I118" s="195"/>
      <c r="J118" s="104"/>
      <c r="K118" s="55">
        <f t="shared" si="2"/>
        <v>0</v>
      </c>
      <c r="L118" s="56">
        <f t="shared" si="0"/>
        <v>0</v>
      </c>
      <c r="M118" s="54">
        <f t="shared" si="1"/>
        <v>0</v>
      </c>
      <c r="N118" s="54">
        <f t="shared" si="9"/>
        <v>0</v>
      </c>
      <c r="O118" s="101">
        <f>+'Pay App 1'!P118</f>
        <v>0</v>
      </c>
      <c r="P118" s="73"/>
      <c r="Q118" s="69">
        <f>+'Pay App 1'!Q118+N118+P118</f>
        <v>0</v>
      </c>
    </row>
    <row r="119" spans="1:17" ht="21" customHeight="1" x14ac:dyDescent="0.25">
      <c r="A119" s="154" t="s">
        <v>91</v>
      </c>
      <c r="B119" s="154"/>
      <c r="C119" s="155" t="s">
        <v>92</v>
      </c>
      <c r="D119" s="172"/>
      <c r="E119" s="101">
        <f>+'Pay App 1'!E119</f>
        <v>0</v>
      </c>
      <c r="F119" s="73"/>
      <c r="G119" s="102">
        <f>+'Pay App 1'!G119+'Pay App 2'!F119</f>
        <v>0</v>
      </c>
      <c r="H119" s="194">
        <f>+'Pay App 1'!K119</f>
        <v>0</v>
      </c>
      <c r="I119" s="195"/>
      <c r="J119" s="104"/>
      <c r="K119" s="55">
        <f t="shared" si="2"/>
        <v>0</v>
      </c>
      <c r="L119" s="56">
        <f t="shared" si="0"/>
        <v>0</v>
      </c>
      <c r="M119" s="54">
        <f t="shared" si="1"/>
        <v>0</v>
      </c>
      <c r="N119" s="54">
        <f t="shared" si="9"/>
        <v>0</v>
      </c>
      <c r="O119" s="101">
        <f>+'Pay App 1'!P119</f>
        <v>0</v>
      </c>
      <c r="P119" s="73"/>
      <c r="Q119" s="69">
        <f>+'Pay App 1'!Q119+N119+P119</f>
        <v>0</v>
      </c>
    </row>
    <row r="120" spans="1:17" ht="21" customHeight="1" x14ac:dyDescent="0.25">
      <c r="A120" s="154" t="s">
        <v>302</v>
      </c>
      <c r="B120" s="154"/>
      <c r="C120" s="154" t="s">
        <v>303</v>
      </c>
      <c r="D120" s="155"/>
      <c r="E120" s="101">
        <f>+'Pay App 1'!E120</f>
        <v>0</v>
      </c>
      <c r="F120" s="73"/>
      <c r="G120" s="102">
        <f>+'Pay App 1'!G120+'Pay App 2'!F120</f>
        <v>0</v>
      </c>
      <c r="H120" s="194">
        <f>+'Pay App 1'!K120</f>
        <v>0</v>
      </c>
      <c r="I120" s="195"/>
      <c r="J120" s="104"/>
      <c r="K120" s="55">
        <f t="shared" si="2"/>
        <v>0</v>
      </c>
      <c r="L120" s="56">
        <f t="shared" si="0"/>
        <v>0</v>
      </c>
      <c r="M120" s="54">
        <f t="shared" si="1"/>
        <v>0</v>
      </c>
      <c r="N120" s="54">
        <f t="shared" si="9"/>
        <v>0</v>
      </c>
      <c r="O120" s="101">
        <f>+'Pay App 1'!P120</f>
        <v>0</v>
      </c>
      <c r="P120" s="73"/>
      <c r="Q120" s="69">
        <f>+'Pay App 1'!Q120+N120+P120</f>
        <v>0</v>
      </c>
    </row>
    <row r="121" spans="1:17" ht="21" customHeight="1" x14ac:dyDescent="0.25">
      <c r="A121" s="154" t="s">
        <v>304</v>
      </c>
      <c r="B121" s="154"/>
      <c r="C121" s="154" t="s">
        <v>305</v>
      </c>
      <c r="D121" s="155"/>
      <c r="E121" s="101">
        <f>+'Pay App 1'!E121</f>
        <v>0</v>
      </c>
      <c r="F121" s="73"/>
      <c r="G121" s="102">
        <f>+'Pay App 1'!G121+'Pay App 2'!F121</f>
        <v>0</v>
      </c>
      <c r="H121" s="194">
        <f>+'Pay App 1'!K121</f>
        <v>0</v>
      </c>
      <c r="I121" s="195"/>
      <c r="J121" s="104"/>
      <c r="K121" s="55">
        <f t="shared" si="2"/>
        <v>0</v>
      </c>
      <c r="L121" s="56">
        <f t="shared" si="0"/>
        <v>0</v>
      </c>
      <c r="M121" s="54">
        <f t="shared" si="1"/>
        <v>0</v>
      </c>
      <c r="N121" s="54">
        <f t="shared" si="9"/>
        <v>0</v>
      </c>
      <c r="O121" s="101">
        <f>+'Pay App 1'!P121</f>
        <v>0</v>
      </c>
      <c r="P121" s="73"/>
      <c r="Q121" s="69">
        <f>+'Pay App 1'!Q121+N121+P121</f>
        <v>0</v>
      </c>
    </row>
    <row r="122" spans="1:17" ht="21" customHeight="1" x14ac:dyDescent="0.25">
      <c r="A122" s="159" t="s">
        <v>93</v>
      </c>
      <c r="B122" s="159"/>
      <c r="C122" s="160" t="s">
        <v>221</v>
      </c>
      <c r="D122" s="163"/>
      <c r="E122" s="101">
        <f>+'Pay App 1'!E122</f>
        <v>0</v>
      </c>
      <c r="F122" s="73"/>
      <c r="G122" s="102">
        <f>+'Pay App 1'!G122+'Pay App 2'!F122</f>
        <v>0</v>
      </c>
      <c r="H122" s="194">
        <f>+'Pay App 1'!K122</f>
        <v>0</v>
      </c>
      <c r="I122" s="195"/>
      <c r="J122" s="104"/>
      <c r="K122" s="55">
        <f t="shared" si="2"/>
        <v>0</v>
      </c>
      <c r="L122" s="56">
        <f t="shared" si="0"/>
        <v>0</v>
      </c>
      <c r="M122" s="54">
        <f t="shared" si="1"/>
        <v>0</v>
      </c>
      <c r="N122" s="54">
        <f t="shared" si="9"/>
        <v>0</v>
      </c>
      <c r="O122" s="101">
        <f>+'Pay App 1'!P122</f>
        <v>0</v>
      </c>
      <c r="P122" s="73"/>
      <c r="Q122" s="69">
        <f>+'Pay App 1'!Q122+N122+P122</f>
        <v>0</v>
      </c>
    </row>
    <row r="123" spans="1:17" ht="21" customHeight="1" x14ac:dyDescent="0.25">
      <c r="A123" s="154" t="s">
        <v>306</v>
      </c>
      <c r="B123" s="154"/>
      <c r="C123" s="154" t="s">
        <v>307</v>
      </c>
      <c r="D123" s="155"/>
      <c r="E123" s="101">
        <f>+'Pay App 1'!E123</f>
        <v>0</v>
      </c>
      <c r="F123" s="73"/>
      <c r="G123" s="102">
        <f>+'Pay App 1'!G123+'Pay App 2'!F123</f>
        <v>0</v>
      </c>
      <c r="H123" s="194">
        <f>+'Pay App 1'!K123</f>
        <v>0</v>
      </c>
      <c r="I123" s="195"/>
      <c r="J123" s="104"/>
      <c r="K123" s="55">
        <f t="shared" si="2"/>
        <v>0</v>
      </c>
      <c r="L123" s="56">
        <f t="shared" si="0"/>
        <v>0</v>
      </c>
      <c r="M123" s="54">
        <f t="shared" si="1"/>
        <v>0</v>
      </c>
      <c r="N123" s="54">
        <f t="shared" si="9"/>
        <v>0</v>
      </c>
      <c r="O123" s="101">
        <f>+'Pay App 1'!P123</f>
        <v>0</v>
      </c>
      <c r="P123" s="73"/>
      <c r="Q123" s="69">
        <f>+'Pay App 1'!Q123+N123+P123</f>
        <v>0</v>
      </c>
    </row>
    <row r="124" spans="1:17" ht="21" customHeight="1" x14ac:dyDescent="0.25">
      <c r="A124" s="154" t="s">
        <v>306</v>
      </c>
      <c r="B124" s="154"/>
      <c r="C124" s="154" t="s">
        <v>308</v>
      </c>
      <c r="D124" s="155"/>
      <c r="E124" s="101">
        <f>+'Pay App 1'!E124</f>
        <v>0</v>
      </c>
      <c r="F124" s="73"/>
      <c r="G124" s="102">
        <f>+'Pay App 1'!G124+'Pay App 2'!F124</f>
        <v>0</v>
      </c>
      <c r="H124" s="194">
        <f>+'Pay App 1'!K124</f>
        <v>0</v>
      </c>
      <c r="I124" s="195"/>
      <c r="J124" s="104"/>
      <c r="K124" s="55">
        <f t="shared" si="2"/>
        <v>0</v>
      </c>
      <c r="L124" s="56">
        <f t="shared" si="0"/>
        <v>0</v>
      </c>
      <c r="M124" s="54">
        <f t="shared" si="1"/>
        <v>0</v>
      </c>
      <c r="N124" s="54">
        <f t="shared" si="9"/>
        <v>0</v>
      </c>
      <c r="O124" s="101">
        <f>+'Pay App 1'!P124</f>
        <v>0</v>
      </c>
      <c r="P124" s="73"/>
      <c r="Q124" s="69">
        <f>+'Pay App 1'!Q124+N124+P124</f>
        <v>0</v>
      </c>
    </row>
    <row r="125" spans="1:17" ht="21" customHeight="1" x14ac:dyDescent="0.25">
      <c r="A125" s="154" t="s">
        <v>306</v>
      </c>
      <c r="B125" s="154"/>
      <c r="C125" s="154" t="s">
        <v>309</v>
      </c>
      <c r="D125" s="155"/>
      <c r="E125" s="101">
        <f>+'Pay App 1'!E125</f>
        <v>0</v>
      </c>
      <c r="F125" s="73"/>
      <c r="G125" s="102">
        <f>+'Pay App 1'!G125+'Pay App 2'!F125</f>
        <v>0</v>
      </c>
      <c r="H125" s="194">
        <f>+'Pay App 1'!K125</f>
        <v>0</v>
      </c>
      <c r="I125" s="195"/>
      <c r="J125" s="104"/>
      <c r="K125" s="55">
        <f t="shared" si="2"/>
        <v>0</v>
      </c>
      <c r="L125" s="56">
        <f t="shared" si="0"/>
        <v>0</v>
      </c>
      <c r="M125" s="54">
        <f t="shared" si="1"/>
        <v>0</v>
      </c>
      <c r="N125" s="54">
        <f t="shared" si="9"/>
        <v>0</v>
      </c>
      <c r="O125" s="101">
        <f>+'Pay App 1'!P125</f>
        <v>0</v>
      </c>
      <c r="P125" s="73"/>
      <c r="Q125" s="69">
        <f>+'Pay App 1'!Q125+N125+P125</f>
        <v>0</v>
      </c>
    </row>
    <row r="126" spans="1:17" ht="21" customHeight="1" x14ac:dyDescent="0.25">
      <c r="A126" s="159" t="s">
        <v>222</v>
      </c>
      <c r="B126" s="159"/>
      <c r="C126" s="159" t="s">
        <v>223</v>
      </c>
      <c r="D126" s="160"/>
      <c r="E126" s="101">
        <f>+'Pay App 1'!E126</f>
        <v>0</v>
      </c>
      <c r="F126" s="73"/>
      <c r="G126" s="102">
        <f>+'Pay App 1'!G126+'Pay App 2'!F126</f>
        <v>0</v>
      </c>
      <c r="H126" s="194">
        <f>+'Pay App 1'!K126</f>
        <v>0</v>
      </c>
      <c r="I126" s="195"/>
      <c r="J126" s="104"/>
      <c r="K126" s="55">
        <f t="shared" si="2"/>
        <v>0</v>
      </c>
      <c r="L126" s="56">
        <f t="shared" si="0"/>
        <v>0</v>
      </c>
      <c r="M126" s="54">
        <f t="shared" si="1"/>
        <v>0</v>
      </c>
      <c r="N126" s="54">
        <f t="shared" si="9"/>
        <v>0</v>
      </c>
      <c r="O126" s="101">
        <f>+'Pay App 1'!P126</f>
        <v>0</v>
      </c>
      <c r="P126" s="73"/>
      <c r="Q126" s="69">
        <f>+'Pay App 1'!Q126+N126+P126</f>
        <v>0</v>
      </c>
    </row>
    <row r="127" spans="1:17" ht="21" customHeight="1" x14ac:dyDescent="0.25">
      <c r="A127" s="154" t="s">
        <v>94</v>
      </c>
      <c r="B127" s="154"/>
      <c r="C127" s="154" t="s">
        <v>95</v>
      </c>
      <c r="D127" s="155"/>
      <c r="E127" s="101">
        <f>+'Pay App 1'!E127</f>
        <v>0</v>
      </c>
      <c r="F127" s="73"/>
      <c r="G127" s="102">
        <f>+'Pay App 1'!G127+'Pay App 2'!F127</f>
        <v>0</v>
      </c>
      <c r="H127" s="194">
        <f>+'Pay App 1'!K127</f>
        <v>0</v>
      </c>
      <c r="I127" s="195"/>
      <c r="J127" s="104"/>
      <c r="K127" s="55">
        <f t="shared" si="2"/>
        <v>0</v>
      </c>
      <c r="L127" s="56">
        <f t="shared" si="0"/>
        <v>0</v>
      </c>
      <c r="M127" s="54">
        <f t="shared" si="1"/>
        <v>0</v>
      </c>
      <c r="N127" s="54">
        <f t="shared" si="9"/>
        <v>0</v>
      </c>
      <c r="O127" s="101">
        <f>+'Pay App 1'!P127</f>
        <v>0</v>
      </c>
      <c r="P127" s="73"/>
      <c r="Q127" s="69">
        <f>+'Pay App 1'!Q127+N127+P127</f>
        <v>0</v>
      </c>
    </row>
    <row r="128" spans="1:17" ht="21" customHeight="1" x14ac:dyDescent="0.25">
      <c r="A128" s="154" t="s">
        <v>310</v>
      </c>
      <c r="B128" s="154"/>
      <c r="C128" s="154" t="s">
        <v>311</v>
      </c>
      <c r="D128" s="155"/>
      <c r="E128" s="101">
        <f>+'Pay App 1'!E128</f>
        <v>0</v>
      </c>
      <c r="F128" s="73"/>
      <c r="G128" s="102">
        <f>+'Pay App 1'!G128+'Pay App 2'!F128</f>
        <v>0</v>
      </c>
      <c r="H128" s="194">
        <f>+'Pay App 1'!K128</f>
        <v>0</v>
      </c>
      <c r="I128" s="195"/>
      <c r="J128" s="104"/>
      <c r="K128" s="55">
        <f t="shared" si="2"/>
        <v>0</v>
      </c>
      <c r="L128" s="56">
        <f t="shared" si="0"/>
        <v>0</v>
      </c>
      <c r="M128" s="54">
        <f t="shared" si="1"/>
        <v>0</v>
      </c>
      <c r="N128" s="54">
        <f t="shared" si="9"/>
        <v>0</v>
      </c>
      <c r="O128" s="101">
        <f>+'Pay App 1'!P128</f>
        <v>0</v>
      </c>
      <c r="P128" s="73"/>
      <c r="Q128" s="69">
        <f>+'Pay App 1'!Q128+N128+P128</f>
        <v>0</v>
      </c>
    </row>
    <row r="129" spans="1:17" ht="21" customHeight="1" x14ac:dyDescent="0.25">
      <c r="A129" s="154" t="s">
        <v>312</v>
      </c>
      <c r="B129" s="154"/>
      <c r="C129" s="154" t="s">
        <v>313</v>
      </c>
      <c r="D129" s="155"/>
      <c r="E129" s="101">
        <f>+'Pay App 1'!E129</f>
        <v>0</v>
      </c>
      <c r="F129" s="73"/>
      <c r="G129" s="102">
        <f>+'Pay App 1'!G129+'Pay App 2'!F129</f>
        <v>0</v>
      </c>
      <c r="H129" s="194">
        <f>+'Pay App 1'!K129</f>
        <v>0</v>
      </c>
      <c r="I129" s="195"/>
      <c r="J129" s="104"/>
      <c r="K129" s="55">
        <f t="shared" si="2"/>
        <v>0</v>
      </c>
      <c r="L129" s="56">
        <f t="shared" si="0"/>
        <v>0</v>
      </c>
      <c r="M129" s="54">
        <f t="shared" si="1"/>
        <v>0</v>
      </c>
      <c r="N129" s="54">
        <f t="shared" si="9"/>
        <v>0</v>
      </c>
      <c r="O129" s="101">
        <f>+'Pay App 1'!P129</f>
        <v>0</v>
      </c>
      <c r="P129" s="73"/>
      <c r="Q129" s="69">
        <f>+'Pay App 1'!Q129+N129+P129</f>
        <v>0</v>
      </c>
    </row>
    <row r="130" spans="1:17" ht="21" customHeight="1" x14ac:dyDescent="0.25">
      <c r="A130" s="154" t="s">
        <v>96</v>
      </c>
      <c r="B130" s="154"/>
      <c r="C130" s="154" t="s">
        <v>97</v>
      </c>
      <c r="D130" s="155"/>
      <c r="E130" s="101">
        <f>+'Pay App 1'!E130</f>
        <v>0</v>
      </c>
      <c r="F130" s="73"/>
      <c r="G130" s="102">
        <f>+'Pay App 1'!G130+'Pay App 2'!F130</f>
        <v>0</v>
      </c>
      <c r="H130" s="194">
        <f>+'Pay App 1'!K130</f>
        <v>0</v>
      </c>
      <c r="I130" s="195"/>
      <c r="J130" s="104"/>
      <c r="K130" s="55">
        <f t="shared" si="2"/>
        <v>0</v>
      </c>
      <c r="L130" s="56">
        <f t="shared" si="0"/>
        <v>0</v>
      </c>
      <c r="M130" s="54">
        <f t="shared" si="1"/>
        <v>0</v>
      </c>
      <c r="N130" s="54">
        <f t="shared" si="9"/>
        <v>0</v>
      </c>
      <c r="O130" s="101">
        <f>+'Pay App 1'!P130</f>
        <v>0</v>
      </c>
      <c r="P130" s="73"/>
      <c r="Q130" s="69">
        <f>+'Pay App 1'!Q130+N130+P130</f>
        <v>0</v>
      </c>
    </row>
    <row r="131" spans="1:17" ht="21" customHeight="1" x14ac:dyDescent="0.25">
      <c r="A131" s="154" t="s">
        <v>314</v>
      </c>
      <c r="B131" s="154"/>
      <c r="C131" s="154" t="s">
        <v>315</v>
      </c>
      <c r="D131" s="155"/>
      <c r="E131" s="101">
        <f>+'Pay App 1'!E131</f>
        <v>0</v>
      </c>
      <c r="F131" s="73"/>
      <c r="G131" s="102">
        <f>+'Pay App 1'!G131+'Pay App 2'!F131</f>
        <v>0</v>
      </c>
      <c r="H131" s="194">
        <f>+'Pay App 1'!K131</f>
        <v>0</v>
      </c>
      <c r="I131" s="195"/>
      <c r="J131" s="104"/>
      <c r="K131" s="55">
        <f t="shared" si="2"/>
        <v>0</v>
      </c>
      <c r="L131" s="56">
        <f t="shared" si="0"/>
        <v>0</v>
      </c>
      <c r="M131" s="54">
        <f t="shared" si="1"/>
        <v>0</v>
      </c>
      <c r="N131" s="54">
        <f t="shared" si="9"/>
        <v>0</v>
      </c>
      <c r="O131" s="101">
        <f>+'Pay App 1'!P131</f>
        <v>0</v>
      </c>
      <c r="P131" s="73"/>
      <c r="Q131" s="69">
        <f>+'Pay App 1'!Q131+N131+P131</f>
        <v>0</v>
      </c>
    </row>
    <row r="132" spans="1:17" ht="21" customHeight="1" x14ac:dyDescent="0.25">
      <c r="A132" s="154" t="s">
        <v>316</v>
      </c>
      <c r="B132" s="154"/>
      <c r="C132" s="154" t="s">
        <v>317</v>
      </c>
      <c r="D132" s="155"/>
      <c r="E132" s="101">
        <f>+'Pay App 1'!E132</f>
        <v>0</v>
      </c>
      <c r="F132" s="73"/>
      <c r="G132" s="102">
        <f>+'Pay App 1'!G132+'Pay App 2'!F132</f>
        <v>0</v>
      </c>
      <c r="H132" s="194">
        <f>+'Pay App 1'!K132</f>
        <v>0</v>
      </c>
      <c r="I132" s="195"/>
      <c r="J132" s="104"/>
      <c r="K132" s="55">
        <f t="shared" si="2"/>
        <v>0</v>
      </c>
      <c r="L132" s="56">
        <f t="shared" si="0"/>
        <v>0</v>
      </c>
      <c r="M132" s="54">
        <f t="shared" si="1"/>
        <v>0</v>
      </c>
      <c r="N132" s="54">
        <f t="shared" si="9"/>
        <v>0</v>
      </c>
      <c r="O132" s="101">
        <f>+'Pay App 1'!P132</f>
        <v>0</v>
      </c>
      <c r="P132" s="73"/>
      <c r="Q132" s="69">
        <f>+'Pay App 1'!Q132+N132+P132</f>
        <v>0</v>
      </c>
    </row>
    <row r="133" spans="1:17" ht="21" customHeight="1" x14ac:dyDescent="0.25">
      <c r="A133" s="159" t="s">
        <v>219</v>
      </c>
      <c r="B133" s="159"/>
      <c r="C133" s="159" t="s">
        <v>220</v>
      </c>
      <c r="D133" s="160"/>
      <c r="E133" s="101">
        <f>+'Pay App 1'!E133</f>
        <v>0</v>
      </c>
      <c r="F133" s="73"/>
      <c r="G133" s="102">
        <f>+'Pay App 1'!G133+'Pay App 2'!F133</f>
        <v>0</v>
      </c>
      <c r="H133" s="194">
        <f>+'Pay App 1'!K133</f>
        <v>0</v>
      </c>
      <c r="I133" s="195"/>
      <c r="J133" s="104"/>
      <c r="K133" s="55">
        <f t="shared" si="2"/>
        <v>0</v>
      </c>
      <c r="L133" s="56">
        <f t="shared" si="0"/>
        <v>0</v>
      </c>
      <c r="M133" s="54">
        <f t="shared" si="1"/>
        <v>0</v>
      </c>
      <c r="N133" s="54">
        <f t="shared" si="9"/>
        <v>0</v>
      </c>
      <c r="O133" s="101">
        <f>+'Pay App 1'!P133</f>
        <v>0</v>
      </c>
      <c r="P133" s="73"/>
      <c r="Q133" s="69">
        <f>+'Pay App 1'!Q133+N133+P133</f>
        <v>0</v>
      </c>
    </row>
    <row r="134" spans="1:17" ht="21" customHeight="1" x14ac:dyDescent="0.25">
      <c r="A134" s="154" t="s">
        <v>98</v>
      </c>
      <c r="B134" s="154"/>
      <c r="C134" s="154" t="s">
        <v>99</v>
      </c>
      <c r="D134" s="155"/>
      <c r="E134" s="101">
        <f>+'Pay App 1'!E134</f>
        <v>0</v>
      </c>
      <c r="F134" s="73"/>
      <c r="G134" s="102">
        <f>+'Pay App 1'!G134+'Pay App 2'!F134</f>
        <v>0</v>
      </c>
      <c r="H134" s="194">
        <f>+'Pay App 1'!K134</f>
        <v>0</v>
      </c>
      <c r="I134" s="195"/>
      <c r="J134" s="104"/>
      <c r="K134" s="55">
        <f t="shared" si="2"/>
        <v>0</v>
      </c>
      <c r="L134" s="56">
        <f t="shared" si="0"/>
        <v>0</v>
      </c>
      <c r="M134" s="54">
        <f t="shared" si="1"/>
        <v>0</v>
      </c>
      <c r="N134" s="54">
        <f t="shared" si="9"/>
        <v>0</v>
      </c>
      <c r="O134" s="101">
        <f>+'Pay App 1'!P134</f>
        <v>0</v>
      </c>
      <c r="P134" s="73"/>
      <c r="Q134" s="69">
        <f>+'Pay App 1'!Q134+N134+P134</f>
        <v>0</v>
      </c>
    </row>
    <row r="135" spans="1:17" ht="21" customHeight="1" x14ac:dyDescent="0.25">
      <c r="A135" s="154" t="s">
        <v>100</v>
      </c>
      <c r="B135" s="154"/>
      <c r="C135" s="154" t="s">
        <v>101</v>
      </c>
      <c r="D135" s="155"/>
      <c r="E135" s="101">
        <f>+'Pay App 1'!E135</f>
        <v>0</v>
      </c>
      <c r="F135" s="73"/>
      <c r="G135" s="102">
        <f>+'Pay App 1'!G135+'Pay App 2'!F135</f>
        <v>0</v>
      </c>
      <c r="H135" s="194">
        <f>+'Pay App 1'!K135</f>
        <v>0</v>
      </c>
      <c r="I135" s="195"/>
      <c r="J135" s="104"/>
      <c r="K135" s="55">
        <f t="shared" si="2"/>
        <v>0</v>
      </c>
      <c r="L135" s="56">
        <f t="shared" si="0"/>
        <v>0</v>
      </c>
      <c r="M135" s="54">
        <f t="shared" si="1"/>
        <v>0</v>
      </c>
      <c r="N135" s="54">
        <f t="shared" si="9"/>
        <v>0</v>
      </c>
      <c r="O135" s="101">
        <f>+'Pay App 1'!P135</f>
        <v>0</v>
      </c>
      <c r="P135" s="73"/>
      <c r="Q135" s="69">
        <f>+'Pay App 1'!Q135+N135+P135</f>
        <v>0</v>
      </c>
    </row>
    <row r="136" spans="1:17" ht="21" customHeight="1" x14ac:dyDescent="0.25">
      <c r="A136" s="154" t="s">
        <v>102</v>
      </c>
      <c r="B136" s="154"/>
      <c r="C136" s="154" t="s">
        <v>103</v>
      </c>
      <c r="D136" s="155"/>
      <c r="E136" s="101">
        <f>+'Pay App 1'!E136</f>
        <v>0</v>
      </c>
      <c r="F136" s="73"/>
      <c r="G136" s="102">
        <f>+'Pay App 1'!G136+'Pay App 2'!F136</f>
        <v>0</v>
      </c>
      <c r="H136" s="194">
        <f>+'Pay App 1'!K136</f>
        <v>0</v>
      </c>
      <c r="I136" s="195"/>
      <c r="J136" s="104"/>
      <c r="K136" s="55">
        <f t="shared" si="2"/>
        <v>0</v>
      </c>
      <c r="L136" s="56">
        <f t="shared" si="0"/>
        <v>0</v>
      </c>
      <c r="M136" s="54">
        <f t="shared" si="1"/>
        <v>0</v>
      </c>
      <c r="N136" s="54">
        <f t="shared" si="9"/>
        <v>0</v>
      </c>
      <c r="O136" s="101">
        <f>+'Pay App 1'!P136</f>
        <v>0</v>
      </c>
      <c r="P136" s="73"/>
      <c r="Q136" s="69">
        <f>+'Pay App 1'!Q136+N136+P136</f>
        <v>0</v>
      </c>
    </row>
    <row r="137" spans="1:17" ht="21" customHeight="1" x14ac:dyDescent="0.25">
      <c r="A137" s="159" t="s">
        <v>217</v>
      </c>
      <c r="B137" s="159"/>
      <c r="C137" s="159" t="s">
        <v>218</v>
      </c>
      <c r="D137" s="160"/>
      <c r="E137" s="101">
        <f>+'Pay App 1'!E137</f>
        <v>0</v>
      </c>
      <c r="F137" s="73"/>
      <c r="G137" s="102">
        <f>+'Pay App 1'!G137+'Pay App 2'!F137</f>
        <v>0</v>
      </c>
      <c r="H137" s="194">
        <f>+'Pay App 1'!K137</f>
        <v>0</v>
      </c>
      <c r="I137" s="195"/>
      <c r="J137" s="104"/>
      <c r="K137" s="55">
        <f t="shared" si="2"/>
        <v>0</v>
      </c>
      <c r="L137" s="56">
        <f t="shared" si="0"/>
        <v>0</v>
      </c>
      <c r="M137" s="54">
        <f t="shared" si="1"/>
        <v>0</v>
      </c>
      <c r="N137" s="54">
        <f t="shared" si="9"/>
        <v>0</v>
      </c>
      <c r="O137" s="101">
        <f>+'Pay App 1'!P137</f>
        <v>0</v>
      </c>
      <c r="P137" s="73"/>
      <c r="Q137" s="69">
        <f>+'Pay App 1'!Q137+N137+P137</f>
        <v>0</v>
      </c>
    </row>
    <row r="138" spans="1:17" ht="21" customHeight="1" x14ac:dyDescent="0.25">
      <c r="A138" s="154" t="s">
        <v>104</v>
      </c>
      <c r="B138" s="154"/>
      <c r="C138" s="154" t="s">
        <v>105</v>
      </c>
      <c r="D138" s="155"/>
      <c r="E138" s="101">
        <f>+'Pay App 1'!E138</f>
        <v>0</v>
      </c>
      <c r="F138" s="73"/>
      <c r="G138" s="102">
        <f>+'Pay App 1'!G138+'Pay App 2'!F138</f>
        <v>0</v>
      </c>
      <c r="H138" s="194">
        <f>+'Pay App 1'!K138</f>
        <v>0</v>
      </c>
      <c r="I138" s="195"/>
      <c r="J138" s="104"/>
      <c r="K138" s="55">
        <f t="shared" si="2"/>
        <v>0</v>
      </c>
      <c r="L138" s="56">
        <f t="shared" si="0"/>
        <v>0</v>
      </c>
      <c r="M138" s="54">
        <f t="shared" si="1"/>
        <v>0</v>
      </c>
      <c r="N138" s="54">
        <f t="shared" si="9"/>
        <v>0</v>
      </c>
      <c r="O138" s="101">
        <f>+'Pay App 1'!P138</f>
        <v>0</v>
      </c>
      <c r="P138" s="73"/>
      <c r="Q138" s="69">
        <f>+'Pay App 1'!Q138+N138+P138</f>
        <v>0</v>
      </c>
    </row>
    <row r="139" spans="1:17" ht="21" customHeight="1" x14ac:dyDescent="0.25">
      <c r="A139" s="154" t="s">
        <v>318</v>
      </c>
      <c r="B139" s="154"/>
      <c r="C139" s="154" t="s">
        <v>319</v>
      </c>
      <c r="D139" s="155"/>
      <c r="E139" s="101">
        <f>+'Pay App 1'!E139</f>
        <v>0</v>
      </c>
      <c r="F139" s="73"/>
      <c r="G139" s="102">
        <f>+'Pay App 1'!G139+'Pay App 2'!F139</f>
        <v>0</v>
      </c>
      <c r="H139" s="194">
        <f>+'Pay App 1'!K139</f>
        <v>0</v>
      </c>
      <c r="I139" s="195"/>
      <c r="J139" s="104"/>
      <c r="K139" s="55">
        <f t="shared" si="2"/>
        <v>0</v>
      </c>
      <c r="L139" s="56">
        <f t="shared" si="0"/>
        <v>0</v>
      </c>
      <c r="M139" s="54">
        <f t="shared" si="1"/>
        <v>0</v>
      </c>
      <c r="N139" s="54">
        <f t="shared" si="9"/>
        <v>0</v>
      </c>
      <c r="O139" s="101">
        <f>+'Pay App 1'!P139</f>
        <v>0</v>
      </c>
      <c r="P139" s="73"/>
      <c r="Q139" s="69">
        <f>+'Pay App 1'!Q139+N139+P139</f>
        <v>0</v>
      </c>
    </row>
    <row r="140" spans="1:17" ht="21" customHeight="1" x14ac:dyDescent="0.25">
      <c r="A140" s="154" t="s">
        <v>106</v>
      </c>
      <c r="B140" s="154"/>
      <c r="C140" s="154" t="s">
        <v>107</v>
      </c>
      <c r="D140" s="155"/>
      <c r="E140" s="101">
        <f>+'Pay App 1'!E140</f>
        <v>0</v>
      </c>
      <c r="F140" s="73"/>
      <c r="G140" s="102">
        <f>+'Pay App 1'!G140+'Pay App 2'!F140</f>
        <v>0</v>
      </c>
      <c r="H140" s="194">
        <f>+'Pay App 1'!K140</f>
        <v>0</v>
      </c>
      <c r="I140" s="195"/>
      <c r="J140" s="104"/>
      <c r="K140" s="55">
        <f t="shared" si="2"/>
        <v>0</v>
      </c>
      <c r="L140" s="56">
        <f t="shared" si="0"/>
        <v>0</v>
      </c>
      <c r="M140" s="54">
        <f t="shared" si="1"/>
        <v>0</v>
      </c>
      <c r="N140" s="54">
        <f t="shared" si="9"/>
        <v>0</v>
      </c>
      <c r="O140" s="101">
        <f>+'Pay App 1'!P140</f>
        <v>0</v>
      </c>
      <c r="P140" s="73"/>
      <c r="Q140" s="69">
        <f>+'Pay App 1'!Q140+N140+P140</f>
        <v>0</v>
      </c>
    </row>
    <row r="141" spans="1:17" ht="21" customHeight="1" x14ac:dyDescent="0.25">
      <c r="A141" s="154" t="s">
        <v>320</v>
      </c>
      <c r="B141" s="154"/>
      <c r="C141" s="154" t="s">
        <v>321</v>
      </c>
      <c r="D141" s="155"/>
      <c r="E141" s="101">
        <f>+'Pay App 1'!E141</f>
        <v>0</v>
      </c>
      <c r="F141" s="73"/>
      <c r="G141" s="102">
        <f>+'Pay App 1'!G141+'Pay App 2'!F141</f>
        <v>0</v>
      </c>
      <c r="H141" s="194">
        <f>+'Pay App 1'!K141</f>
        <v>0</v>
      </c>
      <c r="I141" s="195"/>
      <c r="J141" s="104"/>
      <c r="K141" s="55">
        <f t="shared" si="2"/>
        <v>0</v>
      </c>
      <c r="L141" s="56">
        <f t="shared" si="0"/>
        <v>0</v>
      </c>
      <c r="M141" s="54">
        <f t="shared" si="1"/>
        <v>0</v>
      </c>
      <c r="N141" s="54">
        <f t="shared" si="9"/>
        <v>0</v>
      </c>
      <c r="O141" s="101">
        <f>+'Pay App 1'!P141</f>
        <v>0</v>
      </c>
      <c r="P141" s="73"/>
      <c r="Q141" s="69">
        <f>+'Pay App 1'!Q141+N141+P141</f>
        <v>0</v>
      </c>
    </row>
    <row r="142" spans="1:17" ht="21" customHeight="1" x14ac:dyDescent="0.25">
      <c r="A142" s="154" t="s">
        <v>108</v>
      </c>
      <c r="B142" s="154"/>
      <c r="C142" s="154" t="s">
        <v>109</v>
      </c>
      <c r="D142" s="155"/>
      <c r="E142" s="101">
        <f>+'Pay App 1'!E142</f>
        <v>0</v>
      </c>
      <c r="F142" s="73"/>
      <c r="G142" s="102">
        <f>+'Pay App 1'!G142+'Pay App 2'!F142</f>
        <v>0</v>
      </c>
      <c r="H142" s="194">
        <f>+'Pay App 1'!K142</f>
        <v>0</v>
      </c>
      <c r="I142" s="195"/>
      <c r="J142" s="104"/>
      <c r="K142" s="55">
        <f t="shared" si="2"/>
        <v>0</v>
      </c>
      <c r="L142" s="56">
        <f t="shared" si="0"/>
        <v>0</v>
      </c>
      <c r="M142" s="54">
        <f t="shared" si="1"/>
        <v>0</v>
      </c>
      <c r="N142" s="54">
        <f t="shared" si="9"/>
        <v>0</v>
      </c>
      <c r="O142" s="101">
        <f>+'Pay App 1'!P142</f>
        <v>0</v>
      </c>
      <c r="P142" s="73"/>
      <c r="Q142" s="69">
        <f>+'Pay App 1'!Q142+N142+P142</f>
        <v>0</v>
      </c>
    </row>
    <row r="143" spans="1:17" ht="21" customHeight="1" x14ac:dyDescent="0.25">
      <c r="A143" s="154" t="s">
        <v>110</v>
      </c>
      <c r="B143" s="154"/>
      <c r="C143" s="154" t="s">
        <v>111</v>
      </c>
      <c r="D143" s="155"/>
      <c r="E143" s="101">
        <f>+'Pay App 1'!E143</f>
        <v>0</v>
      </c>
      <c r="F143" s="73"/>
      <c r="G143" s="102">
        <f>+'Pay App 1'!G143+'Pay App 2'!F143</f>
        <v>0</v>
      </c>
      <c r="H143" s="194">
        <f>+'Pay App 1'!K143</f>
        <v>0</v>
      </c>
      <c r="I143" s="195"/>
      <c r="J143" s="104"/>
      <c r="K143" s="55">
        <f t="shared" si="2"/>
        <v>0</v>
      </c>
      <c r="L143" s="56">
        <f t="shared" si="0"/>
        <v>0</v>
      </c>
      <c r="M143" s="54">
        <f t="shared" si="1"/>
        <v>0</v>
      </c>
      <c r="N143" s="54">
        <f t="shared" si="9"/>
        <v>0</v>
      </c>
      <c r="O143" s="101">
        <f>+'Pay App 1'!P143</f>
        <v>0</v>
      </c>
      <c r="P143" s="73"/>
      <c r="Q143" s="69">
        <f>+'Pay App 1'!Q143+N143+P143</f>
        <v>0</v>
      </c>
    </row>
    <row r="144" spans="1:17" ht="21" customHeight="1" x14ac:dyDescent="0.25">
      <c r="A144" s="154" t="s">
        <v>322</v>
      </c>
      <c r="B144" s="154"/>
      <c r="C144" s="154" t="s">
        <v>323</v>
      </c>
      <c r="D144" s="155"/>
      <c r="E144" s="101">
        <f>+'Pay App 1'!E144</f>
        <v>0</v>
      </c>
      <c r="F144" s="73"/>
      <c r="G144" s="102">
        <f>+'Pay App 1'!G144+'Pay App 2'!F144</f>
        <v>0</v>
      </c>
      <c r="H144" s="194">
        <f>+'Pay App 1'!K144</f>
        <v>0</v>
      </c>
      <c r="I144" s="195"/>
      <c r="J144" s="104"/>
      <c r="K144" s="55">
        <f t="shared" si="2"/>
        <v>0</v>
      </c>
      <c r="L144" s="56">
        <f t="shared" si="0"/>
        <v>0</v>
      </c>
      <c r="M144" s="54">
        <f t="shared" si="1"/>
        <v>0</v>
      </c>
      <c r="N144" s="54">
        <f t="shared" si="9"/>
        <v>0</v>
      </c>
      <c r="O144" s="101">
        <f>+'Pay App 1'!P144</f>
        <v>0</v>
      </c>
      <c r="P144" s="73"/>
      <c r="Q144" s="69">
        <f>+'Pay App 1'!Q144+N144+P144</f>
        <v>0</v>
      </c>
    </row>
    <row r="145" spans="1:17" ht="21" customHeight="1" x14ac:dyDescent="0.25">
      <c r="A145" s="154" t="s">
        <v>327</v>
      </c>
      <c r="B145" s="154"/>
      <c r="C145" s="154" t="s">
        <v>324</v>
      </c>
      <c r="D145" s="155"/>
      <c r="E145" s="101">
        <f>+'Pay App 1'!E145</f>
        <v>0</v>
      </c>
      <c r="F145" s="73"/>
      <c r="G145" s="102">
        <f>+'Pay App 1'!G145+'Pay App 2'!F145</f>
        <v>0</v>
      </c>
      <c r="H145" s="194">
        <f>+'Pay App 1'!K145</f>
        <v>0</v>
      </c>
      <c r="I145" s="195"/>
      <c r="J145" s="104"/>
      <c r="K145" s="55">
        <f t="shared" si="2"/>
        <v>0</v>
      </c>
      <c r="L145" s="56">
        <f t="shared" si="0"/>
        <v>0</v>
      </c>
      <c r="M145" s="54">
        <f t="shared" si="1"/>
        <v>0</v>
      </c>
      <c r="N145" s="54">
        <f t="shared" si="9"/>
        <v>0</v>
      </c>
      <c r="O145" s="101">
        <f>+'Pay App 1'!P145</f>
        <v>0</v>
      </c>
      <c r="P145" s="73"/>
      <c r="Q145" s="69">
        <f>+'Pay App 1'!Q145+N145+P145</f>
        <v>0</v>
      </c>
    </row>
    <row r="146" spans="1:17" ht="21" customHeight="1" x14ac:dyDescent="0.25">
      <c r="A146" s="154" t="s">
        <v>325</v>
      </c>
      <c r="B146" s="154"/>
      <c r="C146" s="154" t="s">
        <v>326</v>
      </c>
      <c r="D146" s="155"/>
      <c r="E146" s="101">
        <f>+'Pay App 1'!E146</f>
        <v>0</v>
      </c>
      <c r="F146" s="73"/>
      <c r="G146" s="102">
        <f>+'Pay App 1'!G146+'Pay App 2'!F146</f>
        <v>0</v>
      </c>
      <c r="H146" s="194">
        <f>+'Pay App 1'!K146</f>
        <v>0</v>
      </c>
      <c r="I146" s="195"/>
      <c r="J146" s="104"/>
      <c r="K146" s="55">
        <f t="shared" si="2"/>
        <v>0</v>
      </c>
      <c r="L146" s="56">
        <f t="shared" ref="L146:L209" si="10">IF(ISERROR(K146/G146),0,K146/G146)</f>
        <v>0</v>
      </c>
      <c r="M146" s="54">
        <f t="shared" ref="M146:M209" si="11">+G146-K146</f>
        <v>0</v>
      </c>
      <c r="N146" s="54">
        <f t="shared" si="9"/>
        <v>0</v>
      </c>
      <c r="O146" s="101">
        <f>+'Pay App 1'!P146</f>
        <v>0</v>
      </c>
      <c r="P146" s="73"/>
      <c r="Q146" s="69">
        <f>+'Pay App 1'!Q146+N146+P146</f>
        <v>0</v>
      </c>
    </row>
    <row r="147" spans="1:17" ht="21" customHeight="1" x14ac:dyDescent="0.25">
      <c r="A147" s="159" t="s">
        <v>215</v>
      </c>
      <c r="B147" s="159"/>
      <c r="C147" s="159" t="s">
        <v>216</v>
      </c>
      <c r="D147" s="160"/>
      <c r="E147" s="101">
        <f>+'Pay App 1'!E147</f>
        <v>0</v>
      </c>
      <c r="F147" s="73"/>
      <c r="G147" s="102">
        <f>+'Pay App 1'!G147+'Pay App 2'!F147</f>
        <v>0</v>
      </c>
      <c r="H147" s="194">
        <f>+'Pay App 1'!K147</f>
        <v>0</v>
      </c>
      <c r="I147" s="195"/>
      <c r="J147" s="104"/>
      <c r="K147" s="55">
        <f t="shared" ref="K147:K210" si="12">+H147+J147</f>
        <v>0</v>
      </c>
      <c r="L147" s="56">
        <f t="shared" si="10"/>
        <v>0</v>
      </c>
      <c r="M147" s="54">
        <f t="shared" si="11"/>
        <v>0</v>
      </c>
      <c r="N147" s="54">
        <f t="shared" si="9"/>
        <v>0</v>
      </c>
      <c r="O147" s="101">
        <f>+'Pay App 1'!P147</f>
        <v>0</v>
      </c>
      <c r="P147" s="73"/>
      <c r="Q147" s="69">
        <f>+'Pay App 1'!Q147+N147+P147</f>
        <v>0</v>
      </c>
    </row>
    <row r="148" spans="1:17" ht="21" customHeight="1" x14ac:dyDescent="0.25">
      <c r="A148" s="154" t="s">
        <v>112</v>
      </c>
      <c r="B148" s="154"/>
      <c r="C148" s="154" t="s">
        <v>113</v>
      </c>
      <c r="D148" s="155"/>
      <c r="E148" s="101">
        <f>+'Pay App 1'!E148</f>
        <v>0</v>
      </c>
      <c r="F148" s="73"/>
      <c r="G148" s="102">
        <f>+'Pay App 1'!G148+'Pay App 2'!F148</f>
        <v>0</v>
      </c>
      <c r="H148" s="194">
        <f>+'Pay App 1'!K148</f>
        <v>0</v>
      </c>
      <c r="I148" s="195"/>
      <c r="J148" s="104"/>
      <c r="K148" s="55">
        <f t="shared" si="12"/>
        <v>0</v>
      </c>
      <c r="L148" s="56">
        <f t="shared" si="10"/>
        <v>0</v>
      </c>
      <c r="M148" s="54">
        <f t="shared" si="11"/>
        <v>0</v>
      </c>
      <c r="N148" s="54">
        <f t="shared" si="9"/>
        <v>0</v>
      </c>
      <c r="O148" s="101">
        <f>+'Pay App 1'!P148</f>
        <v>0</v>
      </c>
      <c r="P148" s="73"/>
      <c r="Q148" s="69">
        <f>+'Pay App 1'!Q148+N148+P148</f>
        <v>0</v>
      </c>
    </row>
    <row r="149" spans="1:17" ht="21" customHeight="1" x14ac:dyDescent="0.25">
      <c r="A149" s="154" t="s">
        <v>328</v>
      </c>
      <c r="B149" s="154"/>
      <c r="C149" s="154" t="s">
        <v>329</v>
      </c>
      <c r="D149" s="155"/>
      <c r="E149" s="101">
        <f>+'Pay App 1'!E149</f>
        <v>0</v>
      </c>
      <c r="F149" s="73"/>
      <c r="G149" s="102">
        <f>+'Pay App 1'!G149+'Pay App 2'!F149</f>
        <v>0</v>
      </c>
      <c r="H149" s="194">
        <f>+'Pay App 1'!K149</f>
        <v>0</v>
      </c>
      <c r="I149" s="195"/>
      <c r="J149" s="104"/>
      <c r="K149" s="55">
        <f t="shared" si="12"/>
        <v>0</v>
      </c>
      <c r="L149" s="56">
        <f t="shared" si="10"/>
        <v>0</v>
      </c>
      <c r="M149" s="54">
        <f t="shared" si="11"/>
        <v>0</v>
      </c>
      <c r="N149" s="54">
        <f t="shared" si="9"/>
        <v>0</v>
      </c>
      <c r="O149" s="101">
        <f>+'Pay App 1'!P149</f>
        <v>0</v>
      </c>
      <c r="P149" s="73"/>
      <c r="Q149" s="69">
        <f>+'Pay App 1'!Q149+N149+P149</f>
        <v>0</v>
      </c>
    </row>
    <row r="150" spans="1:17" ht="21" customHeight="1" x14ac:dyDescent="0.25">
      <c r="A150" s="154" t="s">
        <v>114</v>
      </c>
      <c r="B150" s="154"/>
      <c r="C150" s="154" t="s">
        <v>115</v>
      </c>
      <c r="D150" s="155"/>
      <c r="E150" s="101">
        <f>+'Pay App 1'!E150</f>
        <v>0</v>
      </c>
      <c r="F150" s="73"/>
      <c r="G150" s="102">
        <f>+'Pay App 1'!G150+'Pay App 2'!F150</f>
        <v>0</v>
      </c>
      <c r="H150" s="194">
        <f>+'Pay App 1'!K150</f>
        <v>0</v>
      </c>
      <c r="I150" s="195"/>
      <c r="J150" s="104"/>
      <c r="K150" s="55">
        <f t="shared" si="12"/>
        <v>0</v>
      </c>
      <c r="L150" s="56">
        <f t="shared" si="10"/>
        <v>0</v>
      </c>
      <c r="M150" s="54">
        <f t="shared" si="11"/>
        <v>0</v>
      </c>
      <c r="N150" s="54">
        <f t="shared" si="9"/>
        <v>0</v>
      </c>
      <c r="O150" s="101">
        <f>+'Pay App 1'!P150</f>
        <v>0</v>
      </c>
      <c r="P150" s="73"/>
      <c r="Q150" s="69">
        <f>+'Pay App 1'!Q150+N150+P150</f>
        <v>0</v>
      </c>
    </row>
    <row r="151" spans="1:17" ht="21" customHeight="1" x14ac:dyDescent="0.25">
      <c r="A151" s="154" t="s">
        <v>116</v>
      </c>
      <c r="B151" s="154"/>
      <c r="C151" s="154" t="s">
        <v>117</v>
      </c>
      <c r="D151" s="155"/>
      <c r="E151" s="101">
        <f>+'Pay App 1'!E151</f>
        <v>0</v>
      </c>
      <c r="F151" s="73"/>
      <c r="G151" s="102">
        <f>+'Pay App 1'!G151+'Pay App 2'!F151</f>
        <v>0</v>
      </c>
      <c r="H151" s="194">
        <f>+'Pay App 1'!K151</f>
        <v>0</v>
      </c>
      <c r="I151" s="195"/>
      <c r="J151" s="104"/>
      <c r="K151" s="55">
        <f t="shared" si="12"/>
        <v>0</v>
      </c>
      <c r="L151" s="56">
        <f t="shared" si="10"/>
        <v>0</v>
      </c>
      <c r="M151" s="54">
        <f t="shared" si="11"/>
        <v>0</v>
      </c>
      <c r="N151" s="54">
        <f t="shared" si="9"/>
        <v>0</v>
      </c>
      <c r="O151" s="101">
        <f>+'Pay App 1'!P151</f>
        <v>0</v>
      </c>
      <c r="P151" s="73"/>
      <c r="Q151" s="69">
        <f>+'Pay App 1'!Q151+N151+P151</f>
        <v>0</v>
      </c>
    </row>
    <row r="152" spans="1:17" ht="21" customHeight="1" x14ac:dyDescent="0.25">
      <c r="A152" s="154" t="s">
        <v>330</v>
      </c>
      <c r="B152" s="154"/>
      <c r="C152" s="154" t="s">
        <v>331</v>
      </c>
      <c r="D152" s="155"/>
      <c r="E152" s="101">
        <f>+'Pay App 1'!E152</f>
        <v>0</v>
      </c>
      <c r="F152" s="73"/>
      <c r="G152" s="102">
        <f>+'Pay App 1'!G152+'Pay App 2'!F152</f>
        <v>0</v>
      </c>
      <c r="H152" s="194">
        <f>+'Pay App 1'!K152</f>
        <v>0</v>
      </c>
      <c r="I152" s="195"/>
      <c r="J152" s="104"/>
      <c r="K152" s="55">
        <f t="shared" si="12"/>
        <v>0</v>
      </c>
      <c r="L152" s="56">
        <f t="shared" si="10"/>
        <v>0</v>
      </c>
      <c r="M152" s="54">
        <f t="shared" si="11"/>
        <v>0</v>
      </c>
      <c r="N152" s="54">
        <f t="shared" si="9"/>
        <v>0</v>
      </c>
      <c r="O152" s="101">
        <f>+'Pay App 1'!P152</f>
        <v>0</v>
      </c>
      <c r="P152" s="73"/>
      <c r="Q152" s="69">
        <f>+'Pay App 1'!Q152+N152+P152</f>
        <v>0</v>
      </c>
    </row>
    <row r="153" spans="1:17" ht="21" customHeight="1" x14ac:dyDescent="0.25">
      <c r="A153" s="154" t="s">
        <v>118</v>
      </c>
      <c r="B153" s="154"/>
      <c r="C153" s="154" t="s">
        <v>119</v>
      </c>
      <c r="D153" s="155"/>
      <c r="E153" s="101">
        <f>+'Pay App 1'!E153</f>
        <v>0</v>
      </c>
      <c r="F153" s="73"/>
      <c r="G153" s="102">
        <f>+'Pay App 1'!G153+'Pay App 2'!F153</f>
        <v>0</v>
      </c>
      <c r="H153" s="194">
        <f>+'Pay App 1'!K153</f>
        <v>0</v>
      </c>
      <c r="I153" s="195"/>
      <c r="J153" s="104"/>
      <c r="K153" s="55">
        <f t="shared" si="12"/>
        <v>0</v>
      </c>
      <c r="L153" s="56">
        <f t="shared" si="10"/>
        <v>0</v>
      </c>
      <c r="M153" s="54">
        <f t="shared" si="11"/>
        <v>0</v>
      </c>
      <c r="N153" s="54">
        <f t="shared" si="9"/>
        <v>0</v>
      </c>
      <c r="O153" s="101">
        <f>+'Pay App 1'!P153</f>
        <v>0</v>
      </c>
      <c r="P153" s="73"/>
      <c r="Q153" s="69">
        <f>+'Pay App 1'!Q153+N153+P153</f>
        <v>0</v>
      </c>
    </row>
    <row r="154" spans="1:17" ht="21" customHeight="1" x14ac:dyDescent="0.25">
      <c r="A154" s="154" t="s">
        <v>332</v>
      </c>
      <c r="B154" s="154"/>
      <c r="C154" s="154" t="s">
        <v>333</v>
      </c>
      <c r="D154" s="155"/>
      <c r="E154" s="101">
        <f>+'Pay App 1'!E154</f>
        <v>0</v>
      </c>
      <c r="F154" s="73"/>
      <c r="G154" s="102">
        <f>+'Pay App 1'!G154+'Pay App 2'!F154</f>
        <v>0</v>
      </c>
      <c r="H154" s="194">
        <f>+'Pay App 1'!K154</f>
        <v>0</v>
      </c>
      <c r="I154" s="195"/>
      <c r="J154" s="104"/>
      <c r="K154" s="55">
        <f t="shared" si="12"/>
        <v>0</v>
      </c>
      <c r="L154" s="56">
        <f t="shared" si="10"/>
        <v>0</v>
      </c>
      <c r="M154" s="54">
        <f t="shared" si="11"/>
        <v>0</v>
      </c>
      <c r="N154" s="54">
        <f t="shared" ref="N154:N217" si="13">SUM(+J154*0.05)</f>
        <v>0</v>
      </c>
      <c r="O154" s="101">
        <f>+'Pay App 1'!P154</f>
        <v>0</v>
      </c>
      <c r="P154" s="73"/>
      <c r="Q154" s="69">
        <f>+'Pay App 1'!Q154+N154+P154</f>
        <v>0</v>
      </c>
    </row>
    <row r="155" spans="1:17" ht="21" customHeight="1" x14ac:dyDescent="0.25">
      <c r="A155" s="154" t="s">
        <v>335</v>
      </c>
      <c r="B155" s="154"/>
      <c r="C155" s="154" t="s">
        <v>334</v>
      </c>
      <c r="D155" s="155"/>
      <c r="E155" s="101">
        <f>+'Pay App 1'!E155</f>
        <v>0</v>
      </c>
      <c r="F155" s="73"/>
      <c r="G155" s="102">
        <f>+'Pay App 1'!G155+'Pay App 2'!F155</f>
        <v>0</v>
      </c>
      <c r="H155" s="194">
        <f>+'Pay App 1'!K155</f>
        <v>0</v>
      </c>
      <c r="I155" s="195"/>
      <c r="J155" s="104"/>
      <c r="K155" s="55">
        <f t="shared" si="12"/>
        <v>0</v>
      </c>
      <c r="L155" s="56">
        <f t="shared" si="10"/>
        <v>0</v>
      </c>
      <c r="M155" s="54">
        <f t="shared" si="11"/>
        <v>0</v>
      </c>
      <c r="N155" s="54">
        <f t="shared" si="13"/>
        <v>0</v>
      </c>
      <c r="O155" s="101">
        <f>+'Pay App 1'!P155</f>
        <v>0</v>
      </c>
      <c r="P155" s="73"/>
      <c r="Q155" s="69">
        <f>+'Pay App 1'!Q155+N155+P155</f>
        <v>0</v>
      </c>
    </row>
    <row r="156" spans="1:17" ht="21" customHeight="1" x14ac:dyDescent="0.25">
      <c r="A156" s="159" t="s">
        <v>213</v>
      </c>
      <c r="B156" s="159"/>
      <c r="C156" s="159" t="s">
        <v>214</v>
      </c>
      <c r="D156" s="160"/>
      <c r="E156" s="101">
        <f>+'Pay App 1'!E156</f>
        <v>0</v>
      </c>
      <c r="F156" s="73"/>
      <c r="G156" s="102">
        <f>+'Pay App 1'!G156+'Pay App 2'!F156</f>
        <v>0</v>
      </c>
      <c r="H156" s="194">
        <f>+'Pay App 1'!K156</f>
        <v>0</v>
      </c>
      <c r="I156" s="195"/>
      <c r="J156" s="104"/>
      <c r="K156" s="55">
        <f t="shared" si="12"/>
        <v>0</v>
      </c>
      <c r="L156" s="56">
        <f t="shared" si="10"/>
        <v>0</v>
      </c>
      <c r="M156" s="54">
        <f t="shared" si="11"/>
        <v>0</v>
      </c>
      <c r="N156" s="54">
        <f t="shared" si="13"/>
        <v>0</v>
      </c>
      <c r="O156" s="101">
        <f>+'Pay App 1'!P156</f>
        <v>0</v>
      </c>
      <c r="P156" s="73"/>
      <c r="Q156" s="69">
        <f>+'Pay App 1'!Q156+N156+P156</f>
        <v>0</v>
      </c>
    </row>
    <row r="157" spans="1:17" ht="21" customHeight="1" x14ac:dyDescent="0.25">
      <c r="A157" s="154" t="s">
        <v>120</v>
      </c>
      <c r="B157" s="154"/>
      <c r="C157" s="154" t="s">
        <v>121</v>
      </c>
      <c r="D157" s="155"/>
      <c r="E157" s="101">
        <f>+'Pay App 1'!E157</f>
        <v>0</v>
      </c>
      <c r="F157" s="73"/>
      <c r="G157" s="102">
        <f>+'Pay App 1'!G157+'Pay App 2'!F157</f>
        <v>0</v>
      </c>
      <c r="H157" s="194">
        <f>+'Pay App 1'!K157</f>
        <v>0</v>
      </c>
      <c r="I157" s="195"/>
      <c r="J157" s="104"/>
      <c r="K157" s="55">
        <f t="shared" si="12"/>
        <v>0</v>
      </c>
      <c r="L157" s="56">
        <f t="shared" si="10"/>
        <v>0</v>
      </c>
      <c r="M157" s="54">
        <f t="shared" si="11"/>
        <v>0</v>
      </c>
      <c r="N157" s="54">
        <f t="shared" si="13"/>
        <v>0</v>
      </c>
      <c r="O157" s="101">
        <f>+'Pay App 1'!P157</f>
        <v>0</v>
      </c>
      <c r="P157" s="73"/>
      <c r="Q157" s="69">
        <f>+'Pay App 1'!Q157+N157+P157</f>
        <v>0</v>
      </c>
    </row>
    <row r="158" spans="1:17" ht="21" customHeight="1" x14ac:dyDescent="0.25">
      <c r="A158" s="154" t="s">
        <v>336</v>
      </c>
      <c r="B158" s="154"/>
      <c r="C158" s="154" t="s">
        <v>337</v>
      </c>
      <c r="D158" s="155"/>
      <c r="E158" s="101">
        <f>+'Pay App 1'!E158</f>
        <v>0</v>
      </c>
      <c r="F158" s="73"/>
      <c r="G158" s="102">
        <f>+'Pay App 1'!G158+'Pay App 2'!F158</f>
        <v>0</v>
      </c>
      <c r="H158" s="194">
        <f>+'Pay App 1'!K158</f>
        <v>0</v>
      </c>
      <c r="I158" s="195"/>
      <c r="J158" s="104"/>
      <c r="K158" s="55">
        <f t="shared" si="12"/>
        <v>0</v>
      </c>
      <c r="L158" s="56">
        <f t="shared" si="10"/>
        <v>0</v>
      </c>
      <c r="M158" s="54">
        <f t="shared" si="11"/>
        <v>0</v>
      </c>
      <c r="N158" s="54">
        <f t="shared" si="13"/>
        <v>0</v>
      </c>
      <c r="O158" s="101">
        <f>+'Pay App 1'!P158</f>
        <v>0</v>
      </c>
      <c r="P158" s="73"/>
      <c r="Q158" s="69">
        <f>+'Pay App 1'!Q158+N158+P158</f>
        <v>0</v>
      </c>
    </row>
    <row r="159" spans="1:17" ht="21" customHeight="1" x14ac:dyDescent="0.25">
      <c r="A159" s="154" t="s">
        <v>122</v>
      </c>
      <c r="B159" s="154"/>
      <c r="C159" s="154" t="s">
        <v>123</v>
      </c>
      <c r="D159" s="155"/>
      <c r="E159" s="101">
        <f>+'Pay App 1'!E159</f>
        <v>0</v>
      </c>
      <c r="F159" s="73"/>
      <c r="G159" s="102">
        <f>+'Pay App 1'!G159+'Pay App 2'!F159</f>
        <v>0</v>
      </c>
      <c r="H159" s="194">
        <f>+'Pay App 1'!K159</f>
        <v>0</v>
      </c>
      <c r="I159" s="195"/>
      <c r="J159" s="104"/>
      <c r="K159" s="55">
        <f t="shared" si="12"/>
        <v>0</v>
      </c>
      <c r="L159" s="56">
        <f t="shared" si="10"/>
        <v>0</v>
      </c>
      <c r="M159" s="54">
        <f t="shared" si="11"/>
        <v>0</v>
      </c>
      <c r="N159" s="54">
        <f t="shared" si="13"/>
        <v>0</v>
      </c>
      <c r="O159" s="101">
        <f>+'Pay App 1'!P159</f>
        <v>0</v>
      </c>
      <c r="P159" s="73"/>
      <c r="Q159" s="69">
        <f>+'Pay App 1'!Q159+N159+P159</f>
        <v>0</v>
      </c>
    </row>
    <row r="160" spans="1:17" ht="21" customHeight="1" x14ac:dyDescent="0.25">
      <c r="A160" s="154" t="s">
        <v>124</v>
      </c>
      <c r="B160" s="154"/>
      <c r="C160" s="154" t="s">
        <v>125</v>
      </c>
      <c r="D160" s="155"/>
      <c r="E160" s="101">
        <f>+'Pay App 1'!E160</f>
        <v>0</v>
      </c>
      <c r="F160" s="73"/>
      <c r="G160" s="102">
        <f>+'Pay App 1'!G160+'Pay App 2'!F160</f>
        <v>0</v>
      </c>
      <c r="H160" s="194">
        <f>+'Pay App 1'!K160</f>
        <v>0</v>
      </c>
      <c r="I160" s="195"/>
      <c r="J160" s="104"/>
      <c r="K160" s="55">
        <f t="shared" si="12"/>
        <v>0</v>
      </c>
      <c r="L160" s="56">
        <f t="shared" si="10"/>
        <v>0</v>
      </c>
      <c r="M160" s="54">
        <f t="shared" si="11"/>
        <v>0</v>
      </c>
      <c r="N160" s="54">
        <f t="shared" si="13"/>
        <v>0</v>
      </c>
      <c r="O160" s="101">
        <f>+'Pay App 1'!P160</f>
        <v>0</v>
      </c>
      <c r="P160" s="73"/>
      <c r="Q160" s="69">
        <f>+'Pay App 1'!Q160+N160+P160</f>
        <v>0</v>
      </c>
    </row>
    <row r="161" spans="1:17" ht="21" customHeight="1" x14ac:dyDescent="0.25">
      <c r="A161" s="154" t="s">
        <v>126</v>
      </c>
      <c r="B161" s="154"/>
      <c r="C161" s="154" t="s">
        <v>127</v>
      </c>
      <c r="D161" s="155"/>
      <c r="E161" s="101">
        <f>+'Pay App 1'!E161</f>
        <v>0</v>
      </c>
      <c r="F161" s="73"/>
      <c r="G161" s="102">
        <f>+'Pay App 1'!G161+'Pay App 2'!F161</f>
        <v>0</v>
      </c>
      <c r="H161" s="194">
        <f>+'Pay App 1'!K161</f>
        <v>0</v>
      </c>
      <c r="I161" s="195"/>
      <c r="J161" s="104"/>
      <c r="K161" s="55">
        <f t="shared" si="12"/>
        <v>0</v>
      </c>
      <c r="L161" s="56">
        <f t="shared" si="10"/>
        <v>0</v>
      </c>
      <c r="M161" s="54">
        <f t="shared" si="11"/>
        <v>0</v>
      </c>
      <c r="N161" s="54">
        <f t="shared" si="13"/>
        <v>0</v>
      </c>
      <c r="O161" s="101">
        <f>+'Pay App 1'!P161</f>
        <v>0</v>
      </c>
      <c r="P161" s="73"/>
      <c r="Q161" s="69">
        <f>+'Pay App 1'!Q161+N161+P161</f>
        <v>0</v>
      </c>
    </row>
    <row r="162" spans="1:17" ht="21" customHeight="1" x14ac:dyDescent="0.25">
      <c r="A162" s="154" t="s">
        <v>339</v>
      </c>
      <c r="B162" s="154"/>
      <c r="C162" s="154" t="s">
        <v>338</v>
      </c>
      <c r="D162" s="155"/>
      <c r="E162" s="101">
        <f>+'Pay App 1'!E162</f>
        <v>0</v>
      </c>
      <c r="F162" s="73"/>
      <c r="G162" s="102">
        <f>+'Pay App 1'!G162+'Pay App 2'!F162</f>
        <v>0</v>
      </c>
      <c r="H162" s="194">
        <f>+'Pay App 1'!K162</f>
        <v>0</v>
      </c>
      <c r="I162" s="195"/>
      <c r="J162" s="104"/>
      <c r="K162" s="55">
        <f t="shared" si="12"/>
        <v>0</v>
      </c>
      <c r="L162" s="56">
        <f t="shared" si="10"/>
        <v>0</v>
      </c>
      <c r="M162" s="54">
        <f t="shared" si="11"/>
        <v>0</v>
      </c>
      <c r="N162" s="54">
        <f t="shared" si="13"/>
        <v>0</v>
      </c>
      <c r="O162" s="101">
        <f>+'Pay App 1'!P162</f>
        <v>0</v>
      </c>
      <c r="P162" s="73"/>
      <c r="Q162" s="69">
        <f>+'Pay App 1'!Q162+N162+P162</f>
        <v>0</v>
      </c>
    </row>
    <row r="163" spans="1:17" ht="21" customHeight="1" x14ac:dyDescent="0.25">
      <c r="A163" s="154" t="s">
        <v>128</v>
      </c>
      <c r="B163" s="154"/>
      <c r="C163" s="154" t="s">
        <v>129</v>
      </c>
      <c r="D163" s="155"/>
      <c r="E163" s="101">
        <f>+'Pay App 1'!E163</f>
        <v>0</v>
      </c>
      <c r="F163" s="73"/>
      <c r="G163" s="102">
        <f>+'Pay App 1'!G163+'Pay App 2'!F163</f>
        <v>0</v>
      </c>
      <c r="H163" s="194">
        <f>+'Pay App 1'!K163</f>
        <v>0</v>
      </c>
      <c r="I163" s="195"/>
      <c r="J163" s="104"/>
      <c r="K163" s="55">
        <f t="shared" si="12"/>
        <v>0</v>
      </c>
      <c r="L163" s="56">
        <f t="shared" si="10"/>
        <v>0</v>
      </c>
      <c r="M163" s="54">
        <f t="shared" si="11"/>
        <v>0</v>
      </c>
      <c r="N163" s="54">
        <f t="shared" si="13"/>
        <v>0</v>
      </c>
      <c r="O163" s="101">
        <f>+'Pay App 1'!P163</f>
        <v>0</v>
      </c>
      <c r="P163" s="73"/>
      <c r="Q163" s="69">
        <f>+'Pay App 1'!Q163+N163+P163</f>
        <v>0</v>
      </c>
    </row>
    <row r="164" spans="1:17" ht="21" customHeight="1" x14ac:dyDescent="0.25">
      <c r="A164" s="159" t="s">
        <v>209</v>
      </c>
      <c r="B164" s="159"/>
      <c r="C164" s="159" t="s">
        <v>210</v>
      </c>
      <c r="D164" s="160"/>
      <c r="E164" s="101">
        <f>+'Pay App 1'!E164</f>
        <v>0</v>
      </c>
      <c r="F164" s="73"/>
      <c r="G164" s="102">
        <f>+'Pay App 1'!G164+'Pay App 2'!F164</f>
        <v>0</v>
      </c>
      <c r="H164" s="194">
        <f>+'Pay App 1'!K164</f>
        <v>0</v>
      </c>
      <c r="I164" s="195"/>
      <c r="J164" s="104"/>
      <c r="K164" s="55">
        <f t="shared" si="12"/>
        <v>0</v>
      </c>
      <c r="L164" s="56">
        <f t="shared" si="10"/>
        <v>0</v>
      </c>
      <c r="M164" s="54">
        <f t="shared" si="11"/>
        <v>0</v>
      </c>
      <c r="N164" s="54">
        <f t="shared" si="13"/>
        <v>0</v>
      </c>
      <c r="O164" s="101">
        <f>+'Pay App 1'!P164</f>
        <v>0</v>
      </c>
      <c r="P164" s="73"/>
      <c r="Q164" s="69">
        <f>+'Pay App 1'!Q164+N164+P164</f>
        <v>0</v>
      </c>
    </row>
    <row r="165" spans="1:17" ht="21" customHeight="1" x14ac:dyDescent="0.25">
      <c r="A165" s="159" t="s">
        <v>211</v>
      </c>
      <c r="B165" s="159"/>
      <c r="C165" s="159" t="s">
        <v>212</v>
      </c>
      <c r="D165" s="160"/>
      <c r="E165" s="101">
        <f>+'Pay App 1'!E165</f>
        <v>0</v>
      </c>
      <c r="F165" s="73"/>
      <c r="G165" s="102">
        <f>+'Pay App 1'!G165+'Pay App 2'!F165</f>
        <v>0</v>
      </c>
      <c r="H165" s="194">
        <f>+'Pay App 1'!K165</f>
        <v>0</v>
      </c>
      <c r="I165" s="195"/>
      <c r="J165" s="104"/>
      <c r="K165" s="55">
        <f t="shared" si="12"/>
        <v>0</v>
      </c>
      <c r="L165" s="56">
        <f t="shared" si="10"/>
        <v>0</v>
      </c>
      <c r="M165" s="54">
        <f t="shared" si="11"/>
        <v>0</v>
      </c>
      <c r="N165" s="54">
        <f t="shared" si="13"/>
        <v>0</v>
      </c>
      <c r="O165" s="101">
        <f>+'Pay App 1'!P165</f>
        <v>0</v>
      </c>
      <c r="P165" s="73"/>
      <c r="Q165" s="69">
        <f>+'Pay App 1'!Q165+N165+P165</f>
        <v>0</v>
      </c>
    </row>
    <row r="166" spans="1:17" ht="21" customHeight="1" x14ac:dyDescent="0.25">
      <c r="A166" s="154" t="s">
        <v>340</v>
      </c>
      <c r="B166" s="154"/>
      <c r="C166" s="154" t="s">
        <v>341</v>
      </c>
      <c r="D166" s="155"/>
      <c r="E166" s="101">
        <f>+'Pay App 1'!E166</f>
        <v>0</v>
      </c>
      <c r="F166" s="73"/>
      <c r="G166" s="102">
        <f>+'Pay App 1'!G166+'Pay App 2'!F166</f>
        <v>0</v>
      </c>
      <c r="H166" s="194">
        <f>+'Pay App 1'!K166</f>
        <v>0</v>
      </c>
      <c r="I166" s="195"/>
      <c r="J166" s="104"/>
      <c r="K166" s="55">
        <f t="shared" si="12"/>
        <v>0</v>
      </c>
      <c r="L166" s="56">
        <f t="shared" si="10"/>
        <v>0</v>
      </c>
      <c r="M166" s="54">
        <f t="shared" si="11"/>
        <v>0</v>
      </c>
      <c r="N166" s="54">
        <f t="shared" si="13"/>
        <v>0</v>
      </c>
      <c r="O166" s="101">
        <f>+'Pay App 1'!P166</f>
        <v>0</v>
      </c>
      <c r="P166" s="73"/>
      <c r="Q166" s="69">
        <f>+'Pay App 1'!Q166+N166+P166</f>
        <v>0</v>
      </c>
    </row>
    <row r="167" spans="1:17" ht="21" customHeight="1" x14ac:dyDescent="0.25">
      <c r="A167" s="154" t="s">
        <v>351</v>
      </c>
      <c r="B167" s="154"/>
      <c r="C167" s="154" t="s">
        <v>342</v>
      </c>
      <c r="D167" s="155"/>
      <c r="E167" s="101">
        <f>+'Pay App 1'!E167</f>
        <v>0</v>
      </c>
      <c r="F167" s="73"/>
      <c r="G167" s="102">
        <f>+'Pay App 1'!G167+'Pay App 2'!F167</f>
        <v>0</v>
      </c>
      <c r="H167" s="194">
        <f>+'Pay App 1'!K167</f>
        <v>0</v>
      </c>
      <c r="I167" s="195"/>
      <c r="J167" s="104"/>
      <c r="K167" s="55">
        <f t="shared" si="12"/>
        <v>0</v>
      </c>
      <c r="L167" s="56">
        <f t="shared" si="10"/>
        <v>0</v>
      </c>
      <c r="M167" s="54">
        <f t="shared" si="11"/>
        <v>0</v>
      </c>
      <c r="N167" s="54">
        <f t="shared" si="13"/>
        <v>0</v>
      </c>
      <c r="O167" s="101">
        <f>+'Pay App 1'!P167</f>
        <v>0</v>
      </c>
      <c r="P167" s="73"/>
      <c r="Q167" s="69">
        <f>+'Pay App 1'!Q167+N167+P167</f>
        <v>0</v>
      </c>
    </row>
    <row r="168" spans="1:17" ht="21" customHeight="1" x14ac:dyDescent="0.25">
      <c r="A168" s="154" t="s">
        <v>352</v>
      </c>
      <c r="B168" s="154"/>
      <c r="C168" s="154" t="s">
        <v>343</v>
      </c>
      <c r="D168" s="155"/>
      <c r="E168" s="101">
        <f>+'Pay App 1'!E168</f>
        <v>0</v>
      </c>
      <c r="F168" s="73"/>
      <c r="G168" s="102">
        <f>+'Pay App 1'!G168+'Pay App 2'!F168</f>
        <v>0</v>
      </c>
      <c r="H168" s="194">
        <f>+'Pay App 1'!K168</f>
        <v>0</v>
      </c>
      <c r="I168" s="195"/>
      <c r="J168" s="104"/>
      <c r="K168" s="55">
        <f t="shared" si="12"/>
        <v>0</v>
      </c>
      <c r="L168" s="56">
        <f t="shared" si="10"/>
        <v>0</v>
      </c>
      <c r="M168" s="54">
        <f t="shared" si="11"/>
        <v>0</v>
      </c>
      <c r="N168" s="54">
        <f t="shared" si="13"/>
        <v>0</v>
      </c>
      <c r="O168" s="101">
        <f>+'Pay App 1'!P168</f>
        <v>0</v>
      </c>
      <c r="P168" s="73"/>
      <c r="Q168" s="69">
        <f>+'Pay App 1'!Q168+N168+P168</f>
        <v>0</v>
      </c>
    </row>
    <row r="169" spans="1:17" ht="21" customHeight="1" x14ac:dyDescent="0.25">
      <c r="A169" s="154" t="s">
        <v>353</v>
      </c>
      <c r="B169" s="154"/>
      <c r="C169" s="154" t="s">
        <v>344</v>
      </c>
      <c r="D169" s="155"/>
      <c r="E169" s="101">
        <f>+'Pay App 1'!E169</f>
        <v>0</v>
      </c>
      <c r="F169" s="73"/>
      <c r="G169" s="102">
        <f>+'Pay App 1'!G169+'Pay App 2'!F169</f>
        <v>0</v>
      </c>
      <c r="H169" s="194">
        <f>+'Pay App 1'!K169</f>
        <v>0</v>
      </c>
      <c r="I169" s="195"/>
      <c r="J169" s="104"/>
      <c r="K169" s="55">
        <f t="shared" si="12"/>
        <v>0</v>
      </c>
      <c r="L169" s="56">
        <f t="shared" si="10"/>
        <v>0</v>
      </c>
      <c r="M169" s="54">
        <f t="shared" si="11"/>
        <v>0</v>
      </c>
      <c r="N169" s="54">
        <f t="shared" si="13"/>
        <v>0</v>
      </c>
      <c r="O169" s="101">
        <f>+'Pay App 1'!P169</f>
        <v>0</v>
      </c>
      <c r="P169" s="73"/>
      <c r="Q169" s="69">
        <f>+'Pay App 1'!Q169+N169+P169</f>
        <v>0</v>
      </c>
    </row>
    <row r="170" spans="1:17" ht="21" customHeight="1" x14ac:dyDescent="0.25">
      <c r="A170" s="154" t="s">
        <v>354</v>
      </c>
      <c r="B170" s="154"/>
      <c r="C170" s="154" t="s">
        <v>345</v>
      </c>
      <c r="D170" s="155"/>
      <c r="E170" s="101">
        <f>+'Pay App 1'!E170</f>
        <v>0</v>
      </c>
      <c r="F170" s="73"/>
      <c r="G170" s="102">
        <f>+'Pay App 1'!G170+'Pay App 2'!F170</f>
        <v>0</v>
      </c>
      <c r="H170" s="194">
        <f>+'Pay App 1'!K170</f>
        <v>0</v>
      </c>
      <c r="I170" s="195"/>
      <c r="J170" s="104"/>
      <c r="K170" s="55">
        <f t="shared" si="12"/>
        <v>0</v>
      </c>
      <c r="L170" s="56">
        <f t="shared" si="10"/>
        <v>0</v>
      </c>
      <c r="M170" s="54">
        <f t="shared" si="11"/>
        <v>0</v>
      </c>
      <c r="N170" s="54">
        <f t="shared" si="13"/>
        <v>0</v>
      </c>
      <c r="O170" s="101">
        <f>+'Pay App 1'!P170</f>
        <v>0</v>
      </c>
      <c r="P170" s="73"/>
      <c r="Q170" s="69">
        <f>+'Pay App 1'!Q170+N170+P170</f>
        <v>0</v>
      </c>
    </row>
    <row r="171" spans="1:17" ht="21" customHeight="1" x14ac:dyDescent="0.25">
      <c r="A171" s="154" t="s">
        <v>355</v>
      </c>
      <c r="B171" s="154"/>
      <c r="C171" s="154" t="s">
        <v>346</v>
      </c>
      <c r="D171" s="155"/>
      <c r="E171" s="101">
        <f>+'Pay App 1'!E171</f>
        <v>0</v>
      </c>
      <c r="F171" s="73"/>
      <c r="G171" s="102">
        <f>+'Pay App 1'!G171+'Pay App 2'!F171</f>
        <v>0</v>
      </c>
      <c r="H171" s="194">
        <f>+'Pay App 1'!K171</f>
        <v>0</v>
      </c>
      <c r="I171" s="195"/>
      <c r="J171" s="104"/>
      <c r="K171" s="55">
        <f t="shared" si="12"/>
        <v>0</v>
      </c>
      <c r="L171" s="56">
        <f t="shared" si="10"/>
        <v>0</v>
      </c>
      <c r="M171" s="54">
        <f t="shared" si="11"/>
        <v>0</v>
      </c>
      <c r="N171" s="54">
        <f t="shared" si="13"/>
        <v>0</v>
      </c>
      <c r="O171" s="101">
        <f>+'Pay App 1'!P171</f>
        <v>0</v>
      </c>
      <c r="P171" s="73"/>
      <c r="Q171" s="69">
        <f>+'Pay App 1'!Q171+N171+P171</f>
        <v>0</v>
      </c>
    </row>
    <row r="172" spans="1:17" ht="21" customHeight="1" x14ac:dyDescent="0.25">
      <c r="A172" s="154" t="s">
        <v>356</v>
      </c>
      <c r="B172" s="154"/>
      <c r="C172" s="154" t="s">
        <v>347</v>
      </c>
      <c r="D172" s="155"/>
      <c r="E172" s="101">
        <f>+'Pay App 1'!E172</f>
        <v>0</v>
      </c>
      <c r="F172" s="73"/>
      <c r="G172" s="102">
        <f>+'Pay App 1'!G172+'Pay App 2'!F172</f>
        <v>0</v>
      </c>
      <c r="H172" s="194">
        <f>+'Pay App 1'!K172</f>
        <v>0</v>
      </c>
      <c r="I172" s="195"/>
      <c r="J172" s="104"/>
      <c r="K172" s="55">
        <f t="shared" si="12"/>
        <v>0</v>
      </c>
      <c r="L172" s="56">
        <f t="shared" si="10"/>
        <v>0</v>
      </c>
      <c r="M172" s="54">
        <f t="shared" si="11"/>
        <v>0</v>
      </c>
      <c r="N172" s="54">
        <f t="shared" si="13"/>
        <v>0</v>
      </c>
      <c r="O172" s="101">
        <f>+'Pay App 1'!P172</f>
        <v>0</v>
      </c>
      <c r="P172" s="73"/>
      <c r="Q172" s="69">
        <f>+'Pay App 1'!Q172+N172+P172</f>
        <v>0</v>
      </c>
    </row>
    <row r="173" spans="1:17" ht="21" customHeight="1" x14ac:dyDescent="0.25">
      <c r="A173" s="154" t="s">
        <v>357</v>
      </c>
      <c r="B173" s="154"/>
      <c r="C173" s="154" t="s">
        <v>348</v>
      </c>
      <c r="D173" s="155"/>
      <c r="E173" s="101">
        <f>+'Pay App 1'!E173</f>
        <v>0</v>
      </c>
      <c r="F173" s="73"/>
      <c r="G173" s="102">
        <f>+'Pay App 1'!G173+'Pay App 2'!F173</f>
        <v>0</v>
      </c>
      <c r="H173" s="194">
        <f>+'Pay App 1'!K173</f>
        <v>0</v>
      </c>
      <c r="I173" s="195"/>
      <c r="J173" s="104"/>
      <c r="K173" s="55">
        <f t="shared" si="12"/>
        <v>0</v>
      </c>
      <c r="L173" s="56">
        <f t="shared" si="10"/>
        <v>0</v>
      </c>
      <c r="M173" s="54">
        <f t="shared" si="11"/>
        <v>0</v>
      </c>
      <c r="N173" s="54">
        <f t="shared" si="13"/>
        <v>0</v>
      </c>
      <c r="O173" s="101">
        <f>+'Pay App 1'!P173</f>
        <v>0</v>
      </c>
      <c r="P173" s="73"/>
      <c r="Q173" s="69">
        <f>+'Pay App 1'!Q173+N173+P173</f>
        <v>0</v>
      </c>
    </row>
    <row r="174" spans="1:17" ht="21" customHeight="1" x14ac:dyDescent="0.25">
      <c r="A174" s="154" t="s">
        <v>358</v>
      </c>
      <c r="B174" s="154"/>
      <c r="C174" s="154" t="s">
        <v>349</v>
      </c>
      <c r="D174" s="155"/>
      <c r="E174" s="101">
        <f>+'Pay App 1'!E174</f>
        <v>0</v>
      </c>
      <c r="F174" s="73"/>
      <c r="G174" s="102">
        <f>+'Pay App 1'!G174+'Pay App 2'!F174</f>
        <v>0</v>
      </c>
      <c r="H174" s="194">
        <f>+'Pay App 1'!K174</f>
        <v>0</v>
      </c>
      <c r="I174" s="195"/>
      <c r="J174" s="104"/>
      <c r="K174" s="55">
        <f t="shared" si="12"/>
        <v>0</v>
      </c>
      <c r="L174" s="56">
        <f t="shared" si="10"/>
        <v>0</v>
      </c>
      <c r="M174" s="54">
        <f t="shared" si="11"/>
        <v>0</v>
      </c>
      <c r="N174" s="54">
        <f t="shared" si="13"/>
        <v>0</v>
      </c>
      <c r="O174" s="101">
        <f>+'Pay App 1'!P174</f>
        <v>0</v>
      </c>
      <c r="P174" s="73"/>
      <c r="Q174" s="69">
        <f>+'Pay App 1'!Q174+N174+P174</f>
        <v>0</v>
      </c>
    </row>
    <row r="175" spans="1:17" ht="21" customHeight="1" x14ac:dyDescent="0.25">
      <c r="A175" s="154" t="s">
        <v>359</v>
      </c>
      <c r="B175" s="154"/>
      <c r="C175" s="154" t="s">
        <v>350</v>
      </c>
      <c r="D175" s="155"/>
      <c r="E175" s="101">
        <f>+'Pay App 1'!E175</f>
        <v>0</v>
      </c>
      <c r="F175" s="73"/>
      <c r="G175" s="102">
        <f>+'Pay App 1'!G175+'Pay App 2'!F175</f>
        <v>0</v>
      </c>
      <c r="H175" s="194">
        <f>+'Pay App 1'!K175</f>
        <v>0</v>
      </c>
      <c r="I175" s="195"/>
      <c r="J175" s="104"/>
      <c r="K175" s="55">
        <f t="shared" si="12"/>
        <v>0</v>
      </c>
      <c r="L175" s="56">
        <f t="shared" si="10"/>
        <v>0</v>
      </c>
      <c r="M175" s="54">
        <f t="shared" si="11"/>
        <v>0</v>
      </c>
      <c r="N175" s="54">
        <f t="shared" si="13"/>
        <v>0</v>
      </c>
      <c r="O175" s="101">
        <f>+'Pay App 1'!P175</f>
        <v>0</v>
      </c>
      <c r="P175" s="73"/>
      <c r="Q175" s="69">
        <f>+'Pay App 1'!Q175+N175+P175</f>
        <v>0</v>
      </c>
    </row>
    <row r="176" spans="1:17" ht="21" customHeight="1" x14ac:dyDescent="0.25">
      <c r="A176" s="156" t="s">
        <v>186</v>
      </c>
      <c r="B176" s="156"/>
      <c r="C176" s="156" t="s">
        <v>187</v>
      </c>
      <c r="D176" s="157"/>
      <c r="E176" s="101">
        <f>+'Pay App 1'!E176</f>
        <v>0</v>
      </c>
      <c r="F176" s="73"/>
      <c r="G176" s="102">
        <f>+'Pay App 1'!G176+'Pay App 2'!F176</f>
        <v>0</v>
      </c>
      <c r="H176" s="194">
        <f>+'Pay App 1'!K176</f>
        <v>0</v>
      </c>
      <c r="I176" s="195"/>
      <c r="J176" s="104"/>
      <c r="K176" s="55">
        <f t="shared" si="12"/>
        <v>0</v>
      </c>
      <c r="L176" s="56">
        <f t="shared" si="10"/>
        <v>0</v>
      </c>
      <c r="M176" s="54">
        <f t="shared" si="11"/>
        <v>0</v>
      </c>
      <c r="N176" s="54">
        <f t="shared" si="13"/>
        <v>0</v>
      </c>
      <c r="O176" s="101">
        <f>+'Pay App 1'!P176</f>
        <v>0</v>
      </c>
      <c r="P176" s="73"/>
      <c r="Q176" s="69">
        <f>+'Pay App 1'!Q176+N176+P176</f>
        <v>0</v>
      </c>
    </row>
    <row r="177" spans="1:17" ht="21" customHeight="1" x14ac:dyDescent="0.25">
      <c r="A177" s="154" t="s">
        <v>361</v>
      </c>
      <c r="B177" s="154"/>
      <c r="C177" s="154" t="s">
        <v>360</v>
      </c>
      <c r="D177" s="155"/>
      <c r="E177" s="101">
        <f>+'Pay App 1'!E177</f>
        <v>0</v>
      </c>
      <c r="F177" s="73"/>
      <c r="G177" s="102">
        <f>+'Pay App 1'!G177+'Pay App 2'!F177</f>
        <v>0</v>
      </c>
      <c r="H177" s="194">
        <f>+'Pay App 1'!K177</f>
        <v>0</v>
      </c>
      <c r="I177" s="195"/>
      <c r="J177" s="104"/>
      <c r="K177" s="55">
        <f t="shared" si="12"/>
        <v>0</v>
      </c>
      <c r="L177" s="56">
        <f t="shared" si="10"/>
        <v>0</v>
      </c>
      <c r="M177" s="54">
        <f t="shared" si="11"/>
        <v>0</v>
      </c>
      <c r="N177" s="54">
        <f t="shared" si="13"/>
        <v>0</v>
      </c>
      <c r="O177" s="101">
        <f>+'Pay App 1'!P177</f>
        <v>0</v>
      </c>
      <c r="P177" s="73"/>
      <c r="Q177" s="69">
        <f>+'Pay App 1'!Q177+N177+P177</f>
        <v>0</v>
      </c>
    </row>
    <row r="178" spans="1:17" ht="21" customHeight="1" x14ac:dyDescent="0.25">
      <c r="A178" s="154" t="s">
        <v>130</v>
      </c>
      <c r="B178" s="154"/>
      <c r="C178" s="153" t="s">
        <v>131</v>
      </c>
      <c r="D178" s="158"/>
      <c r="E178" s="101">
        <f>+'Pay App 1'!E178</f>
        <v>0</v>
      </c>
      <c r="F178" s="73"/>
      <c r="G178" s="102">
        <f>+'Pay App 1'!G178+'Pay App 2'!F178</f>
        <v>0</v>
      </c>
      <c r="H178" s="194">
        <f>+'Pay App 1'!K178</f>
        <v>0</v>
      </c>
      <c r="I178" s="195"/>
      <c r="J178" s="104"/>
      <c r="K178" s="55">
        <f t="shared" si="12"/>
        <v>0</v>
      </c>
      <c r="L178" s="56">
        <f t="shared" si="10"/>
        <v>0</v>
      </c>
      <c r="M178" s="54">
        <f t="shared" si="11"/>
        <v>0</v>
      </c>
      <c r="N178" s="54">
        <f t="shared" si="13"/>
        <v>0</v>
      </c>
      <c r="O178" s="101">
        <f>+'Pay App 1'!P178</f>
        <v>0</v>
      </c>
      <c r="P178" s="73"/>
      <c r="Q178" s="69">
        <f>+'Pay App 1'!Q178+N178+P178</f>
        <v>0</v>
      </c>
    </row>
    <row r="179" spans="1:17" ht="21" customHeight="1" x14ac:dyDescent="0.25">
      <c r="A179" s="154" t="s">
        <v>362</v>
      </c>
      <c r="B179" s="154"/>
      <c r="C179" s="154" t="s">
        <v>366</v>
      </c>
      <c r="D179" s="155"/>
      <c r="E179" s="101">
        <f>+'Pay App 1'!E179</f>
        <v>0</v>
      </c>
      <c r="F179" s="73"/>
      <c r="G179" s="102">
        <f>+'Pay App 1'!G179+'Pay App 2'!F179</f>
        <v>0</v>
      </c>
      <c r="H179" s="194">
        <f>+'Pay App 1'!K179</f>
        <v>0</v>
      </c>
      <c r="I179" s="195"/>
      <c r="J179" s="104"/>
      <c r="K179" s="55">
        <f t="shared" si="12"/>
        <v>0</v>
      </c>
      <c r="L179" s="56">
        <f t="shared" si="10"/>
        <v>0</v>
      </c>
      <c r="M179" s="54">
        <f t="shared" si="11"/>
        <v>0</v>
      </c>
      <c r="N179" s="54">
        <f t="shared" si="13"/>
        <v>0</v>
      </c>
      <c r="O179" s="101">
        <f>+'Pay App 1'!P179</f>
        <v>0</v>
      </c>
      <c r="P179" s="73"/>
      <c r="Q179" s="69">
        <f>+'Pay App 1'!Q179+N179+P179</f>
        <v>0</v>
      </c>
    </row>
    <row r="180" spans="1:17" ht="21" customHeight="1" x14ac:dyDescent="0.25">
      <c r="A180" s="154" t="s">
        <v>363</v>
      </c>
      <c r="B180" s="154"/>
      <c r="C180" s="154" t="s">
        <v>367</v>
      </c>
      <c r="D180" s="155"/>
      <c r="E180" s="101">
        <f>+'Pay App 1'!E180</f>
        <v>0</v>
      </c>
      <c r="F180" s="73"/>
      <c r="G180" s="102">
        <f>+'Pay App 1'!G180+'Pay App 2'!F180</f>
        <v>0</v>
      </c>
      <c r="H180" s="194">
        <f>+'Pay App 1'!K180</f>
        <v>0</v>
      </c>
      <c r="I180" s="195"/>
      <c r="J180" s="104"/>
      <c r="K180" s="55">
        <f t="shared" si="12"/>
        <v>0</v>
      </c>
      <c r="L180" s="56">
        <f t="shared" si="10"/>
        <v>0</v>
      </c>
      <c r="M180" s="54">
        <f t="shared" si="11"/>
        <v>0</v>
      </c>
      <c r="N180" s="54">
        <f t="shared" si="13"/>
        <v>0</v>
      </c>
      <c r="O180" s="101">
        <f>+'Pay App 1'!P180</f>
        <v>0</v>
      </c>
      <c r="P180" s="73"/>
      <c r="Q180" s="69">
        <f>+'Pay App 1'!Q180+N180+P180</f>
        <v>0</v>
      </c>
    </row>
    <row r="181" spans="1:17" ht="21" customHeight="1" x14ac:dyDescent="0.25">
      <c r="A181" s="154" t="s">
        <v>364</v>
      </c>
      <c r="B181" s="154"/>
      <c r="C181" s="154" t="s">
        <v>368</v>
      </c>
      <c r="D181" s="155"/>
      <c r="E181" s="101">
        <f>+'Pay App 1'!E181</f>
        <v>0</v>
      </c>
      <c r="F181" s="73"/>
      <c r="G181" s="102">
        <f>+'Pay App 1'!G181+'Pay App 2'!F181</f>
        <v>0</v>
      </c>
      <c r="H181" s="194">
        <f>+'Pay App 1'!K181</f>
        <v>0</v>
      </c>
      <c r="I181" s="195"/>
      <c r="J181" s="104"/>
      <c r="K181" s="55">
        <f t="shared" si="12"/>
        <v>0</v>
      </c>
      <c r="L181" s="56">
        <f t="shared" si="10"/>
        <v>0</v>
      </c>
      <c r="M181" s="54">
        <f t="shared" si="11"/>
        <v>0</v>
      </c>
      <c r="N181" s="54">
        <f t="shared" si="13"/>
        <v>0</v>
      </c>
      <c r="O181" s="101">
        <f>+'Pay App 1'!P181</f>
        <v>0</v>
      </c>
      <c r="P181" s="73"/>
      <c r="Q181" s="69">
        <f>+'Pay App 1'!Q181+N181+P181</f>
        <v>0</v>
      </c>
    </row>
    <row r="182" spans="1:17" ht="21" customHeight="1" x14ac:dyDescent="0.25">
      <c r="A182" s="154" t="s">
        <v>365</v>
      </c>
      <c r="B182" s="154"/>
      <c r="C182" s="154" t="s">
        <v>369</v>
      </c>
      <c r="D182" s="155"/>
      <c r="E182" s="101">
        <f>+'Pay App 1'!E182</f>
        <v>0</v>
      </c>
      <c r="F182" s="73"/>
      <c r="G182" s="102">
        <f>+'Pay App 1'!G182+'Pay App 2'!F182</f>
        <v>0</v>
      </c>
      <c r="H182" s="194">
        <f>+'Pay App 1'!K182</f>
        <v>0</v>
      </c>
      <c r="I182" s="195"/>
      <c r="J182" s="104"/>
      <c r="K182" s="55">
        <f t="shared" si="12"/>
        <v>0</v>
      </c>
      <c r="L182" s="56">
        <f t="shared" si="10"/>
        <v>0</v>
      </c>
      <c r="M182" s="54">
        <f t="shared" si="11"/>
        <v>0</v>
      </c>
      <c r="N182" s="54">
        <f t="shared" si="13"/>
        <v>0</v>
      </c>
      <c r="O182" s="101">
        <f>+'Pay App 1'!P182</f>
        <v>0</v>
      </c>
      <c r="P182" s="73"/>
      <c r="Q182" s="69">
        <f>+'Pay App 1'!Q182+N182+P182</f>
        <v>0</v>
      </c>
    </row>
    <row r="183" spans="1:17" ht="21" customHeight="1" x14ac:dyDescent="0.25">
      <c r="A183" s="156" t="s">
        <v>188</v>
      </c>
      <c r="B183" s="156"/>
      <c r="C183" s="156" t="s">
        <v>189</v>
      </c>
      <c r="D183" s="157"/>
      <c r="E183" s="101">
        <f>+'Pay App 1'!E183</f>
        <v>0</v>
      </c>
      <c r="F183" s="73"/>
      <c r="G183" s="102">
        <f>+'Pay App 1'!G183+'Pay App 2'!F183</f>
        <v>0</v>
      </c>
      <c r="H183" s="194">
        <f>+'Pay App 1'!K183</f>
        <v>0</v>
      </c>
      <c r="I183" s="195"/>
      <c r="J183" s="104"/>
      <c r="K183" s="55">
        <f t="shared" si="12"/>
        <v>0</v>
      </c>
      <c r="L183" s="56">
        <f t="shared" si="10"/>
        <v>0</v>
      </c>
      <c r="M183" s="54">
        <f t="shared" si="11"/>
        <v>0</v>
      </c>
      <c r="N183" s="54">
        <f t="shared" si="13"/>
        <v>0</v>
      </c>
      <c r="O183" s="101">
        <f>+'Pay App 1'!P183</f>
        <v>0</v>
      </c>
      <c r="P183" s="73"/>
      <c r="Q183" s="69">
        <f>+'Pay App 1'!Q183+N183+P183</f>
        <v>0</v>
      </c>
    </row>
    <row r="184" spans="1:17" ht="21" customHeight="1" x14ac:dyDescent="0.25">
      <c r="A184" s="156" t="s">
        <v>190</v>
      </c>
      <c r="B184" s="156"/>
      <c r="C184" s="156" t="s">
        <v>191</v>
      </c>
      <c r="D184" s="157"/>
      <c r="E184" s="101">
        <f>+'Pay App 1'!E184</f>
        <v>0</v>
      </c>
      <c r="F184" s="73"/>
      <c r="G184" s="102">
        <f>+'Pay App 1'!G184+'Pay App 2'!F184</f>
        <v>0</v>
      </c>
      <c r="H184" s="194">
        <f>+'Pay App 1'!K184</f>
        <v>0</v>
      </c>
      <c r="I184" s="195"/>
      <c r="J184" s="104"/>
      <c r="K184" s="55">
        <f t="shared" si="12"/>
        <v>0</v>
      </c>
      <c r="L184" s="56">
        <f t="shared" si="10"/>
        <v>0</v>
      </c>
      <c r="M184" s="54">
        <f t="shared" si="11"/>
        <v>0</v>
      </c>
      <c r="N184" s="54">
        <f t="shared" si="13"/>
        <v>0</v>
      </c>
      <c r="O184" s="101">
        <f>+'Pay App 1'!P184</f>
        <v>0</v>
      </c>
      <c r="P184" s="73"/>
      <c r="Q184" s="69">
        <f>+'Pay App 1'!Q184+N184+P184</f>
        <v>0</v>
      </c>
    </row>
    <row r="185" spans="1:17" ht="21" customHeight="1" x14ac:dyDescent="0.25">
      <c r="A185" s="154" t="s">
        <v>371</v>
      </c>
      <c r="B185" s="154"/>
      <c r="C185" s="154" t="s">
        <v>370</v>
      </c>
      <c r="D185" s="155"/>
      <c r="E185" s="101">
        <f>+'Pay App 1'!E185</f>
        <v>0</v>
      </c>
      <c r="F185" s="73"/>
      <c r="G185" s="102">
        <f>+'Pay App 1'!G185+'Pay App 2'!F185</f>
        <v>0</v>
      </c>
      <c r="H185" s="194">
        <f>+'Pay App 1'!K185</f>
        <v>0</v>
      </c>
      <c r="I185" s="195"/>
      <c r="J185" s="104"/>
      <c r="K185" s="55">
        <f t="shared" si="12"/>
        <v>0</v>
      </c>
      <c r="L185" s="56">
        <f t="shared" si="10"/>
        <v>0</v>
      </c>
      <c r="M185" s="54">
        <f t="shared" si="11"/>
        <v>0</v>
      </c>
      <c r="N185" s="54">
        <f t="shared" si="13"/>
        <v>0</v>
      </c>
      <c r="O185" s="101">
        <f>+'Pay App 1'!P185</f>
        <v>0</v>
      </c>
      <c r="P185" s="73"/>
      <c r="Q185" s="69">
        <f>+'Pay App 1'!Q185+N185+P185</f>
        <v>0</v>
      </c>
    </row>
    <row r="186" spans="1:17" ht="21" customHeight="1" x14ac:dyDescent="0.25">
      <c r="A186" s="154" t="s">
        <v>372</v>
      </c>
      <c r="B186" s="154"/>
      <c r="C186" s="154" t="s">
        <v>373</v>
      </c>
      <c r="D186" s="155"/>
      <c r="E186" s="101">
        <f>+'Pay App 1'!E186</f>
        <v>0</v>
      </c>
      <c r="F186" s="73"/>
      <c r="G186" s="102">
        <f>+'Pay App 1'!G186+'Pay App 2'!F186</f>
        <v>0</v>
      </c>
      <c r="H186" s="194">
        <f>+'Pay App 1'!K186</f>
        <v>0</v>
      </c>
      <c r="I186" s="195"/>
      <c r="J186" s="104"/>
      <c r="K186" s="55">
        <f t="shared" si="12"/>
        <v>0</v>
      </c>
      <c r="L186" s="56">
        <f t="shared" si="10"/>
        <v>0</v>
      </c>
      <c r="M186" s="54">
        <f t="shared" si="11"/>
        <v>0</v>
      </c>
      <c r="N186" s="54">
        <f t="shared" si="13"/>
        <v>0</v>
      </c>
      <c r="O186" s="101">
        <f>+'Pay App 1'!P186</f>
        <v>0</v>
      </c>
      <c r="P186" s="73"/>
      <c r="Q186" s="69">
        <f>+'Pay App 1'!Q186+N186+P186</f>
        <v>0</v>
      </c>
    </row>
    <row r="187" spans="1:17" ht="21" customHeight="1" x14ac:dyDescent="0.25">
      <c r="A187" s="154" t="s">
        <v>374</v>
      </c>
      <c r="B187" s="154"/>
      <c r="C187" s="154" t="s">
        <v>375</v>
      </c>
      <c r="D187" s="155"/>
      <c r="E187" s="101">
        <f>+'Pay App 1'!E187</f>
        <v>0</v>
      </c>
      <c r="F187" s="73"/>
      <c r="G187" s="102">
        <f>+'Pay App 1'!G187+'Pay App 2'!F187</f>
        <v>0</v>
      </c>
      <c r="H187" s="194">
        <f>+'Pay App 1'!K187</f>
        <v>0</v>
      </c>
      <c r="I187" s="195"/>
      <c r="J187" s="104"/>
      <c r="K187" s="55">
        <f t="shared" si="12"/>
        <v>0</v>
      </c>
      <c r="L187" s="56">
        <f t="shared" si="10"/>
        <v>0</v>
      </c>
      <c r="M187" s="54">
        <f t="shared" si="11"/>
        <v>0</v>
      </c>
      <c r="N187" s="54">
        <f t="shared" si="13"/>
        <v>0</v>
      </c>
      <c r="O187" s="101">
        <f>+'Pay App 1'!P187</f>
        <v>0</v>
      </c>
      <c r="P187" s="73"/>
      <c r="Q187" s="69">
        <f>+'Pay App 1'!Q187+N187+P187</f>
        <v>0</v>
      </c>
    </row>
    <row r="188" spans="1:17" ht="21" customHeight="1" x14ac:dyDescent="0.25">
      <c r="A188" s="156" t="s">
        <v>192</v>
      </c>
      <c r="B188" s="156"/>
      <c r="C188" s="156" t="s">
        <v>193</v>
      </c>
      <c r="D188" s="157"/>
      <c r="E188" s="101">
        <f>+'Pay App 1'!E188</f>
        <v>0</v>
      </c>
      <c r="F188" s="73"/>
      <c r="G188" s="102">
        <f>+'Pay App 1'!G188+'Pay App 2'!F188</f>
        <v>0</v>
      </c>
      <c r="H188" s="194">
        <f>+'Pay App 1'!K188</f>
        <v>0</v>
      </c>
      <c r="I188" s="195"/>
      <c r="J188" s="104"/>
      <c r="K188" s="55">
        <f t="shared" si="12"/>
        <v>0</v>
      </c>
      <c r="L188" s="56">
        <f t="shared" si="10"/>
        <v>0</v>
      </c>
      <c r="M188" s="54">
        <f t="shared" si="11"/>
        <v>0</v>
      </c>
      <c r="N188" s="54">
        <f t="shared" si="13"/>
        <v>0</v>
      </c>
      <c r="O188" s="101">
        <f>+'Pay App 1'!P188</f>
        <v>0</v>
      </c>
      <c r="P188" s="73"/>
      <c r="Q188" s="69">
        <f>+'Pay App 1'!Q188+N188+P188</f>
        <v>0</v>
      </c>
    </row>
    <row r="189" spans="1:17" ht="21" customHeight="1" x14ac:dyDescent="0.25">
      <c r="A189" s="153" t="s">
        <v>132</v>
      </c>
      <c r="B189" s="153"/>
      <c r="C189" s="153" t="s">
        <v>133</v>
      </c>
      <c r="D189" s="158"/>
      <c r="E189" s="101">
        <f>+'Pay App 1'!E189</f>
        <v>0</v>
      </c>
      <c r="F189" s="73"/>
      <c r="G189" s="102">
        <f>+'Pay App 1'!G189+'Pay App 2'!F189</f>
        <v>0</v>
      </c>
      <c r="H189" s="194">
        <f>+'Pay App 1'!K189</f>
        <v>0</v>
      </c>
      <c r="I189" s="195"/>
      <c r="J189" s="104"/>
      <c r="K189" s="55">
        <f t="shared" si="12"/>
        <v>0</v>
      </c>
      <c r="L189" s="56">
        <f t="shared" si="10"/>
        <v>0</v>
      </c>
      <c r="M189" s="54">
        <f t="shared" si="11"/>
        <v>0</v>
      </c>
      <c r="N189" s="54">
        <f t="shared" si="13"/>
        <v>0</v>
      </c>
      <c r="O189" s="101">
        <f>+'Pay App 1'!P189</f>
        <v>0</v>
      </c>
      <c r="P189" s="73"/>
      <c r="Q189" s="69">
        <f>+'Pay App 1'!Q189+N189+P189</f>
        <v>0</v>
      </c>
    </row>
    <row r="190" spans="1:17" ht="21" customHeight="1" x14ac:dyDescent="0.25">
      <c r="A190" s="153" t="s">
        <v>376</v>
      </c>
      <c r="B190" s="153"/>
      <c r="C190" s="154" t="s">
        <v>377</v>
      </c>
      <c r="D190" s="155"/>
      <c r="E190" s="101">
        <f>+'Pay App 1'!E190</f>
        <v>0</v>
      </c>
      <c r="F190" s="73"/>
      <c r="G190" s="102">
        <f>+'Pay App 1'!G190+'Pay App 2'!F190</f>
        <v>0</v>
      </c>
      <c r="H190" s="194">
        <f>+'Pay App 1'!K190</f>
        <v>0</v>
      </c>
      <c r="I190" s="195"/>
      <c r="J190" s="104"/>
      <c r="K190" s="55">
        <f t="shared" si="12"/>
        <v>0</v>
      </c>
      <c r="L190" s="56">
        <f t="shared" si="10"/>
        <v>0</v>
      </c>
      <c r="M190" s="54">
        <f t="shared" si="11"/>
        <v>0</v>
      </c>
      <c r="N190" s="54">
        <f t="shared" si="13"/>
        <v>0</v>
      </c>
      <c r="O190" s="101">
        <f>+'Pay App 1'!P190</f>
        <v>0</v>
      </c>
      <c r="P190" s="73"/>
      <c r="Q190" s="69">
        <f>+'Pay App 1'!Q190+N190+P190</f>
        <v>0</v>
      </c>
    </row>
    <row r="191" spans="1:17" ht="21" customHeight="1" x14ac:dyDescent="0.25">
      <c r="A191" s="156" t="s">
        <v>194</v>
      </c>
      <c r="B191" s="156"/>
      <c r="C191" s="156" t="s">
        <v>195</v>
      </c>
      <c r="D191" s="157"/>
      <c r="E191" s="101">
        <f>+'Pay App 1'!E191</f>
        <v>0</v>
      </c>
      <c r="F191" s="73"/>
      <c r="G191" s="102">
        <f>+'Pay App 1'!G191+'Pay App 2'!F191</f>
        <v>0</v>
      </c>
      <c r="H191" s="194">
        <f>+'Pay App 1'!K191</f>
        <v>0</v>
      </c>
      <c r="I191" s="195"/>
      <c r="J191" s="104"/>
      <c r="K191" s="55">
        <f t="shared" si="12"/>
        <v>0</v>
      </c>
      <c r="L191" s="56">
        <f t="shared" si="10"/>
        <v>0</v>
      </c>
      <c r="M191" s="54">
        <f t="shared" si="11"/>
        <v>0</v>
      </c>
      <c r="N191" s="54">
        <f t="shared" si="13"/>
        <v>0</v>
      </c>
      <c r="O191" s="101">
        <f>+'Pay App 1'!P191</f>
        <v>0</v>
      </c>
      <c r="P191" s="73"/>
      <c r="Q191" s="69">
        <f>+'Pay App 1'!Q191+N191+P191</f>
        <v>0</v>
      </c>
    </row>
    <row r="192" spans="1:17" ht="21" customHeight="1" x14ac:dyDescent="0.25">
      <c r="A192" s="153" t="s">
        <v>134</v>
      </c>
      <c r="B192" s="153"/>
      <c r="C192" s="153" t="s">
        <v>135</v>
      </c>
      <c r="D192" s="158"/>
      <c r="E192" s="101">
        <f>+'Pay App 1'!E192</f>
        <v>0</v>
      </c>
      <c r="F192" s="73"/>
      <c r="G192" s="102">
        <f>+'Pay App 1'!G192+'Pay App 2'!F192</f>
        <v>0</v>
      </c>
      <c r="H192" s="194">
        <f>+'Pay App 1'!K192</f>
        <v>0</v>
      </c>
      <c r="I192" s="195"/>
      <c r="J192" s="104"/>
      <c r="K192" s="55">
        <f t="shared" si="12"/>
        <v>0</v>
      </c>
      <c r="L192" s="56">
        <f t="shared" si="10"/>
        <v>0</v>
      </c>
      <c r="M192" s="54">
        <f t="shared" si="11"/>
        <v>0</v>
      </c>
      <c r="N192" s="54">
        <f t="shared" si="13"/>
        <v>0</v>
      </c>
      <c r="O192" s="101">
        <f>+'Pay App 1'!P192</f>
        <v>0</v>
      </c>
      <c r="P192" s="73"/>
      <c r="Q192" s="69">
        <f>+'Pay App 1'!Q192+N192+P192</f>
        <v>0</v>
      </c>
    </row>
    <row r="193" spans="1:17" ht="21" customHeight="1" x14ac:dyDescent="0.25">
      <c r="A193" s="153" t="s">
        <v>376</v>
      </c>
      <c r="B193" s="153"/>
      <c r="C193" s="154" t="s">
        <v>378</v>
      </c>
      <c r="D193" s="155"/>
      <c r="E193" s="101">
        <f>+'Pay App 1'!E193</f>
        <v>0</v>
      </c>
      <c r="F193" s="73"/>
      <c r="G193" s="102">
        <f>+'Pay App 1'!G193+'Pay App 2'!F193</f>
        <v>0</v>
      </c>
      <c r="H193" s="194">
        <f>+'Pay App 1'!K193</f>
        <v>0</v>
      </c>
      <c r="I193" s="195"/>
      <c r="J193" s="104"/>
      <c r="K193" s="55">
        <f t="shared" si="12"/>
        <v>0</v>
      </c>
      <c r="L193" s="56">
        <f t="shared" si="10"/>
        <v>0</v>
      </c>
      <c r="M193" s="54">
        <f t="shared" si="11"/>
        <v>0</v>
      </c>
      <c r="N193" s="54">
        <f t="shared" si="13"/>
        <v>0</v>
      </c>
      <c r="O193" s="101">
        <f>+'Pay App 1'!P193</f>
        <v>0</v>
      </c>
      <c r="P193" s="73"/>
      <c r="Q193" s="69">
        <f>+'Pay App 1'!Q193+N193+P193</f>
        <v>0</v>
      </c>
    </row>
    <row r="194" spans="1:17" ht="21" customHeight="1" x14ac:dyDescent="0.25">
      <c r="A194" s="153" t="s">
        <v>136</v>
      </c>
      <c r="B194" s="153"/>
      <c r="C194" s="153" t="s">
        <v>137</v>
      </c>
      <c r="D194" s="158"/>
      <c r="E194" s="101">
        <f>+'Pay App 1'!E194</f>
        <v>0</v>
      </c>
      <c r="F194" s="73"/>
      <c r="G194" s="102">
        <f>+'Pay App 1'!G194+'Pay App 2'!F194</f>
        <v>0</v>
      </c>
      <c r="H194" s="194">
        <f>+'Pay App 1'!K194</f>
        <v>0</v>
      </c>
      <c r="I194" s="195"/>
      <c r="J194" s="104"/>
      <c r="K194" s="55">
        <f t="shared" si="12"/>
        <v>0</v>
      </c>
      <c r="L194" s="56">
        <f t="shared" si="10"/>
        <v>0</v>
      </c>
      <c r="M194" s="54">
        <f t="shared" si="11"/>
        <v>0</v>
      </c>
      <c r="N194" s="54">
        <f t="shared" si="13"/>
        <v>0</v>
      </c>
      <c r="O194" s="101">
        <f>+'Pay App 1'!P194</f>
        <v>0</v>
      </c>
      <c r="P194" s="73"/>
      <c r="Q194" s="69">
        <f>+'Pay App 1'!Q194+N194+P194</f>
        <v>0</v>
      </c>
    </row>
    <row r="195" spans="1:17" ht="21" customHeight="1" x14ac:dyDescent="0.25">
      <c r="A195" s="153" t="s">
        <v>138</v>
      </c>
      <c r="B195" s="153"/>
      <c r="C195" s="153" t="s">
        <v>139</v>
      </c>
      <c r="D195" s="158"/>
      <c r="E195" s="101">
        <f>+'Pay App 1'!E195</f>
        <v>0</v>
      </c>
      <c r="F195" s="73"/>
      <c r="G195" s="102">
        <f>+'Pay App 1'!G195+'Pay App 2'!F195</f>
        <v>0</v>
      </c>
      <c r="H195" s="194">
        <f>+'Pay App 1'!K195</f>
        <v>0</v>
      </c>
      <c r="I195" s="195"/>
      <c r="J195" s="104"/>
      <c r="K195" s="55">
        <f t="shared" si="12"/>
        <v>0</v>
      </c>
      <c r="L195" s="56">
        <f t="shared" si="10"/>
        <v>0</v>
      </c>
      <c r="M195" s="54">
        <f t="shared" si="11"/>
        <v>0</v>
      </c>
      <c r="N195" s="54">
        <f t="shared" si="13"/>
        <v>0</v>
      </c>
      <c r="O195" s="101">
        <f>+'Pay App 1'!P195</f>
        <v>0</v>
      </c>
      <c r="P195" s="73"/>
      <c r="Q195" s="69">
        <f>+'Pay App 1'!Q195+N195+P195</f>
        <v>0</v>
      </c>
    </row>
    <row r="196" spans="1:17" ht="21" customHeight="1" x14ac:dyDescent="0.25">
      <c r="A196" s="153" t="s">
        <v>379</v>
      </c>
      <c r="B196" s="153"/>
      <c r="C196" s="154" t="s">
        <v>348</v>
      </c>
      <c r="D196" s="155"/>
      <c r="E196" s="101">
        <f>+'Pay App 1'!E196</f>
        <v>0</v>
      </c>
      <c r="F196" s="73"/>
      <c r="G196" s="102">
        <f>+'Pay App 1'!G196+'Pay App 2'!F196</f>
        <v>0</v>
      </c>
      <c r="H196" s="194">
        <f>+'Pay App 1'!K196</f>
        <v>0</v>
      </c>
      <c r="I196" s="195"/>
      <c r="J196" s="104"/>
      <c r="K196" s="55">
        <f t="shared" si="12"/>
        <v>0</v>
      </c>
      <c r="L196" s="56">
        <f t="shared" si="10"/>
        <v>0</v>
      </c>
      <c r="M196" s="54">
        <f t="shared" si="11"/>
        <v>0</v>
      </c>
      <c r="N196" s="54">
        <f t="shared" si="13"/>
        <v>0</v>
      </c>
      <c r="O196" s="101">
        <f>+'Pay App 1'!P196</f>
        <v>0</v>
      </c>
      <c r="P196" s="73"/>
      <c r="Q196" s="69">
        <f>+'Pay App 1'!Q196+N196+P196</f>
        <v>0</v>
      </c>
    </row>
    <row r="197" spans="1:17" ht="21" customHeight="1" x14ac:dyDescent="0.25">
      <c r="A197" s="156" t="s">
        <v>196</v>
      </c>
      <c r="B197" s="156"/>
      <c r="C197" s="156" t="s">
        <v>197</v>
      </c>
      <c r="D197" s="157"/>
      <c r="E197" s="101">
        <f>+'Pay App 1'!E197</f>
        <v>0</v>
      </c>
      <c r="F197" s="73"/>
      <c r="G197" s="102">
        <f>+'Pay App 1'!G197+'Pay App 2'!F197</f>
        <v>0</v>
      </c>
      <c r="H197" s="194">
        <f>+'Pay App 1'!K197</f>
        <v>0</v>
      </c>
      <c r="I197" s="195"/>
      <c r="J197" s="104"/>
      <c r="K197" s="55">
        <f t="shared" si="12"/>
        <v>0</v>
      </c>
      <c r="L197" s="56">
        <f t="shared" si="10"/>
        <v>0</v>
      </c>
      <c r="M197" s="54">
        <f t="shared" si="11"/>
        <v>0</v>
      </c>
      <c r="N197" s="54">
        <f t="shared" si="13"/>
        <v>0</v>
      </c>
      <c r="O197" s="101">
        <f>+'Pay App 1'!P197</f>
        <v>0</v>
      </c>
      <c r="P197" s="73"/>
      <c r="Q197" s="69">
        <f>+'Pay App 1'!Q197+N197+P197</f>
        <v>0</v>
      </c>
    </row>
    <row r="198" spans="1:17" ht="21" customHeight="1" x14ac:dyDescent="0.25">
      <c r="A198" s="153" t="s">
        <v>140</v>
      </c>
      <c r="B198" s="153"/>
      <c r="C198" s="153" t="s">
        <v>141</v>
      </c>
      <c r="D198" s="158"/>
      <c r="E198" s="101">
        <f>+'Pay App 1'!E198</f>
        <v>0</v>
      </c>
      <c r="F198" s="73"/>
      <c r="G198" s="102">
        <f>+'Pay App 1'!G198+'Pay App 2'!F198</f>
        <v>0</v>
      </c>
      <c r="H198" s="194">
        <f>+'Pay App 1'!K198</f>
        <v>0</v>
      </c>
      <c r="I198" s="195"/>
      <c r="J198" s="104"/>
      <c r="K198" s="55">
        <f t="shared" si="12"/>
        <v>0</v>
      </c>
      <c r="L198" s="56">
        <f t="shared" si="10"/>
        <v>0</v>
      </c>
      <c r="M198" s="54">
        <f t="shared" si="11"/>
        <v>0</v>
      </c>
      <c r="N198" s="54">
        <f t="shared" si="13"/>
        <v>0</v>
      </c>
      <c r="O198" s="101">
        <f>+'Pay App 1'!P198</f>
        <v>0</v>
      </c>
      <c r="P198" s="73"/>
      <c r="Q198" s="69">
        <f>+'Pay App 1'!Q198+N198+P198</f>
        <v>0</v>
      </c>
    </row>
    <row r="199" spans="1:17" ht="21" customHeight="1" x14ac:dyDescent="0.25">
      <c r="A199" s="153" t="s">
        <v>142</v>
      </c>
      <c r="B199" s="153"/>
      <c r="C199" s="153" t="s">
        <v>143</v>
      </c>
      <c r="D199" s="158"/>
      <c r="E199" s="101">
        <f>+'Pay App 1'!E199</f>
        <v>0</v>
      </c>
      <c r="F199" s="73"/>
      <c r="G199" s="102">
        <f>+'Pay App 1'!G199+'Pay App 2'!F199</f>
        <v>0</v>
      </c>
      <c r="H199" s="194">
        <f>+'Pay App 1'!K199</f>
        <v>0</v>
      </c>
      <c r="I199" s="195"/>
      <c r="J199" s="104"/>
      <c r="K199" s="55">
        <f t="shared" si="12"/>
        <v>0</v>
      </c>
      <c r="L199" s="56">
        <f t="shared" si="10"/>
        <v>0</v>
      </c>
      <c r="M199" s="54">
        <f t="shared" si="11"/>
        <v>0</v>
      </c>
      <c r="N199" s="54">
        <f t="shared" si="13"/>
        <v>0</v>
      </c>
      <c r="O199" s="101">
        <f>+'Pay App 1'!P199</f>
        <v>0</v>
      </c>
      <c r="P199" s="73"/>
      <c r="Q199" s="69">
        <f>+'Pay App 1'!Q199+N199+P199</f>
        <v>0</v>
      </c>
    </row>
    <row r="200" spans="1:17" ht="21" customHeight="1" x14ac:dyDescent="0.25">
      <c r="A200" s="153" t="s">
        <v>380</v>
      </c>
      <c r="B200" s="153"/>
      <c r="C200" s="154" t="s">
        <v>381</v>
      </c>
      <c r="D200" s="155"/>
      <c r="E200" s="101">
        <f>+'Pay App 1'!E200</f>
        <v>0</v>
      </c>
      <c r="F200" s="73"/>
      <c r="G200" s="102">
        <f>+'Pay App 1'!G200+'Pay App 2'!F200</f>
        <v>0</v>
      </c>
      <c r="H200" s="194">
        <f>+'Pay App 1'!K200</f>
        <v>0</v>
      </c>
      <c r="I200" s="195"/>
      <c r="J200" s="104"/>
      <c r="K200" s="55">
        <f t="shared" si="12"/>
        <v>0</v>
      </c>
      <c r="L200" s="56">
        <f t="shared" si="10"/>
        <v>0</v>
      </c>
      <c r="M200" s="54">
        <f t="shared" si="11"/>
        <v>0</v>
      </c>
      <c r="N200" s="54">
        <f t="shared" si="13"/>
        <v>0</v>
      </c>
      <c r="O200" s="101">
        <f>+'Pay App 1'!P200</f>
        <v>0</v>
      </c>
      <c r="P200" s="73"/>
      <c r="Q200" s="69">
        <f>+'Pay App 1'!Q200+N200+P200</f>
        <v>0</v>
      </c>
    </row>
    <row r="201" spans="1:17" ht="21" customHeight="1" x14ac:dyDescent="0.25">
      <c r="A201" s="153" t="s">
        <v>382</v>
      </c>
      <c r="B201" s="153"/>
      <c r="C201" s="154" t="s">
        <v>383</v>
      </c>
      <c r="D201" s="155"/>
      <c r="E201" s="101">
        <f>+'Pay App 1'!E201</f>
        <v>0</v>
      </c>
      <c r="F201" s="73"/>
      <c r="G201" s="102">
        <f>+'Pay App 1'!G201+'Pay App 2'!F201</f>
        <v>0</v>
      </c>
      <c r="H201" s="194">
        <f>+'Pay App 1'!K201</f>
        <v>0</v>
      </c>
      <c r="I201" s="195"/>
      <c r="J201" s="104"/>
      <c r="K201" s="55">
        <f t="shared" si="12"/>
        <v>0</v>
      </c>
      <c r="L201" s="56">
        <f t="shared" si="10"/>
        <v>0</v>
      </c>
      <c r="M201" s="54">
        <f t="shared" si="11"/>
        <v>0</v>
      </c>
      <c r="N201" s="54">
        <f t="shared" si="13"/>
        <v>0</v>
      </c>
      <c r="O201" s="101">
        <f>+'Pay App 1'!P201</f>
        <v>0</v>
      </c>
      <c r="P201" s="73"/>
      <c r="Q201" s="69">
        <f>+'Pay App 1'!Q201+N201+P201</f>
        <v>0</v>
      </c>
    </row>
    <row r="202" spans="1:17" ht="21" customHeight="1" x14ac:dyDescent="0.25">
      <c r="A202" s="153" t="s">
        <v>144</v>
      </c>
      <c r="B202" s="153"/>
      <c r="C202" s="153" t="s">
        <v>145</v>
      </c>
      <c r="D202" s="158"/>
      <c r="E202" s="101">
        <f>+'Pay App 1'!E202</f>
        <v>0</v>
      </c>
      <c r="F202" s="73"/>
      <c r="G202" s="102">
        <f>+'Pay App 1'!G202+'Pay App 2'!F202</f>
        <v>0</v>
      </c>
      <c r="H202" s="194">
        <f>+'Pay App 1'!K202</f>
        <v>0</v>
      </c>
      <c r="I202" s="195"/>
      <c r="J202" s="104"/>
      <c r="K202" s="55">
        <f t="shared" si="12"/>
        <v>0</v>
      </c>
      <c r="L202" s="56">
        <f t="shared" si="10"/>
        <v>0</v>
      </c>
      <c r="M202" s="54">
        <f t="shared" si="11"/>
        <v>0</v>
      </c>
      <c r="N202" s="54">
        <f t="shared" si="13"/>
        <v>0</v>
      </c>
      <c r="O202" s="101">
        <f>+'Pay App 1'!P202</f>
        <v>0</v>
      </c>
      <c r="P202" s="73"/>
      <c r="Q202" s="69">
        <f>+'Pay App 1'!Q202+N202+P202</f>
        <v>0</v>
      </c>
    </row>
    <row r="203" spans="1:17" ht="21" customHeight="1" x14ac:dyDescent="0.25">
      <c r="A203" s="153" t="s">
        <v>384</v>
      </c>
      <c r="B203" s="153"/>
      <c r="C203" s="154" t="s">
        <v>385</v>
      </c>
      <c r="D203" s="155"/>
      <c r="E203" s="101">
        <f>+'Pay App 1'!E203</f>
        <v>0</v>
      </c>
      <c r="F203" s="73"/>
      <c r="G203" s="102">
        <f>+'Pay App 1'!G203+'Pay App 2'!F203</f>
        <v>0</v>
      </c>
      <c r="H203" s="194">
        <f>+'Pay App 1'!K203</f>
        <v>0</v>
      </c>
      <c r="I203" s="195"/>
      <c r="J203" s="104"/>
      <c r="K203" s="55">
        <f t="shared" si="12"/>
        <v>0</v>
      </c>
      <c r="L203" s="56">
        <f t="shared" si="10"/>
        <v>0</v>
      </c>
      <c r="M203" s="54">
        <f t="shared" si="11"/>
        <v>0</v>
      </c>
      <c r="N203" s="54">
        <f t="shared" si="13"/>
        <v>0</v>
      </c>
      <c r="O203" s="101">
        <f>+'Pay App 1'!P203</f>
        <v>0</v>
      </c>
      <c r="P203" s="73"/>
      <c r="Q203" s="69">
        <f>+'Pay App 1'!Q203+N203+P203</f>
        <v>0</v>
      </c>
    </row>
    <row r="204" spans="1:17" ht="21" customHeight="1" x14ac:dyDescent="0.25">
      <c r="A204" s="156" t="s">
        <v>198</v>
      </c>
      <c r="B204" s="156"/>
      <c r="C204" s="156" t="s">
        <v>199</v>
      </c>
      <c r="D204" s="157"/>
      <c r="E204" s="101">
        <f>+'Pay App 1'!E204</f>
        <v>0</v>
      </c>
      <c r="F204" s="73"/>
      <c r="G204" s="102">
        <f>+'Pay App 1'!G204+'Pay App 2'!F204</f>
        <v>0</v>
      </c>
      <c r="H204" s="194">
        <f>+'Pay App 1'!K204</f>
        <v>0</v>
      </c>
      <c r="I204" s="195"/>
      <c r="J204" s="104"/>
      <c r="K204" s="55">
        <f t="shared" si="12"/>
        <v>0</v>
      </c>
      <c r="L204" s="56">
        <f t="shared" si="10"/>
        <v>0</v>
      </c>
      <c r="M204" s="54">
        <f t="shared" si="11"/>
        <v>0</v>
      </c>
      <c r="N204" s="54">
        <f t="shared" si="13"/>
        <v>0</v>
      </c>
      <c r="O204" s="101">
        <f>+'Pay App 1'!P204</f>
        <v>0</v>
      </c>
      <c r="P204" s="73"/>
      <c r="Q204" s="69">
        <f>+'Pay App 1'!Q204+N204+P204</f>
        <v>0</v>
      </c>
    </row>
    <row r="205" spans="1:17" ht="21" customHeight="1" x14ac:dyDescent="0.25">
      <c r="A205" s="153" t="s">
        <v>146</v>
      </c>
      <c r="B205" s="153"/>
      <c r="C205" s="153" t="s">
        <v>147</v>
      </c>
      <c r="D205" s="158"/>
      <c r="E205" s="101">
        <f>+'Pay App 1'!E205</f>
        <v>0</v>
      </c>
      <c r="F205" s="73"/>
      <c r="G205" s="102">
        <f>+'Pay App 1'!G205+'Pay App 2'!F205</f>
        <v>0</v>
      </c>
      <c r="H205" s="194">
        <f>+'Pay App 1'!K205</f>
        <v>0</v>
      </c>
      <c r="I205" s="195"/>
      <c r="J205" s="104"/>
      <c r="K205" s="55">
        <f t="shared" si="12"/>
        <v>0</v>
      </c>
      <c r="L205" s="56">
        <f t="shared" si="10"/>
        <v>0</v>
      </c>
      <c r="M205" s="54">
        <f t="shared" si="11"/>
        <v>0</v>
      </c>
      <c r="N205" s="54">
        <f t="shared" si="13"/>
        <v>0</v>
      </c>
      <c r="O205" s="101">
        <f>+'Pay App 1'!P205</f>
        <v>0</v>
      </c>
      <c r="P205" s="73"/>
      <c r="Q205" s="69">
        <f>+'Pay App 1'!Q205+N205+P205</f>
        <v>0</v>
      </c>
    </row>
    <row r="206" spans="1:17" ht="21" customHeight="1" x14ac:dyDescent="0.25">
      <c r="A206" s="156" t="s">
        <v>200</v>
      </c>
      <c r="B206" s="156"/>
      <c r="C206" s="156" t="s">
        <v>201</v>
      </c>
      <c r="D206" s="157"/>
      <c r="E206" s="101">
        <f>+'Pay App 1'!E206</f>
        <v>0</v>
      </c>
      <c r="F206" s="73"/>
      <c r="G206" s="102">
        <f>+'Pay App 1'!G206+'Pay App 2'!F206</f>
        <v>0</v>
      </c>
      <c r="H206" s="194">
        <f>+'Pay App 1'!K206</f>
        <v>0</v>
      </c>
      <c r="I206" s="195"/>
      <c r="J206" s="104"/>
      <c r="K206" s="55">
        <f t="shared" si="12"/>
        <v>0</v>
      </c>
      <c r="L206" s="56">
        <f t="shared" si="10"/>
        <v>0</v>
      </c>
      <c r="M206" s="54">
        <f t="shared" si="11"/>
        <v>0</v>
      </c>
      <c r="N206" s="54">
        <f t="shared" si="13"/>
        <v>0</v>
      </c>
      <c r="O206" s="101">
        <f>+'Pay App 1'!P206</f>
        <v>0</v>
      </c>
      <c r="P206" s="73"/>
      <c r="Q206" s="69">
        <f>+'Pay App 1'!Q206+N206+P206</f>
        <v>0</v>
      </c>
    </row>
    <row r="207" spans="1:17" ht="21" customHeight="1" x14ac:dyDescent="0.25">
      <c r="A207" s="153" t="s">
        <v>148</v>
      </c>
      <c r="B207" s="153"/>
      <c r="C207" s="153" t="s">
        <v>149</v>
      </c>
      <c r="D207" s="158"/>
      <c r="E207" s="101">
        <f>+'Pay App 1'!E207</f>
        <v>0</v>
      </c>
      <c r="F207" s="73"/>
      <c r="G207" s="102">
        <f>+'Pay App 1'!G207+'Pay App 2'!F207</f>
        <v>0</v>
      </c>
      <c r="H207" s="194">
        <f>+'Pay App 1'!K207</f>
        <v>0</v>
      </c>
      <c r="I207" s="195"/>
      <c r="J207" s="104"/>
      <c r="K207" s="55">
        <f t="shared" si="12"/>
        <v>0</v>
      </c>
      <c r="L207" s="56">
        <f t="shared" si="10"/>
        <v>0</v>
      </c>
      <c r="M207" s="54">
        <f t="shared" si="11"/>
        <v>0</v>
      </c>
      <c r="N207" s="54">
        <f t="shared" si="13"/>
        <v>0</v>
      </c>
      <c r="O207" s="101">
        <f>+'Pay App 1'!P207</f>
        <v>0</v>
      </c>
      <c r="P207" s="73"/>
      <c r="Q207" s="69">
        <f>+'Pay App 1'!Q207+N207+P207</f>
        <v>0</v>
      </c>
    </row>
    <row r="208" spans="1:17" ht="21" customHeight="1" x14ac:dyDescent="0.25">
      <c r="A208" s="153" t="s">
        <v>386</v>
      </c>
      <c r="B208" s="153"/>
      <c r="C208" s="154" t="s">
        <v>387</v>
      </c>
      <c r="D208" s="155"/>
      <c r="E208" s="101">
        <f>+'Pay App 1'!E208</f>
        <v>0</v>
      </c>
      <c r="F208" s="73"/>
      <c r="G208" s="102">
        <f>+'Pay App 1'!G208+'Pay App 2'!F208</f>
        <v>0</v>
      </c>
      <c r="H208" s="194">
        <f>+'Pay App 1'!K208</f>
        <v>0</v>
      </c>
      <c r="I208" s="195"/>
      <c r="J208" s="104"/>
      <c r="K208" s="55">
        <f t="shared" si="12"/>
        <v>0</v>
      </c>
      <c r="L208" s="56">
        <f t="shared" si="10"/>
        <v>0</v>
      </c>
      <c r="M208" s="54">
        <f t="shared" si="11"/>
        <v>0</v>
      </c>
      <c r="N208" s="54">
        <f t="shared" si="13"/>
        <v>0</v>
      </c>
      <c r="O208" s="101">
        <f>+'Pay App 1'!P208</f>
        <v>0</v>
      </c>
      <c r="P208" s="73"/>
      <c r="Q208" s="69">
        <f>+'Pay App 1'!Q208+N208+P208</f>
        <v>0</v>
      </c>
    </row>
    <row r="209" spans="1:17" ht="21" customHeight="1" x14ac:dyDescent="0.25">
      <c r="A209" s="153" t="s">
        <v>150</v>
      </c>
      <c r="B209" s="153"/>
      <c r="C209" s="153" t="s">
        <v>151</v>
      </c>
      <c r="D209" s="158"/>
      <c r="E209" s="101">
        <f>+'Pay App 1'!E209</f>
        <v>0</v>
      </c>
      <c r="F209" s="73"/>
      <c r="G209" s="102">
        <f>+'Pay App 1'!G209+'Pay App 2'!F209</f>
        <v>0</v>
      </c>
      <c r="H209" s="194">
        <f>+'Pay App 1'!K209</f>
        <v>0</v>
      </c>
      <c r="I209" s="195"/>
      <c r="J209" s="104"/>
      <c r="K209" s="55">
        <f t="shared" si="12"/>
        <v>0</v>
      </c>
      <c r="L209" s="56">
        <f t="shared" si="10"/>
        <v>0</v>
      </c>
      <c r="M209" s="54">
        <f t="shared" si="11"/>
        <v>0</v>
      </c>
      <c r="N209" s="54">
        <f t="shared" si="13"/>
        <v>0</v>
      </c>
      <c r="O209" s="101">
        <f>+'Pay App 1'!P209</f>
        <v>0</v>
      </c>
      <c r="P209" s="73"/>
      <c r="Q209" s="69">
        <f>+'Pay App 1'!Q209+N209+P209</f>
        <v>0</v>
      </c>
    </row>
    <row r="210" spans="1:17" ht="21" customHeight="1" x14ac:dyDescent="0.25">
      <c r="A210" s="153" t="s">
        <v>388</v>
      </c>
      <c r="B210" s="153"/>
      <c r="C210" s="154" t="s">
        <v>389</v>
      </c>
      <c r="D210" s="155"/>
      <c r="E210" s="101">
        <f>+'Pay App 1'!E210</f>
        <v>0</v>
      </c>
      <c r="F210" s="73"/>
      <c r="G210" s="102">
        <f>+'Pay App 1'!G210+'Pay App 2'!F210</f>
        <v>0</v>
      </c>
      <c r="H210" s="194">
        <f>+'Pay App 1'!K210</f>
        <v>0</v>
      </c>
      <c r="I210" s="195"/>
      <c r="J210" s="104"/>
      <c r="K210" s="55">
        <f t="shared" si="12"/>
        <v>0</v>
      </c>
      <c r="L210" s="56">
        <f t="shared" ref="L210:L239" si="14">IF(ISERROR(K210/G210),0,K210/G210)</f>
        <v>0</v>
      </c>
      <c r="M210" s="54">
        <f t="shared" ref="M210:M238" si="15">+G210-K210</f>
        <v>0</v>
      </c>
      <c r="N210" s="54">
        <f t="shared" si="13"/>
        <v>0</v>
      </c>
      <c r="O210" s="101">
        <f>+'Pay App 1'!P210</f>
        <v>0</v>
      </c>
      <c r="P210" s="73"/>
      <c r="Q210" s="69">
        <f>+'Pay App 1'!Q210+N210+P210</f>
        <v>0</v>
      </c>
    </row>
    <row r="211" spans="1:17" ht="21" customHeight="1" x14ac:dyDescent="0.25">
      <c r="A211" s="156" t="s">
        <v>202</v>
      </c>
      <c r="B211" s="156"/>
      <c r="C211" s="156" t="s">
        <v>203</v>
      </c>
      <c r="D211" s="157"/>
      <c r="E211" s="101">
        <f>+'Pay App 1'!E211</f>
        <v>0</v>
      </c>
      <c r="F211" s="73"/>
      <c r="G211" s="102">
        <f>+'Pay App 1'!G211+'Pay App 2'!F211</f>
        <v>0</v>
      </c>
      <c r="H211" s="194">
        <f>+'Pay App 1'!K211</f>
        <v>0</v>
      </c>
      <c r="I211" s="195"/>
      <c r="J211" s="104"/>
      <c r="K211" s="55">
        <f t="shared" ref="K211:K238" si="16">+H211+J211</f>
        <v>0</v>
      </c>
      <c r="L211" s="56">
        <f t="shared" si="14"/>
        <v>0</v>
      </c>
      <c r="M211" s="54">
        <f t="shared" si="15"/>
        <v>0</v>
      </c>
      <c r="N211" s="54">
        <f t="shared" si="13"/>
        <v>0</v>
      </c>
      <c r="O211" s="101">
        <f>+'Pay App 1'!P211</f>
        <v>0</v>
      </c>
      <c r="P211" s="73"/>
      <c r="Q211" s="69">
        <f>+'Pay App 1'!Q211+N211+P211</f>
        <v>0</v>
      </c>
    </row>
    <row r="212" spans="1:17" ht="21" customHeight="1" x14ac:dyDescent="0.25">
      <c r="A212" s="153" t="s">
        <v>390</v>
      </c>
      <c r="B212" s="153"/>
      <c r="C212" s="154" t="s">
        <v>391</v>
      </c>
      <c r="D212" s="155"/>
      <c r="E212" s="101">
        <f>+'Pay App 1'!E212</f>
        <v>0</v>
      </c>
      <c r="F212" s="73"/>
      <c r="G212" s="102">
        <f>+'Pay App 1'!G212+'Pay App 2'!F212</f>
        <v>0</v>
      </c>
      <c r="H212" s="194">
        <f>+'Pay App 1'!K212</f>
        <v>0</v>
      </c>
      <c r="I212" s="195"/>
      <c r="J212" s="104"/>
      <c r="K212" s="55">
        <f t="shared" si="16"/>
        <v>0</v>
      </c>
      <c r="L212" s="56">
        <f t="shared" si="14"/>
        <v>0</v>
      </c>
      <c r="M212" s="54">
        <f t="shared" si="15"/>
        <v>0</v>
      </c>
      <c r="N212" s="54">
        <f t="shared" si="13"/>
        <v>0</v>
      </c>
      <c r="O212" s="101">
        <f>+'Pay App 1'!P212</f>
        <v>0</v>
      </c>
      <c r="P212" s="73"/>
      <c r="Q212" s="69">
        <f>+'Pay App 1'!Q212+N212+P212</f>
        <v>0</v>
      </c>
    </row>
    <row r="213" spans="1:17" ht="21" customHeight="1" x14ac:dyDescent="0.25">
      <c r="A213" s="153" t="s">
        <v>152</v>
      </c>
      <c r="B213" s="153"/>
      <c r="C213" s="153" t="s">
        <v>153</v>
      </c>
      <c r="D213" s="158"/>
      <c r="E213" s="101">
        <f>+'Pay App 1'!E213</f>
        <v>0</v>
      </c>
      <c r="F213" s="73"/>
      <c r="G213" s="102">
        <f>+'Pay App 1'!G213+'Pay App 2'!F213</f>
        <v>0</v>
      </c>
      <c r="H213" s="194">
        <f>+'Pay App 1'!K213</f>
        <v>0</v>
      </c>
      <c r="I213" s="195"/>
      <c r="J213" s="104"/>
      <c r="K213" s="55">
        <f t="shared" si="16"/>
        <v>0</v>
      </c>
      <c r="L213" s="56">
        <f t="shared" si="14"/>
        <v>0</v>
      </c>
      <c r="M213" s="54">
        <f t="shared" si="15"/>
        <v>0</v>
      </c>
      <c r="N213" s="54">
        <f t="shared" si="13"/>
        <v>0</v>
      </c>
      <c r="O213" s="101">
        <f>+'Pay App 1'!P213</f>
        <v>0</v>
      </c>
      <c r="P213" s="73"/>
      <c r="Q213" s="69">
        <f>+'Pay App 1'!Q213+N213+P213</f>
        <v>0</v>
      </c>
    </row>
    <row r="214" spans="1:17" ht="21" customHeight="1" x14ac:dyDescent="0.25">
      <c r="A214" s="153" t="s">
        <v>154</v>
      </c>
      <c r="B214" s="153"/>
      <c r="C214" s="153" t="s">
        <v>155</v>
      </c>
      <c r="D214" s="158"/>
      <c r="E214" s="101">
        <f>+'Pay App 1'!E214</f>
        <v>0</v>
      </c>
      <c r="F214" s="73"/>
      <c r="G214" s="102">
        <f>+'Pay App 1'!G214+'Pay App 2'!F214</f>
        <v>0</v>
      </c>
      <c r="H214" s="194">
        <f>+'Pay App 1'!K214</f>
        <v>0</v>
      </c>
      <c r="I214" s="195"/>
      <c r="J214" s="104"/>
      <c r="K214" s="55">
        <f t="shared" si="16"/>
        <v>0</v>
      </c>
      <c r="L214" s="56">
        <f t="shared" si="14"/>
        <v>0</v>
      </c>
      <c r="M214" s="54">
        <f t="shared" si="15"/>
        <v>0</v>
      </c>
      <c r="N214" s="54">
        <f t="shared" si="13"/>
        <v>0</v>
      </c>
      <c r="O214" s="101">
        <f>+'Pay App 1'!P214</f>
        <v>0</v>
      </c>
      <c r="P214" s="73"/>
      <c r="Q214" s="69">
        <f>+'Pay App 1'!Q214+N214+P214</f>
        <v>0</v>
      </c>
    </row>
    <row r="215" spans="1:17" ht="21" customHeight="1" x14ac:dyDescent="0.25">
      <c r="A215" s="153" t="s">
        <v>156</v>
      </c>
      <c r="B215" s="153"/>
      <c r="C215" s="153" t="s">
        <v>157</v>
      </c>
      <c r="D215" s="158"/>
      <c r="E215" s="101">
        <f>+'Pay App 1'!E215</f>
        <v>0</v>
      </c>
      <c r="F215" s="73"/>
      <c r="G215" s="102">
        <f>+'Pay App 1'!G215+'Pay App 2'!F215</f>
        <v>0</v>
      </c>
      <c r="H215" s="194">
        <f>+'Pay App 1'!K215</f>
        <v>0</v>
      </c>
      <c r="I215" s="195"/>
      <c r="J215" s="104"/>
      <c r="K215" s="55">
        <f t="shared" si="16"/>
        <v>0</v>
      </c>
      <c r="L215" s="56">
        <f t="shared" si="14"/>
        <v>0</v>
      </c>
      <c r="M215" s="54">
        <f t="shared" si="15"/>
        <v>0</v>
      </c>
      <c r="N215" s="54">
        <f t="shared" si="13"/>
        <v>0</v>
      </c>
      <c r="O215" s="101">
        <f>+'Pay App 1'!P215</f>
        <v>0</v>
      </c>
      <c r="P215" s="73"/>
      <c r="Q215" s="69">
        <f>+'Pay App 1'!Q215+N215+P215</f>
        <v>0</v>
      </c>
    </row>
    <row r="216" spans="1:17" ht="21" customHeight="1" x14ac:dyDescent="0.25">
      <c r="A216" s="153" t="s">
        <v>393</v>
      </c>
      <c r="B216" s="153"/>
      <c r="C216" s="154" t="s">
        <v>392</v>
      </c>
      <c r="D216" s="155"/>
      <c r="E216" s="101">
        <f>+'Pay App 1'!E216</f>
        <v>0</v>
      </c>
      <c r="F216" s="73"/>
      <c r="G216" s="102">
        <f>+'Pay App 1'!G216+'Pay App 2'!F216</f>
        <v>0</v>
      </c>
      <c r="H216" s="194">
        <f>+'Pay App 1'!K216</f>
        <v>0</v>
      </c>
      <c r="I216" s="195"/>
      <c r="J216" s="104"/>
      <c r="K216" s="55">
        <f t="shared" si="16"/>
        <v>0</v>
      </c>
      <c r="L216" s="56">
        <f t="shared" si="14"/>
        <v>0</v>
      </c>
      <c r="M216" s="54">
        <f t="shared" si="15"/>
        <v>0</v>
      </c>
      <c r="N216" s="54">
        <f t="shared" si="13"/>
        <v>0</v>
      </c>
      <c r="O216" s="101">
        <f>+'Pay App 1'!P216</f>
        <v>0</v>
      </c>
      <c r="P216" s="73"/>
      <c r="Q216" s="69">
        <f>+'Pay App 1'!Q216+N216+P216</f>
        <v>0</v>
      </c>
    </row>
    <row r="217" spans="1:17" ht="21" customHeight="1" x14ac:dyDescent="0.25">
      <c r="A217" s="156" t="s">
        <v>204</v>
      </c>
      <c r="B217" s="156"/>
      <c r="C217" s="156" t="s">
        <v>205</v>
      </c>
      <c r="D217" s="157"/>
      <c r="E217" s="101">
        <f>+'Pay App 1'!E217</f>
        <v>0</v>
      </c>
      <c r="F217" s="73"/>
      <c r="G217" s="102">
        <f>+'Pay App 1'!G217+'Pay App 2'!F217</f>
        <v>0</v>
      </c>
      <c r="H217" s="194">
        <f>+'Pay App 1'!K217</f>
        <v>0</v>
      </c>
      <c r="I217" s="195"/>
      <c r="J217" s="104"/>
      <c r="K217" s="55">
        <f t="shared" si="16"/>
        <v>0</v>
      </c>
      <c r="L217" s="56">
        <f t="shared" si="14"/>
        <v>0</v>
      </c>
      <c r="M217" s="54">
        <f t="shared" si="15"/>
        <v>0</v>
      </c>
      <c r="N217" s="54">
        <f t="shared" si="13"/>
        <v>0</v>
      </c>
      <c r="O217" s="101">
        <f>+'Pay App 1'!P217</f>
        <v>0</v>
      </c>
      <c r="P217" s="73"/>
      <c r="Q217" s="69">
        <f>+'Pay App 1'!Q217+N217+P217</f>
        <v>0</v>
      </c>
    </row>
    <row r="218" spans="1:17" ht="21" customHeight="1" x14ac:dyDescent="0.25">
      <c r="A218" s="153" t="s">
        <v>158</v>
      </c>
      <c r="B218" s="153"/>
      <c r="C218" s="153" t="s">
        <v>159</v>
      </c>
      <c r="D218" s="158"/>
      <c r="E218" s="101">
        <f>+'Pay App 1'!E218</f>
        <v>0</v>
      </c>
      <c r="F218" s="73"/>
      <c r="G218" s="102">
        <f>+'Pay App 1'!G218+'Pay App 2'!F218</f>
        <v>0</v>
      </c>
      <c r="H218" s="194">
        <f>+'Pay App 1'!K218</f>
        <v>0</v>
      </c>
      <c r="I218" s="195"/>
      <c r="J218" s="104"/>
      <c r="K218" s="55">
        <f t="shared" si="16"/>
        <v>0</v>
      </c>
      <c r="L218" s="56">
        <f t="shared" si="14"/>
        <v>0</v>
      </c>
      <c r="M218" s="54">
        <f t="shared" si="15"/>
        <v>0</v>
      </c>
      <c r="N218" s="54">
        <f t="shared" ref="N218:N237" si="17">SUM(+J218*0.05)</f>
        <v>0</v>
      </c>
      <c r="O218" s="101">
        <f>+'Pay App 1'!P218</f>
        <v>0</v>
      </c>
      <c r="P218" s="73"/>
      <c r="Q218" s="69">
        <f>+'Pay App 1'!Q218+N218+P218</f>
        <v>0</v>
      </c>
    </row>
    <row r="219" spans="1:17" ht="21" customHeight="1" x14ac:dyDescent="0.25">
      <c r="A219" s="156" t="s">
        <v>206</v>
      </c>
      <c r="B219" s="156"/>
      <c r="C219" s="156" t="s">
        <v>207</v>
      </c>
      <c r="D219" s="157"/>
      <c r="E219" s="101">
        <f>+'Pay App 1'!E219</f>
        <v>0</v>
      </c>
      <c r="F219" s="73"/>
      <c r="G219" s="102">
        <f>+'Pay App 1'!G219+'Pay App 2'!F219</f>
        <v>0</v>
      </c>
      <c r="H219" s="194">
        <f>+'Pay App 1'!K219</f>
        <v>0</v>
      </c>
      <c r="I219" s="195"/>
      <c r="J219" s="104"/>
      <c r="K219" s="55">
        <f t="shared" si="16"/>
        <v>0</v>
      </c>
      <c r="L219" s="56">
        <f t="shared" si="14"/>
        <v>0</v>
      </c>
      <c r="M219" s="54">
        <f t="shared" si="15"/>
        <v>0</v>
      </c>
      <c r="N219" s="54">
        <f t="shared" si="17"/>
        <v>0</v>
      </c>
      <c r="O219" s="101">
        <f>+'Pay App 1'!P219</f>
        <v>0</v>
      </c>
      <c r="P219" s="73"/>
      <c r="Q219" s="69">
        <f>+'Pay App 1'!Q219+N219+P219</f>
        <v>0</v>
      </c>
    </row>
    <row r="220" spans="1:17" ht="21" customHeight="1" x14ac:dyDescent="0.25">
      <c r="A220" s="153" t="s">
        <v>160</v>
      </c>
      <c r="B220" s="153"/>
      <c r="C220" s="153" t="s">
        <v>161</v>
      </c>
      <c r="D220" s="158"/>
      <c r="E220" s="101">
        <f>+'Pay App 1'!E220</f>
        <v>0</v>
      </c>
      <c r="F220" s="73"/>
      <c r="G220" s="102">
        <f>+'Pay App 1'!G220+'Pay App 2'!F220</f>
        <v>0</v>
      </c>
      <c r="H220" s="194">
        <f>+'Pay App 1'!K220</f>
        <v>0</v>
      </c>
      <c r="I220" s="195"/>
      <c r="J220" s="104"/>
      <c r="K220" s="55">
        <f t="shared" si="16"/>
        <v>0</v>
      </c>
      <c r="L220" s="56">
        <f t="shared" si="14"/>
        <v>0</v>
      </c>
      <c r="M220" s="54">
        <f t="shared" si="15"/>
        <v>0</v>
      </c>
      <c r="N220" s="54">
        <f t="shared" si="17"/>
        <v>0</v>
      </c>
      <c r="O220" s="101">
        <f>+'Pay App 1'!P220</f>
        <v>0</v>
      </c>
      <c r="P220" s="73"/>
      <c r="Q220" s="69">
        <f>+'Pay App 1'!Q220+N220+P220</f>
        <v>0</v>
      </c>
    </row>
    <row r="221" spans="1:17" ht="21" customHeight="1" x14ac:dyDescent="0.25">
      <c r="A221" s="153" t="s">
        <v>162</v>
      </c>
      <c r="B221" s="153"/>
      <c r="C221" s="153" t="s">
        <v>163</v>
      </c>
      <c r="D221" s="158"/>
      <c r="E221" s="101">
        <f>+'Pay App 1'!E221</f>
        <v>0</v>
      </c>
      <c r="F221" s="73"/>
      <c r="G221" s="102">
        <f>+'Pay App 1'!G221+'Pay App 2'!F221</f>
        <v>0</v>
      </c>
      <c r="H221" s="194">
        <f>+'Pay App 1'!K221</f>
        <v>0</v>
      </c>
      <c r="I221" s="195"/>
      <c r="J221" s="104"/>
      <c r="K221" s="55">
        <f t="shared" si="16"/>
        <v>0</v>
      </c>
      <c r="L221" s="56">
        <f t="shared" si="14"/>
        <v>0</v>
      </c>
      <c r="M221" s="54">
        <f t="shared" si="15"/>
        <v>0</v>
      </c>
      <c r="N221" s="54">
        <f t="shared" si="17"/>
        <v>0</v>
      </c>
      <c r="O221" s="101">
        <f>+'Pay App 1'!P221</f>
        <v>0</v>
      </c>
      <c r="P221" s="73"/>
      <c r="Q221" s="69">
        <f>+'Pay App 1'!Q221+N221+P221</f>
        <v>0</v>
      </c>
    </row>
    <row r="222" spans="1:17" ht="21" customHeight="1" x14ac:dyDescent="0.25">
      <c r="A222" s="153" t="s">
        <v>394</v>
      </c>
      <c r="B222" s="153"/>
      <c r="C222" s="153" t="s">
        <v>395</v>
      </c>
      <c r="D222" s="158"/>
      <c r="E222" s="101">
        <f>+'Pay App 1'!E222</f>
        <v>0</v>
      </c>
      <c r="F222" s="73"/>
      <c r="G222" s="102">
        <f>+'Pay App 1'!G222+'Pay App 2'!F222</f>
        <v>0</v>
      </c>
      <c r="H222" s="194">
        <f>+'Pay App 1'!K222</f>
        <v>0</v>
      </c>
      <c r="I222" s="195"/>
      <c r="J222" s="104"/>
      <c r="K222" s="55">
        <f t="shared" si="16"/>
        <v>0</v>
      </c>
      <c r="L222" s="56">
        <f t="shared" si="14"/>
        <v>0</v>
      </c>
      <c r="M222" s="54">
        <f t="shared" si="15"/>
        <v>0</v>
      </c>
      <c r="N222" s="54">
        <f t="shared" si="17"/>
        <v>0</v>
      </c>
      <c r="O222" s="101">
        <f>+'Pay App 1'!P222</f>
        <v>0</v>
      </c>
      <c r="P222" s="73"/>
      <c r="Q222" s="69">
        <f>+'Pay App 1'!Q222+N222+P222</f>
        <v>0</v>
      </c>
    </row>
    <row r="223" spans="1:17" ht="21" customHeight="1" x14ac:dyDescent="0.25">
      <c r="A223" s="153" t="s">
        <v>396</v>
      </c>
      <c r="B223" s="153"/>
      <c r="C223" s="153" t="s">
        <v>397</v>
      </c>
      <c r="D223" s="158"/>
      <c r="E223" s="101">
        <f>+'Pay App 1'!E223</f>
        <v>0</v>
      </c>
      <c r="F223" s="73"/>
      <c r="G223" s="102">
        <f>+'Pay App 1'!G223+'Pay App 2'!F223</f>
        <v>0</v>
      </c>
      <c r="H223" s="194">
        <f>+'Pay App 1'!K223</f>
        <v>0</v>
      </c>
      <c r="I223" s="195"/>
      <c r="J223" s="104"/>
      <c r="K223" s="55">
        <f t="shared" si="16"/>
        <v>0</v>
      </c>
      <c r="L223" s="56">
        <f t="shared" si="14"/>
        <v>0</v>
      </c>
      <c r="M223" s="54">
        <f t="shared" si="15"/>
        <v>0</v>
      </c>
      <c r="N223" s="54">
        <f t="shared" si="17"/>
        <v>0</v>
      </c>
      <c r="O223" s="101">
        <f>+'Pay App 1'!P223</f>
        <v>0</v>
      </c>
      <c r="P223" s="73"/>
      <c r="Q223" s="69">
        <f>+'Pay App 1'!Q223+N223+P223</f>
        <v>0</v>
      </c>
    </row>
    <row r="224" spans="1:17" ht="21" customHeight="1" x14ac:dyDescent="0.25">
      <c r="A224" s="156" t="s">
        <v>398</v>
      </c>
      <c r="B224" s="156"/>
      <c r="C224" s="156" t="s">
        <v>399</v>
      </c>
      <c r="D224" s="157"/>
      <c r="E224" s="101">
        <f>+'Pay App 1'!E224</f>
        <v>0</v>
      </c>
      <c r="F224" s="73"/>
      <c r="G224" s="102">
        <f>+'Pay App 1'!G224+'Pay App 2'!F224</f>
        <v>0</v>
      </c>
      <c r="H224" s="194">
        <f>+'Pay App 1'!K224</f>
        <v>0</v>
      </c>
      <c r="I224" s="195"/>
      <c r="J224" s="104"/>
      <c r="K224" s="55">
        <f t="shared" si="16"/>
        <v>0</v>
      </c>
      <c r="L224" s="56">
        <f t="shared" si="14"/>
        <v>0</v>
      </c>
      <c r="M224" s="54">
        <f t="shared" si="15"/>
        <v>0</v>
      </c>
      <c r="N224" s="54">
        <f t="shared" si="17"/>
        <v>0</v>
      </c>
      <c r="O224" s="101">
        <f>+'Pay App 1'!P224</f>
        <v>0</v>
      </c>
      <c r="P224" s="73"/>
      <c r="Q224" s="69">
        <f>+'Pay App 1'!Q224+N224+P224</f>
        <v>0</v>
      </c>
    </row>
    <row r="225" spans="1:17" ht="21" customHeight="1" x14ac:dyDescent="0.25">
      <c r="A225" s="153" t="s">
        <v>164</v>
      </c>
      <c r="B225" s="153"/>
      <c r="C225" s="153" t="s">
        <v>165</v>
      </c>
      <c r="D225" s="158"/>
      <c r="E225" s="101">
        <f>+'Pay App 1'!E225</f>
        <v>0</v>
      </c>
      <c r="F225" s="73"/>
      <c r="G225" s="102">
        <f>+'Pay App 1'!G225+'Pay App 2'!F225</f>
        <v>0</v>
      </c>
      <c r="H225" s="194">
        <f>+'Pay App 1'!K225</f>
        <v>0</v>
      </c>
      <c r="I225" s="195"/>
      <c r="J225" s="104"/>
      <c r="K225" s="55">
        <f t="shared" si="16"/>
        <v>0</v>
      </c>
      <c r="L225" s="56">
        <f t="shared" si="14"/>
        <v>0</v>
      </c>
      <c r="M225" s="54">
        <f t="shared" si="15"/>
        <v>0</v>
      </c>
      <c r="N225" s="54">
        <f t="shared" si="17"/>
        <v>0</v>
      </c>
      <c r="O225" s="101">
        <f>+'Pay App 1'!P225</f>
        <v>0</v>
      </c>
      <c r="P225" s="73"/>
      <c r="Q225" s="69">
        <f>+'Pay App 1'!Q225+N225+P225</f>
        <v>0</v>
      </c>
    </row>
    <row r="226" spans="1:17" ht="21" customHeight="1" x14ac:dyDescent="0.25">
      <c r="A226" s="153" t="s">
        <v>166</v>
      </c>
      <c r="B226" s="153"/>
      <c r="C226" s="153" t="s">
        <v>167</v>
      </c>
      <c r="D226" s="158"/>
      <c r="E226" s="101">
        <f>+'Pay App 1'!E226</f>
        <v>0</v>
      </c>
      <c r="F226" s="73"/>
      <c r="G226" s="102">
        <f>+'Pay App 1'!G226+'Pay App 2'!F226</f>
        <v>0</v>
      </c>
      <c r="H226" s="194">
        <f>+'Pay App 1'!K226</f>
        <v>0</v>
      </c>
      <c r="I226" s="195"/>
      <c r="J226" s="104"/>
      <c r="K226" s="55">
        <f t="shared" si="16"/>
        <v>0</v>
      </c>
      <c r="L226" s="56">
        <f t="shared" si="14"/>
        <v>0</v>
      </c>
      <c r="M226" s="54">
        <f t="shared" si="15"/>
        <v>0</v>
      </c>
      <c r="N226" s="54">
        <f t="shared" si="17"/>
        <v>0</v>
      </c>
      <c r="O226" s="101">
        <f>+'Pay App 1'!P226</f>
        <v>0</v>
      </c>
      <c r="P226" s="73"/>
      <c r="Q226" s="69">
        <f>+'Pay App 1'!Q226+N226+P226</f>
        <v>0</v>
      </c>
    </row>
    <row r="227" spans="1:17" ht="21" customHeight="1" x14ac:dyDescent="0.25">
      <c r="A227" s="153" t="s">
        <v>400</v>
      </c>
      <c r="B227" s="153"/>
      <c r="C227" s="153" t="s">
        <v>401</v>
      </c>
      <c r="D227" s="158"/>
      <c r="E227" s="101">
        <f>+'Pay App 1'!E227</f>
        <v>0</v>
      </c>
      <c r="F227" s="73"/>
      <c r="G227" s="102">
        <f>+'Pay App 1'!G227+'Pay App 2'!F227</f>
        <v>0</v>
      </c>
      <c r="H227" s="194">
        <f>+'Pay App 1'!K227</f>
        <v>0</v>
      </c>
      <c r="I227" s="195"/>
      <c r="J227" s="104"/>
      <c r="K227" s="55">
        <f t="shared" si="16"/>
        <v>0</v>
      </c>
      <c r="L227" s="56">
        <f t="shared" si="14"/>
        <v>0</v>
      </c>
      <c r="M227" s="54">
        <f t="shared" si="15"/>
        <v>0</v>
      </c>
      <c r="N227" s="54">
        <f t="shared" si="17"/>
        <v>0</v>
      </c>
      <c r="O227" s="101">
        <f>+'Pay App 1'!P227</f>
        <v>0</v>
      </c>
      <c r="P227" s="73"/>
      <c r="Q227" s="69">
        <f>+'Pay App 1'!Q227+N227+P227</f>
        <v>0</v>
      </c>
    </row>
    <row r="228" spans="1:17" ht="21" customHeight="1" x14ac:dyDescent="0.25">
      <c r="A228" s="153" t="s">
        <v>168</v>
      </c>
      <c r="B228" s="153"/>
      <c r="C228" s="153" t="s">
        <v>169</v>
      </c>
      <c r="D228" s="158"/>
      <c r="E228" s="101">
        <f>+'Pay App 1'!E228</f>
        <v>0</v>
      </c>
      <c r="F228" s="73"/>
      <c r="G228" s="102">
        <f>+'Pay App 1'!G228+'Pay App 2'!F228</f>
        <v>0</v>
      </c>
      <c r="H228" s="194">
        <f>+'Pay App 1'!K228</f>
        <v>0</v>
      </c>
      <c r="I228" s="195"/>
      <c r="J228" s="104"/>
      <c r="K228" s="55">
        <f t="shared" si="16"/>
        <v>0</v>
      </c>
      <c r="L228" s="56">
        <f t="shared" si="14"/>
        <v>0</v>
      </c>
      <c r="M228" s="54">
        <f t="shared" si="15"/>
        <v>0</v>
      </c>
      <c r="N228" s="54">
        <f t="shared" si="17"/>
        <v>0</v>
      </c>
      <c r="O228" s="101">
        <f>+'Pay App 1'!P228</f>
        <v>0</v>
      </c>
      <c r="P228" s="73"/>
      <c r="Q228" s="69">
        <f>+'Pay App 1'!Q228+N228+P228</f>
        <v>0</v>
      </c>
    </row>
    <row r="229" spans="1:17" ht="21" customHeight="1" x14ac:dyDescent="0.25">
      <c r="A229" s="153" t="s">
        <v>170</v>
      </c>
      <c r="B229" s="153"/>
      <c r="C229" s="153" t="s">
        <v>171</v>
      </c>
      <c r="D229" s="158"/>
      <c r="E229" s="101">
        <f>+'Pay App 1'!E229</f>
        <v>0</v>
      </c>
      <c r="F229" s="73"/>
      <c r="G229" s="102">
        <f>+'Pay App 1'!G229+'Pay App 2'!F229</f>
        <v>0</v>
      </c>
      <c r="H229" s="194">
        <f>+'Pay App 1'!K229</f>
        <v>0</v>
      </c>
      <c r="I229" s="195"/>
      <c r="J229" s="104"/>
      <c r="K229" s="55">
        <f t="shared" si="16"/>
        <v>0</v>
      </c>
      <c r="L229" s="56">
        <f t="shared" si="14"/>
        <v>0</v>
      </c>
      <c r="M229" s="54">
        <f t="shared" si="15"/>
        <v>0</v>
      </c>
      <c r="N229" s="54">
        <f t="shared" si="17"/>
        <v>0</v>
      </c>
      <c r="O229" s="101">
        <f>+'Pay App 1'!P229</f>
        <v>0</v>
      </c>
      <c r="P229" s="73"/>
      <c r="Q229" s="69">
        <f>+'Pay App 1'!Q229+N229+P229</f>
        <v>0</v>
      </c>
    </row>
    <row r="230" spans="1:17" ht="21" customHeight="1" x14ac:dyDescent="0.25">
      <c r="A230" s="156" t="s">
        <v>208</v>
      </c>
      <c r="B230" s="156"/>
      <c r="C230" s="156" t="s">
        <v>172</v>
      </c>
      <c r="D230" s="157"/>
      <c r="E230" s="101">
        <f>+'Pay App 1'!E230</f>
        <v>0</v>
      </c>
      <c r="F230" s="73"/>
      <c r="G230" s="102">
        <f>+'Pay App 1'!G230+'Pay App 2'!F230</f>
        <v>0</v>
      </c>
      <c r="H230" s="194">
        <f>+'Pay App 1'!K230</f>
        <v>0</v>
      </c>
      <c r="I230" s="195"/>
      <c r="J230" s="104"/>
      <c r="K230" s="55">
        <f t="shared" si="16"/>
        <v>0</v>
      </c>
      <c r="L230" s="56">
        <f t="shared" si="14"/>
        <v>0</v>
      </c>
      <c r="M230" s="54">
        <f t="shared" si="15"/>
        <v>0</v>
      </c>
      <c r="N230" s="54">
        <f t="shared" si="17"/>
        <v>0</v>
      </c>
      <c r="O230" s="101">
        <f>+'Pay App 1'!P230</f>
        <v>0</v>
      </c>
      <c r="P230" s="73"/>
      <c r="Q230" s="69">
        <f>+'Pay App 1'!Q230+N230+P230</f>
        <v>0</v>
      </c>
    </row>
    <row r="231" spans="1:17" ht="21" customHeight="1" x14ac:dyDescent="0.25">
      <c r="A231" s="153" t="s">
        <v>173</v>
      </c>
      <c r="B231" s="153"/>
      <c r="C231" s="153" t="s">
        <v>174</v>
      </c>
      <c r="D231" s="158"/>
      <c r="E231" s="101">
        <f>+'Pay App 1'!E231</f>
        <v>0</v>
      </c>
      <c r="F231" s="73"/>
      <c r="G231" s="102">
        <f>+'Pay App 1'!G231+'Pay App 2'!F231</f>
        <v>0</v>
      </c>
      <c r="H231" s="194">
        <f>+'Pay App 1'!K231</f>
        <v>0</v>
      </c>
      <c r="I231" s="195"/>
      <c r="J231" s="104"/>
      <c r="K231" s="55">
        <f t="shared" si="16"/>
        <v>0</v>
      </c>
      <c r="L231" s="56">
        <f t="shared" si="14"/>
        <v>0</v>
      </c>
      <c r="M231" s="54">
        <f t="shared" si="15"/>
        <v>0</v>
      </c>
      <c r="N231" s="54">
        <f t="shared" si="17"/>
        <v>0</v>
      </c>
      <c r="O231" s="101">
        <f>+'Pay App 1'!P231</f>
        <v>0</v>
      </c>
      <c r="P231" s="73"/>
      <c r="Q231" s="69">
        <f>+'Pay App 1'!Q231+N231+P231</f>
        <v>0</v>
      </c>
    </row>
    <row r="232" spans="1:17" ht="21" customHeight="1" x14ac:dyDescent="0.25">
      <c r="A232" s="153" t="s">
        <v>175</v>
      </c>
      <c r="B232" s="153"/>
      <c r="C232" s="153" t="s">
        <v>176</v>
      </c>
      <c r="D232" s="158"/>
      <c r="E232" s="101">
        <f>+'Pay App 1'!E232</f>
        <v>0</v>
      </c>
      <c r="F232" s="73"/>
      <c r="G232" s="102">
        <f>+'Pay App 1'!G232+'Pay App 2'!F232</f>
        <v>0</v>
      </c>
      <c r="H232" s="194">
        <f>+'Pay App 1'!K232</f>
        <v>0</v>
      </c>
      <c r="I232" s="195"/>
      <c r="J232" s="104"/>
      <c r="K232" s="55">
        <f t="shared" si="16"/>
        <v>0</v>
      </c>
      <c r="L232" s="56">
        <f t="shared" si="14"/>
        <v>0</v>
      </c>
      <c r="M232" s="54">
        <f t="shared" si="15"/>
        <v>0</v>
      </c>
      <c r="N232" s="54">
        <f t="shared" si="17"/>
        <v>0</v>
      </c>
      <c r="O232" s="101">
        <f>+'Pay App 1'!P232</f>
        <v>0</v>
      </c>
      <c r="P232" s="73"/>
      <c r="Q232" s="69">
        <f>+'Pay App 1'!Q232+N232+P232</f>
        <v>0</v>
      </c>
    </row>
    <row r="233" spans="1:17" ht="21" customHeight="1" x14ac:dyDescent="0.25">
      <c r="A233" s="153" t="s">
        <v>177</v>
      </c>
      <c r="B233" s="153"/>
      <c r="C233" s="153" t="s">
        <v>178</v>
      </c>
      <c r="D233" s="158"/>
      <c r="E233" s="101">
        <f>+'Pay App 1'!E233</f>
        <v>0</v>
      </c>
      <c r="F233" s="73"/>
      <c r="G233" s="102">
        <f>+'Pay App 1'!G233+'Pay App 2'!F233</f>
        <v>0</v>
      </c>
      <c r="H233" s="194">
        <f>+'Pay App 1'!K233</f>
        <v>0</v>
      </c>
      <c r="I233" s="195"/>
      <c r="J233" s="104"/>
      <c r="K233" s="55">
        <f t="shared" si="16"/>
        <v>0</v>
      </c>
      <c r="L233" s="56">
        <f t="shared" si="14"/>
        <v>0</v>
      </c>
      <c r="M233" s="54">
        <f t="shared" si="15"/>
        <v>0</v>
      </c>
      <c r="N233" s="54">
        <f t="shared" si="17"/>
        <v>0</v>
      </c>
      <c r="O233" s="101">
        <f>+'Pay App 1'!P233</f>
        <v>0</v>
      </c>
      <c r="P233" s="73"/>
      <c r="Q233" s="69">
        <f>+'Pay App 1'!Q233+N233+P233</f>
        <v>0</v>
      </c>
    </row>
    <row r="234" spans="1:17" ht="21" customHeight="1" x14ac:dyDescent="0.25">
      <c r="A234" s="153" t="s">
        <v>402</v>
      </c>
      <c r="B234" s="153"/>
      <c r="C234" s="153" t="s">
        <v>403</v>
      </c>
      <c r="D234" s="158"/>
      <c r="E234" s="101">
        <f>+'Pay App 1'!E234</f>
        <v>0</v>
      </c>
      <c r="F234" s="73"/>
      <c r="G234" s="102">
        <f>+'Pay App 1'!G234+'Pay App 2'!F234</f>
        <v>0</v>
      </c>
      <c r="H234" s="194">
        <f>+'Pay App 1'!K234</f>
        <v>0</v>
      </c>
      <c r="I234" s="195"/>
      <c r="J234" s="104"/>
      <c r="K234" s="55">
        <f t="shared" si="16"/>
        <v>0</v>
      </c>
      <c r="L234" s="56">
        <f t="shared" si="14"/>
        <v>0</v>
      </c>
      <c r="M234" s="54">
        <f t="shared" si="15"/>
        <v>0</v>
      </c>
      <c r="N234" s="54">
        <f t="shared" si="17"/>
        <v>0</v>
      </c>
      <c r="O234" s="101">
        <f>+'Pay App 1'!P234</f>
        <v>0</v>
      </c>
      <c r="P234" s="73"/>
      <c r="Q234" s="69">
        <f>+'Pay App 1'!Q234+N234+P234</f>
        <v>0</v>
      </c>
    </row>
    <row r="235" spans="1:17" ht="21" customHeight="1" x14ac:dyDescent="0.25">
      <c r="A235" s="153" t="s">
        <v>179</v>
      </c>
      <c r="B235" s="153"/>
      <c r="C235" s="153" t="s">
        <v>180</v>
      </c>
      <c r="D235" s="158"/>
      <c r="E235" s="101">
        <f>+'Pay App 1'!E235</f>
        <v>0</v>
      </c>
      <c r="F235" s="73"/>
      <c r="G235" s="102">
        <f>+'Pay App 1'!G235+'Pay App 2'!F235</f>
        <v>0</v>
      </c>
      <c r="H235" s="194">
        <f>+'Pay App 1'!K235</f>
        <v>0</v>
      </c>
      <c r="I235" s="195"/>
      <c r="J235" s="104"/>
      <c r="K235" s="55">
        <f t="shared" si="16"/>
        <v>0</v>
      </c>
      <c r="L235" s="56">
        <f t="shared" si="14"/>
        <v>0</v>
      </c>
      <c r="M235" s="54">
        <f t="shared" si="15"/>
        <v>0</v>
      </c>
      <c r="N235" s="54">
        <f t="shared" si="17"/>
        <v>0</v>
      </c>
      <c r="O235" s="101">
        <f>+'Pay App 1'!P235</f>
        <v>0</v>
      </c>
      <c r="P235" s="73"/>
      <c r="Q235" s="69">
        <f>+'Pay App 1'!Q235+N235+P235</f>
        <v>0</v>
      </c>
    </row>
    <row r="236" spans="1:17" ht="21" customHeight="1" x14ac:dyDescent="0.25">
      <c r="A236" s="153" t="s">
        <v>181</v>
      </c>
      <c r="B236" s="153"/>
      <c r="C236" s="153" t="s">
        <v>182</v>
      </c>
      <c r="D236" s="158"/>
      <c r="E236" s="101">
        <f>+'Pay App 1'!E236</f>
        <v>0</v>
      </c>
      <c r="F236" s="73"/>
      <c r="G236" s="102">
        <f>+'Pay App 1'!G236+'Pay App 2'!F236</f>
        <v>0</v>
      </c>
      <c r="H236" s="194">
        <f>+'Pay App 1'!K236</f>
        <v>0</v>
      </c>
      <c r="I236" s="195"/>
      <c r="J236" s="104"/>
      <c r="K236" s="55">
        <f t="shared" si="16"/>
        <v>0</v>
      </c>
      <c r="L236" s="56">
        <f t="shared" si="14"/>
        <v>0</v>
      </c>
      <c r="M236" s="54">
        <f t="shared" si="15"/>
        <v>0</v>
      </c>
      <c r="N236" s="54">
        <f t="shared" si="17"/>
        <v>0</v>
      </c>
      <c r="O236" s="101">
        <f>+'Pay App 1'!P236</f>
        <v>0</v>
      </c>
      <c r="P236" s="73"/>
      <c r="Q236" s="69">
        <f>+'Pay App 1'!Q236+N236+P236</f>
        <v>0</v>
      </c>
    </row>
    <row r="237" spans="1:17" ht="21" customHeight="1" x14ac:dyDescent="0.25">
      <c r="A237" s="153" t="s">
        <v>183</v>
      </c>
      <c r="B237" s="153"/>
      <c r="C237" s="153" t="s">
        <v>184</v>
      </c>
      <c r="D237" s="158"/>
      <c r="E237" s="101">
        <f>+'Pay App 1'!E237</f>
        <v>0</v>
      </c>
      <c r="F237" s="73"/>
      <c r="G237" s="102">
        <f>+'Pay App 1'!G237+'Pay App 2'!F237</f>
        <v>0</v>
      </c>
      <c r="H237" s="194">
        <f>+'Pay App 1'!K237</f>
        <v>0</v>
      </c>
      <c r="I237" s="195"/>
      <c r="J237" s="104"/>
      <c r="K237" s="55">
        <f t="shared" si="16"/>
        <v>0</v>
      </c>
      <c r="L237" s="56">
        <f t="shared" si="14"/>
        <v>0</v>
      </c>
      <c r="M237" s="54">
        <f t="shared" si="15"/>
        <v>0</v>
      </c>
      <c r="N237" s="54">
        <f t="shared" si="17"/>
        <v>0</v>
      </c>
      <c r="O237" s="101">
        <f>+'Pay App 1'!P237</f>
        <v>0</v>
      </c>
      <c r="P237" s="73"/>
      <c r="Q237" s="69">
        <f>+'Pay App 1'!Q237+N237+P237</f>
        <v>0</v>
      </c>
    </row>
    <row r="238" spans="1:17" ht="21" customHeight="1" x14ac:dyDescent="0.25">
      <c r="A238" s="156" t="s">
        <v>404</v>
      </c>
      <c r="B238" s="156"/>
      <c r="C238" s="156" t="s">
        <v>405</v>
      </c>
      <c r="D238" s="157"/>
      <c r="E238" s="101">
        <f>+'Pay App 1'!E238</f>
        <v>0</v>
      </c>
      <c r="F238" s="73"/>
      <c r="G238" s="54">
        <f>+'Pay App 1'!G238+'Pay App 2'!F238</f>
        <v>0</v>
      </c>
      <c r="H238" s="194">
        <f>+'Pay App 1'!K238</f>
        <v>0</v>
      </c>
      <c r="I238" s="195"/>
      <c r="J238" s="104"/>
      <c r="K238" s="55">
        <f t="shared" si="16"/>
        <v>0</v>
      </c>
      <c r="L238" s="120">
        <f t="shared" si="14"/>
        <v>0</v>
      </c>
      <c r="M238" s="54">
        <f t="shared" si="15"/>
        <v>0</v>
      </c>
      <c r="N238" s="54">
        <f t="shared" ref="N238" si="18">SUM(+J238*0.05)</f>
        <v>0</v>
      </c>
      <c r="O238" s="101">
        <f>+'Pay App 1'!P238</f>
        <v>0</v>
      </c>
      <c r="P238" s="73"/>
      <c r="Q238" s="69">
        <f>+'Pay App 1'!Q238+N238+P238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14"/>
        <v>0</v>
      </c>
      <c r="M239" s="59">
        <f>SUM(M80:M238)</f>
        <v>0</v>
      </c>
      <c r="N239" s="59">
        <f>SUM(N80:N238)</f>
        <v>0</v>
      </c>
      <c r="O239" s="59">
        <f t="shared" ref="O239:Q239" si="19">SUM(O80:O238)</f>
        <v>0</v>
      </c>
      <c r="P239" s="59">
        <f>SUM(P80:P238)</f>
        <v>0</v>
      </c>
      <c r="Q239" s="59">
        <f t="shared" si="19"/>
        <v>0</v>
      </c>
    </row>
    <row r="242" spans="12:12" x14ac:dyDescent="0.25">
      <c r="L242" s="60"/>
    </row>
  </sheetData>
  <sheetProtection algorithmName="SHA-512" hashValue="LdOJlr4Ru/0G3RwH1JgrwO8DLP7q4ldblWy90sZmsM/i5prxDP9U50fui0ZBH04f5zhy+jFf0uM5BfSp+zk1Ng==" saltValue="yEnz8eUy2hut4+yxJYplNA==" spinCount="100000" sheet="1" selectLockedCells="1"/>
  <protectedRanges>
    <protectedRange sqref="A116 C116" name="Range2"/>
    <protectedRange sqref="A188 A218 C188 C218" name="Range2_1"/>
  </protectedRanges>
  <mergeCells count="516">
    <mergeCell ref="A86:B86"/>
    <mergeCell ref="C86:D86"/>
    <mergeCell ref="H86:I86"/>
    <mergeCell ref="H16:Q16"/>
    <mergeCell ref="H18:Q19"/>
    <mergeCell ref="A19:B19"/>
    <mergeCell ref="A21:B21"/>
    <mergeCell ref="H21:Q22"/>
    <mergeCell ref="A22:B22"/>
    <mergeCell ref="H48:J48"/>
    <mergeCell ref="N48:P48"/>
    <mergeCell ref="H55:J55"/>
    <mergeCell ref="N55:P55"/>
    <mergeCell ref="A79:B79"/>
    <mergeCell ref="C79:D79"/>
    <mergeCell ref="H79:I79"/>
    <mergeCell ref="A80:B80"/>
    <mergeCell ref="C80:D80"/>
    <mergeCell ref="H80:I80"/>
    <mergeCell ref="H56:J56"/>
    <mergeCell ref="H62:Q65"/>
    <mergeCell ref="A74:B74"/>
    <mergeCell ref="N75:Q75"/>
    <mergeCell ref="H76:I76"/>
    <mergeCell ref="A7:B7"/>
    <mergeCell ref="I7:J7"/>
    <mergeCell ref="H8:Q11"/>
    <mergeCell ref="A12:B12"/>
    <mergeCell ref="H12:Q15"/>
    <mergeCell ref="A14:B14"/>
    <mergeCell ref="A31:B31"/>
    <mergeCell ref="H34:Q34"/>
    <mergeCell ref="H36:Q41"/>
    <mergeCell ref="A24:B24"/>
    <mergeCell ref="H24:Q25"/>
    <mergeCell ref="A25:B25"/>
    <mergeCell ref="A27:B27"/>
    <mergeCell ref="A28:B28"/>
    <mergeCell ref="A29:B29"/>
    <mergeCell ref="H29:J29"/>
    <mergeCell ref="L29:N29"/>
    <mergeCell ref="A78:B78"/>
    <mergeCell ref="C78:D78"/>
    <mergeCell ref="H78:I78"/>
    <mergeCell ref="A84:B84"/>
    <mergeCell ref="C84:D84"/>
    <mergeCell ref="H84:I84"/>
    <mergeCell ref="A85:B85"/>
    <mergeCell ref="C85:D85"/>
    <mergeCell ref="H85:I85"/>
    <mergeCell ref="A81:B81"/>
    <mergeCell ref="C81:D81"/>
    <mergeCell ref="H81:I81"/>
    <mergeCell ref="A82:B82"/>
    <mergeCell ref="H82:I82"/>
    <mergeCell ref="A83:B83"/>
    <mergeCell ref="C83:D83"/>
    <mergeCell ref="H83:I83"/>
    <mergeCell ref="A89:B89"/>
    <mergeCell ref="C89:D89"/>
    <mergeCell ref="H89:I89"/>
    <mergeCell ref="A90:B90"/>
    <mergeCell ref="C90:D90"/>
    <mergeCell ref="H90:I90"/>
    <mergeCell ref="A87:B87"/>
    <mergeCell ref="C87:D87"/>
    <mergeCell ref="H87:I87"/>
    <mergeCell ref="A88:B88"/>
    <mergeCell ref="C88:D88"/>
    <mergeCell ref="H88:I88"/>
    <mergeCell ref="A93:B93"/>
    <mergeCell ref="C93:D93"/>
    <mergeCell ref="H93:I93"/>
    <mergeCell ref="A94:B94"/>
    <mergeCell ref="C94:D94"/>
    <mergeCell ref="H94:I94"/>
    <mergeCell ref="A91:B91"/>
    <mergeCell ref="C91:D91"/>
    <mergeCell ref="H91:I91"/>
    <mergeCell ref="A92:B92"/>
    <mergeCell ref="C92:D92"/>
    <mergeCell ref="H92:I92"/>
    <mergeCell ref="A97:B97"/>
    <mergeCell ref="C97:D97"/>
    <mergeCell ref="H97:I97"/>
    <mergeCell ref="A98:B98"/>
    <mergeCell ref="C98:D98"/>
    <mergeCell ref="H98:I98"/>
    <mergeCell ref="A95:B95"/>
    <mergeCell ref="C95:D95"/>
    <mergeCell ref="H95:I95"/>
    <mergeCell ref="A96:B96"/>
    <mergeCell ref="C96:D96"/>
    <mergeCell ref="H96:I96"/>
    <mergeCell ref="A101:B101"/>
    <mergeCell ref="C101:D101"/>
    <mergeCell ref="H101:I101"/>
    <mergeCell ref="A102:B102"/>
    <mergeCell ref="C102:D102"/>
    <mergeCell ref="H102:I102"/>
    <mergeCell ref="A99:B99"/>
    <mergeCell ref="C99:D99"/>
    <mergeCell ref="H99:I99"/>
    <mergeCell ref="A100:B100"/>
    <mergeCell ref="C100:D100"/>
    <mergeCell ref="H100:I100"/>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17:B117"/>
    <mergeCell ref="C117:D117"/>
    <mergeCell ref="H117:I117"/>
    <mergeCell ref="A118:B118"/>
    <mergeCell ref="H118:I118"/>
    <mergeCell ref="A119:B119"/>
    <mergeCell ref="C119:D119"/>
    <mergeCell ref="H119:I119"/>
    <mergeCell ref="A115:B115"/>
    <mergeCell ref="C115:D115"/>
    <mergeCell ref="H115:I115"/>
    <mergeCell ref="A116:B116"/>
    <mergeCell ref="C116:D116"/>
    <mergeCell ref="H116:I116"/>
    <mergeCell ref="A122:B122"/>
    <mergeCell ref="C122:D122"/>
    <mergeCell ref="H122:I122"/>
    <mergeCell ref="A123:B123"/>
    <mergeCell ref="C123:D123"/>
    <mergeCell ref="H123:I123"/>
    <mergeCell ref="A120:B120"/>
    <mergeCell ref="C120:D120"/>
    <mergeCell ref="H120:I120"/>
    <mergeCell ref="A121:B121"/>
    <mergeCell ref="C121:D121"/>
    <mergeCell ref="H121:I121"/>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8:B198"/>
    <mergeCell ref="C198:D198"/>
    <mergeCell ref="H198:I198"/>
    <mergeCell ref="A199:B199"/>
    <mergeCell ref="C199:D199"/>
    <mergeCell ref="H199:I199"/>
    <mergeCell ref="A196:B196"/>
    <mergeCell ref="C196:D196"/>
    <mergeCell ref="H196:I196"/>
    <mergeCell ref="A197:B197"/>
    <mergeCell ref="C197:D197"/>
    <mergeCell ref="H197:I197"/>
    <mergeCell ref="A202:B202"/>
    <mergeCell ref="C202:D202"/>
    <mergeCell ref="H202:I202"/>
    <mergeCell ref="A203:B203"/>
    <mergeCell ref="C203:D203"/>
    <mergeCell ref="H203:I203"/>
    <mergeCell ref="A200:B200"/>
    <mergeCell ref="C200:D200"/>
    <mergeCell ref="H200:I200"/>
    <mergeCell ref="A201:B201"/>
    <mergeCell ref="C201:D201"/>
    <mergeCell ref="H201:I201"/>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8:B238"/>
    <mergeCell ref="C238:D238"/>
    <mergeCell ref="H238:I238"/>
    <mergeCell ref="A239:B239"/>
    <mergeCell ref="C239:D239"/>
    <mergeCell ref="H239:I239"/>
    <mergeCell ref="A236:B236"/>
    <mergeCell ref="C236:D236"/>
    <mergeCell ref="H236:I236"/>
    <mergeCell ref="A237:B237"/>
    <mergeCell ref="C237:D237"/>
    <mergeCell ref="H237:I237"/>
  </mergeCells>
  <dataValidations disablePrompts="1" count="2">
    <dataValidation type="decimal" operator="lessThanOrEqual" allowBlank="1" showInputMessage="1" showErrorMessage="1" errorTitle="Release retention" error="In order to release retention, the number entered into this cell must be negative." sqref="O80:O238">
      <formula1>0</formula1>
    </dataValidation>
    <dataValidation allowBlank="1" showInputMessage="1" sqref="P80:P238"/>
  </dataValidations>
  <pageMargins left="0.5" right="0.25" top="0.75" bottom="0.75" header="0.3" footer="0.3"/>
  <pageSetup scale="43" orientation="landscape" r:id="rId1"/>
  <headerFooter>
    <oddHeader xml:space="preserve">&amp;L
</oddHeader>
    <oddFooter>&amp;L&amp;8Revised 01/01/2020&amp;R&amp;8University of Utah | Planning Design &amp; Construction
1795 E South Campus Dr. Rm 201 | Salt Lake City, UT 84112
https://pdc.utah.edu</oddFooter>
  </headerFooter>
  <rowBreaks count="2" manualBreakCount="2">
    <brk id="68" max="16383" man="1"/>
    <brk id="121" max="16" man="1"/>
  </rowBreak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29</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35"/>
      <c r="I17" s="135"/>
      <c r="J17" s="135"/>
      <c r="K17" s="135"/>
      <c r="L17" s="135"/>
      <c r="M17" s="135"/>
      <c r="N17" s="135"/>
      <c r="O17" s="135"/>
      <c r="P17" s="135"/>
      <c r="Q17" s="135"/>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34"/>
      <c r="I20" s="134"/>
      <c r="J20" s="134"/>
      <c r="K20" s="134"/>
      <c r="L20" s="134"/>
      <c r="M20" s="134"/>
      <c r="N20" s="134"/>
      <c r="O20" s="134"/>
      <c r="P20" s="134"/>
      <c r="Q20" s="134"/>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34"/>
      <c r="I23" s="134"/>
      <c r="J23" s="134"/>
      <c r="K23" s="134"/>
      <c r="L23" s="134"/>
      <c r="M23" s="134"/>
      <c r="N23" s="134"/>
      <c r="O23" s="134"/>
      <c r="P23" s="134"/>
      <c r="Q23" s="134"/>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28'!F36+'Pay App 29'!F239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34"/>
      <c r="I42" s="134"/>
      <c r="J42" s="134"/>
      <c r="K42" s="134"/>
      <c r="L42" s="134"/>
      <c r="M42" s="134"/>
      <c r="N42" s="134"/>
      <c r="O42" s="134"/>
      <c r="P42" s="134"/>
      <c r="Q42" s="134"/>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28'!F51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28'!F55+'Pay App 28'!F57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28'!B62+'Pay App 29'!N239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29.1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31">
        <f>+'Project Summary Sheet'!C17</f>
        <v>0</v>
      </c>
      <c r="O74" s="131"/>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32" t="s">
        <v>63</v>
      </c>
      <c r="F78" s="132" t="s">
        <v>64</v>
      </c>
      <c r="G78" s="132" t="s">
        <v>65</v>
      </c>
      <c r="H78" s="169" t="s">
        <v>66</v>
      </c>
      <c r="I78" s="169"/>
      <c r="J78" s="132" t="s">
        <v>67</v>
      </c>
      <c r="K78" s="132" t="s">
        <v>248</v>
      </c>
      <c r="L78" s="132" t="s">
        <v>68</v>
      </c>
      <c r="M78" s="42" t="s">
        <v>69</v>
      </c>
      <c r="N78" s="132" t="s">
        <v>70</v>
      </c>
      <c r="O78" s="112" t="s">
        <v>71</v>
      </c>
      <c r="P78" s="132" t="s">
        <v>72</v>
      </c>
      <c r="Q78" s="132" t="s">
        <v>425</v>
      </c>
    </row>
    <row r="79" spans="1:20" ht="65.25" customHeight="1" x14ac:dyDescent="0.25">
      <c r="A79" s="170" t="s">
        <v>73</v>
      </c>
      <c r="B79" s="170"/>
      <c r="C79" s="170" t="s">
        <v>74</v>
      </c>
      <c r="D79" s="170"/>
      <c r="E79" s="133" t="s">
        <v>14</v>
      </c>
      <c r="F79" s="133" t="s">
        <v>235</v>
      </c>
      <c r="G79" s="133" t="s">
        <v>234</v>
      </c>
      <c r="H79" s="170" t="s">
        <v>236</v>
      </c>
      <c r="I79" s="170"/>
      <c r="J79" s="133" t="s">
        <v>245</v>
      </c>
      <c r="K79" s="45" t="s">
        <v>246</v>
      </c>
      <c r="L79" s="133" t="s">
        <v>247</v>
      </c>
      <c r="M79" s="45" t="s">
        <v>237</v>
      </c>
      <c r="N79" s="133" t="s">
        <v>238</v>
      </c>
      <c r="O79" s="113" t="s">
        <v>424</v>
      </c>
      <c r="P79" s="133" t="s">
        <v>423</v>
      </c>
      <c r="Q79" s="133" t="s">
        <v>239</v>
      </c>
    </row>
    <row r="80" spans="1:20" ht="21" customHeight="1" x14ac:dyDescent="0.25">
      <c r="A80" s="171" t="s">
        <v>77</v>
      </c>
      <c r="B80" s="171"/>
      <c r="C80" s="186" t="s">
        <v>75</v>
      </c>
      <c r="D80" s="187"/>
      <c r="E80" s="100">
        <f>+'Pay App 28'!E80</f>
        <v>0</v>
      </c>
      <c r="F80" s="72"/>
      <c r="G80" s="52">
        <f>+'Pay App 28'!G80+F80</f>
        <v>0</v>
      </c>
      <c r="H80" s="196">
        <f>+'Pay App 28'!K80</f>
        <v>0</v>
      </c>
      <c r="I80" s="197"/>
      <c r="J80" s="103"/>
      <c r="K80" s="53">
        <f>+H80+J80</f>
        <v>0</v>
      </c>
      <c r="L80" s="70">
        <f>IF(ISERROR(K80/G80),0,K80/G80)</f>
        <v>0</v>
      </c>
      <c r="M80" s="52">
        <f>+G80-K80</f>
        <v>0</v>
      </c>
      <c r="N80" s="52">
        <f>SUM(+J80*0.05)</f>
        <v>0</v>
      </c>
      <c r="O80" s="100">
        <f>+'Pay App 28'!O80+'Pay App 28'!P80</f>
        <v>0</v>
      </c>
      <c r="P80" s="72"/>
      <c r="Q80" s="71">
        <f>+'Pay App 28'!Q80+N80+P80</f>
        <v>0</v>
      </c>
    </row>
    <row r="81" spans="1:17" ht="21" customHeight="1" x14ac:dyDescent="0.25">
      <c r="A81" s="154" t="s">
        <v>78</v>
      </c>
      <c r="B81" s="154"/>
      <c r="C81" s="154" t="s">
        <v>79</v>
      </c>
      <c r="D81" s="155"/>
      <c r="E81" s="101">
        <f>+'Pay App 28'!E81</f>
        <v>0</v>
      </c>
      <c r="F81" s="73"/>
      <c r="G81" s="102">
        <f>+'Pay App 28'!G81+'Pay App 29'!F81</f>
        <v>0</v>
      </c>
      <c r="H81" s="194">
        <f>+'Pay App 28'!K81</f>
        <v>0</v>
      </c>
      <c r="I81" s="195"/>
      <c r="J81" s="104"/>
      <c r="K81" s="55">
        <f>+H81+J81</f>
        <v>0</v>
      </c>
      <c r="L81" s="56">
        <f t="shared" ref="L81:L145" si="0">IF(ISERROR(K81/G81),0,K81/G81)</f>
        <v>0</v>
      </c>
      <c r="M81" s="54">
        <f t="shared" ref="M81:M145" si="1">+G81-K81</f>
        <v>0</v>
      </c>
      <c r="N81" s="54">
        <f>SUM(+J81*0.05)</f>
        <v>0</v>
      </c>
      <c r="O81" s="101">
        <f>+'Pay App 28'!O81+'Pay App 28'!P81</f>
        <v>0</v>
      </c>
      <c r="P81" s="73"/>
      <c r="Q81" s="69">
        <f>+'Pay App 28'!Q81+N81+P81</f>
        <v>0</v>
      </c>
    </row>
    <row r="82" spans="1:17" ht="21" customHeight="1" x14ac:dyDescent="0.25">
      <c r="A82" s="154" t="s">
        <v>80</v>
      </c>
      <c r="B82" s="154"/>
      <c r="C82" s="130" t="s">
        <v>76</v>
      </c>
      <c r="D82" s="58"/>
      <c r="E82" s="101">
        <f>+'Pay App 28'!E82</f>
        <v>0</v>
      </c>
      <c r="F82" s="73"/>
      <c r="G82" s="102">
        <f>+'Pay App 28'!G82+'Pay App 29'!F82</f>
        <v>0</v>
      </c>
      <c r="H82" s="194">
        <f>+'Pay App 28'!K82</f>
        <v>0</v>
      </c>
      <c r="I82" s="195"/>
      <c r="J82" s="104"/>
      <c r="K82" s="55">
        <f t="shared" ref="K82:K146" si="2">+H82+J82</f>
        <v>0</v>
      </c>
      <c r="L82" s="56">
        <f t="shared" si="0"/>
        <v>0</v>
      </c>
      <c r="M82" s="54">
        <f t="shared" si="1"/>
        <v>0</v>
      </c>
      <c r="N82" s="54">
        <f t="shared" ref="N82:N146" si="3">SUM(+J82*0.05)</f>
        <v>0</v>
      </c>
      <c r="O82" s="101">
        <f>+'Pay App 28'!O82+'Pay App 28'!P82</f>
        <v>0</v>
      </c>
      <c r="P82" s="73"/>
      <c r="Q82" s="69">
        <f>+'Pay App 28'!Q82+N82+P82</f>
        <v>0</v>
      </c>
    </row>
    <row r="83" spans="1:17" ht="21" customHeight="1" x14ac:dyDescent="0.25">
      <c r="A83" s="154" t="s">
        <v>408</v>
      </c>
      <c r="B83" s="154"/>
      <c r="C83" s="154" t="s">
        <v>409</v>
      </c>
      <c r="D83" s="155"/>
      <c r="E83" s="101">
        <f>+'Pay App 28'!E83</f>
        <v>0</v>
      </c>
      <c r="F83" s="73"/>
      <c r="G83" s="102">
        <f>+'Pay App 28'!G83+'Pay App 29'!F83</f>
        <v>0</v>
      </c>
      <c r="H83" s="194">
        <f>+'Pay App 28'!K83</f>
        <v>0</v>
      </c>
      <c r="I83" s="195"/>
      <c r="J83" s="104"/>
      <c r="K83" s="55">
        <f t="shared" si="2"/>
        <v>0</v>
      </c>
      <c r="L83" s="56">
        <f t="shared" si="0"/>
        <v>0</v>
      </c>
      <c r="M83" s="54">
        <f t="shared" si="1"/>
        <v>0</v>
      </c>
      <c r="N83" s="54">
        <f t="shared" si="3"/>
        <v>0</v>
      </c>
      <c r="O83" s="101">
        <f>+'Pay App 28'!O83+'Pay App 28'!P83</f>
        <v>0</v>
      </c>
      <c r="P83" s="73"/>
      <c r="Q83" s="69">
        <f>+'Pay App 28'!Q83+N83+P83</f>
        <v>0</v>
      </c>
    </row>
    <row r="84" spans="1:17" ht="21" customHeight="1" x14ac:dyDescent="0.25">
      <c r="A84" s="154" t="s">
        <v>410</v>
      </c>
      <c r="B84" s="154"/>
      <c r="C84" s="154" t="s">
        <v>81</v>
      </c>
      <c r="D84" s="155"/>
      <c r="E84" s="101">
        <f>+'Pay App 28'!E84</f>
        <v>0</v>
      </c>
      <c r="F84" s="73"/>
      <c r="G84" s="102">
        <f>+'Pay App 28'!G84+'Pay App 29'!F84</f>
        <v>0</v>
      </c>
      <c r="H84" s="194">
        <f>+'Pay App 28'!K84</f>
        <v>0</v>
      </c>
      <c r="I84" s="195"/>
      <c r="J84" s="104"/>
      <c r="K84" s="55">
        <f t="shared" si="2"/>
        <v>0</v>
      </c>
      <c r="L84" s="56">
        <f t="shared" si="0"/>
        <v>0</v>
      </c>
      <c r="M84" s="54">
        <f t="shared" si="1"/>
        <v>0</v>
      </c>
      <c r="N84" s="54">
        <f t="shared" si="3"/>
        <v>0</v>
      </c>
      <c r="O84" s="101">
        <f>+'Pay App 28'!O84+'Pay App 28'!P84</f>
        <v>0</v>
      </c>
      <c r="P84" s="73"/>
      <c r="Q84" s="69">
        <f>+'Pay App 28'!Q84+N84+P84</f>
        <v>0</v>
      </c>
    </row>
    <row r="85" spans="1:17" ht="21" customHeight="1" x14ac:dyDescent="0.25">
      <c r="A85" s="154" t="s">
        <v>411</v>
      </c>
      <c r="B85" s="154"/>
      <c r="C85" s="154" t="s">
        <v>412</v>
      </c>
      <c r="D85" s="155"/>
      <c r="E85" s="101">
        <f>+'Pay App 28'!E85</f>
        <v>0</v>
      </c>
      <c r="F85" s="73"/>
      <c r="G85" s="102">
        <f>+'Pay App 28'!G85+'Pay App 29'!F85</f>
        <v>0</v>
      </c>
      <c r="H85" s="194">
        <f>+'Pay App 28'!K85</f>
        <v>0</v>
      </c>
      <c r="I85" s="195"/>
      <c r="J85" s="104"/>
      <c r="K85" s="55">
        <f t="shared" si="2"/>
        <v>0</v>
      </c>
      <c r="L85" s="56">
        <f t="shared" si="0"/>
        <v>0</v>
      </c>
      <c r="M85" s="54">
        <f t="shared" si="1"/>
        <v>0</v>
      </c>
      <c r="N85" s="54">
        <f t="shared" si="3"/>
        <v>0</v>
      </c>
      <c r="O85" s="101">
        <f>+'Pay App 28'!O85+'Pay App 28'!P85</f>
        <v>0</v>
      </c>
      <c r="P85" s="73"/>
      <c r="Q85" s="69">
        <f>+'Pay App 28'!Q85+N85+P85</f>
        <v>0</v>
      </c>
    </row>
    <row r="86" spans="1:17" ht="21" customHeight="1" x14ac:dyDescent="0.25">
      <c r="A86" s="154" t="s">
        <v>406</v>
      </c>
      <c r="B86" s="154"/>
      <c r="C86" s="154" t="s">
        <v>407</v>
      </c>
      <c r="D86" s="155"/>
      <c r="E86" s="101">
        <f>+'Pay App 28'!E86</f>
        <v>0</v>
      </c>
      <c r="F86" s="73"/>
      <c r="G86" s="102">
        <f>+'Pay App 28'!G86+'Pay App 29'!F86</f>
        <v>0</v>
      </c>
      <c r="H86" s="194">
        <f>+'Pay App 28'!K86</f>
        <v>0</v>
      </c>
      <c r="I86" s="195"/>
      <c r="J86" s="104"/>
      <c r="K86" s="55">
        <f t="shared" si="2"/>
        <v>0</v>
      </c>
      <c r="L86" s="56">
        <f t="shared" si="0"/>
        <v>0</v>
      </c>
      <c r="M86" s="54">
        <f t="shared" si="1"/>
        <v>0</v>
      </c>
      <c r="N86" s="54">
        <f t="shared" si="3"/>
        <v>0</v>
      </c>
      <c r="O86" s="101">
        <f>+'Pay App 28'!O86+'Pay App 28'!P86</f>
        <v>0</v>
      </c>
      <c r="P86" s="73"/>
      <c r="Q86" s="69">
        <f>+'Pay App 28'!Q86+N86+P86</f>
        <v>0</v>
      </c>
    </row>
    <row r="87" spans="1:17" ht="21" customHeight="1" x14ac:dyDescent="0.25">
      <c r="A87" s="154" t="s">
        <v>562</v>
      </c>
      <c r="B87" s="154"/>
      <c r="C87" s="154" t="s">
        <v>563</v>
      </c>
      <c r="D87" s="155"/>
      <c r="E87" s="101">
        <f>+'Pay App 28'!E87</f>
        <v>0</v>
      </c>
      <c r="F87" s="73"/>
      <c r="G87" s="102">
        <f>+'Pay App 28'!G87+'Pay App 29'!F87</f>
        <v>0</v>
      </c>
      <c r="H87" s="194">
        <f>+'Pay App 28'!K87</f>
        <v>0</v>
      </c>
      <c r="I87" s="195"/>
      <c r="J87" s="104"/>
      <c r="K87" s="55">
        <f t="shared" si="2"/>
        <v>0</v>
      </c>
      <c r="L87" s="56">
        <f t="shared" si="0"/>
        <v>0</v>
      </c>
      <c r="M87" s="54">
        <f t="shared" si="1"/>
        <v>0</v>
      </c>
      <c r="N87" s="54">
        <f t="shared" si="3"/>
        <v>0</v>
      </c>
      <c r="O87" s="101">
        <f>+'Pay App 28'!O87+'Pay App 28'!P87</f>
        <v>0</v>
      </c>
      <c r="P87" s="73"/>
      <c r="Q87" s="69">
        <f>+'Pay App 28'!Q87+N87+P87</f>
        <v>0</v>
      </c>
    </row>
    <row r="88" spans="1:17" ht="21" customHeight="1" x14ac:dyDescent="0.25">
      <c r="A88" s="159" t="s">
        <v>228</v>
      </c>
      <c r="B88" s="159"/>
      <c r="C88" s="186" t="s">
        <v>269</v>
      </c>
      <c r="D88" s="187"/>
      <c r="E88" s="101">
        <f>+'Pay App 28'!E88</f>
        <v>0</v>
      </c>
      <c r="F88" s="73"/>
      <c r="G88" s="102">
        <f>+'Pay App 28'!G88+'Pay App 29'!F88</f>
        <v>0</v>
      </c>
      <c r="H88" s="194">
        <f>+'Pay App 28'!K88</f>
        <v>0</v>
      </c>
      <c r="I88" s="195"/>
      <c r="J88" s="104"/>
      <c r="K88" s="55">
        <f t="shared" si="2"/>
        <v>0</v>
      </c>
      <c r="L88" s="56">
        <f t="shared" si="0"/>
        <v>0</v>
      </c>
      <c r="M88" s="54">
        <f t="shared" si="1"/>
        <v>0</v>
      </c>
      <c r="N88" s="54">
        <f t="shared" si="3"/>
        <v>0</v>
      </c>
      <c r="O88" s="101">
        <f>+'Pay App 28'!O88+'Pay App 28'!P88</f>
        <v>0</v>
      </c>
      <c r="P88" s="73"/>
      <c r="Q88" s="69">
        <f>+'Pay App 28'!Q88+N88+P88</f>
        <v>0</v>
      </c>
    </row>
    <row r="89" spans="1:17" ht="21" customHeight="1" x14ac:dyDescent="0.25">
      <c r="A89" s="154" t="s">
        <v>82</v>
      </c>
      <c r="B89" s="154"/>
      <c r="C89" s="154" t="s">
        <v>256</v>
      </c>
      <c r="D89" s="155"/>
      <c r="E89" s="101">
        <f>+'Pay App 28'!E89</f>
        <v>0</v>
      </c>
      <c r="F89" s="73"/>
      <c r="G89" s="102">
        <f>+'Pay App 28'!G89+'Pay App 29'!F89</f>
        <v>0</v>
      </c>
      <c r="H89" s="194">
        <f>+'Pay App 28'!K89</f>
        <v>0</v>
      </c>
      <c r="I89" s="195"/>
      <c r="J89" s="104"/>
      <c r="K89" s="55">
        <f t="shared" si="2"/>
        <v>0</v>
      </c>
      <c r="L89" s="56">
        <f t="shared" si="0"/>
        <v>0</v>
      </c>
      <c r="M89" s="54">
        <f t="shared" si="1"/>
        <v>0</v>
      </c>
      <c r="N89" s="54">
        <f t="shared" si="3"/>
        <v>0</v>
      </c>
      <c r="O89" s="101">
        <f>+'Pay App 28'!O89+'Pay App 28'!P89</f>
        <v>0</v>
      </c>
      <c r="P89" s="73"/>
      <c r="Q89" s="69">
        <f>+'Pay App 28'!Q89+N89+P89</f>
        <v>0</v>
      </c>
    </row>
    <row r="90" spans="1:17" ht="21" customHeight="1" x14ac:dyDescent="0.25">
      <c r="A90" s="154" t="s">
        <v>257</v>
      </c>
      <c r="B90" s="154"/>
      <c r="C90" s="154" t="s">
        <v>258</v>
      </c>
      <c r="D90" s="155"/>
      <c r="E90" s="101">
        <f>+'Pay App 28'!E90</f>
        <v>0</v>
      </c>
      <c r="F90" s="73"/>
      <c r="G90" s="102">
        <f>+'Pay App 28'!G90+'Pay App 29'!F90</f>
        <v>0</v>
      </c>
      <c r="H90" s="194">
        <f>+'Pay App 28'!K90</f>
        <v>0</v>
      </c>
      <c r="I90" s="195"/>
      <c r="J90" s="104"/>
      <c r="K90" s="55">
        <f t="shared" si="2"/>
        <v>0</v>
      </c>
      <c r="L90" s="56">
        <f t="shared" si="0"/>
        <v>0</v>
      </c>
      <c r="M90" s="54">
        <f t="shared" si="1"/>
        <v>0</v>
      </c>
      <c r="N90" s="54">
        <f t="shared" si="3"/>
        <v>0</v>
      </c>
      <c r="O90" s="101">
        <f>+'Pay App 28'!O90+'Pay App 28'!P90</f>
        <v>0</v>
      </c>
      <c r="P90" s="73"/>
      <c r="Q90" s="69">
        <f>+'Pay App 28'!Q90+N90+P90</f>
        <v>0</v>
      </c>
    </row>
    <row r="91" spans="1:17" ht="21" customHeight="1" x14ac:dyDescent="0.25">
      <c r="A91" s="154" t="s">
        <v>259</v>
      </c>
      <c r="B91" s="154"/>
      <c r="C91" s="154" t="s">
        <v>260</v>
      </c>
      <c r="D91" s="155"/>
      <c r="E91" s="101">
        <f>+'Pay App 28'!E91</f>
        <v>0</v>
      </c>
      <c r="F91" s="73"/>
      <c r="G91" s="102">
        <f>+'Pay App 28'!G91+'Pay App 29'!F91</f>
        <v>0</v>
      </c>
      <c r="H91" s="194">
        <f>+'Pay App 28'!K91</f>
        <v>0</v>
      </c>
      <c r="I91" s="195"/>
      <c r="J91" s="104"/>
      <c r="K91" s="55">
        <f t="shared" si="2"/>
        <v>0</v>
      </c>
      <c r="L91" s="56">
        <f t="shared" si="0"/>
        <v>0</v>
      </c>
      <c r="M91" s="54">
        <f t="shared" si="1"/>
        <v>0</v>
      </c>
      <c r="N91" s="54">
        <f t="shared" si="3"/>
        <v>0</v>
      </c>
      <c r="O91" s="101">
        <f>+'Pay App 28'!O91+'Pay App 28'!P91</f>
        <v>0</v>
      </c>
      <c r="P91" s="73"/>
      <c r="Q91" s="69">
        <f>+'Pay App 28'!Q91+N91+P91</f>
        <v>0</v>
      </c>
    </row>
    <row r="92" spans="1:17" ht="21" customHeight="1" x14ac:dyDescent="0.25">
      <c r="A92" s="154" t="s">
        <v>261</v>
      </c>
      <c r="B92" s="154"/>
      <c r="C92" s="154" t="s">
        <v>262</v>
      </c>
      <c r="D92" s="155"/>
      <c r="E92" s="101">
        <f>+'Pay App 28'!E92</f>
        <v>0</v>
      </c>
      <c r="F92" s="73"/>
      <c r="G92" s="102">
        <f>+'Pay App 28'!G92+'Pay App 29'!F92</f>
        <v>0</v>
      </c>
      <c r="H92" s="194">
        <f>+'Pay App 28'!K92</f>
        <v>0</v>
      </c>
      <c r="I92" s="195"/>
      <c r="J92" s="104"/>
      <c r="K92" s="55">
        <f t="shared" si="2"/>
        <v>0</v>
      </c>
      <c r="L92" s="56">
        <f t="shared" si="0"/>
        <v>0</v>
      </c>
      <c r="M92" s="54">
        <f t="shared" si="1"/>
        <v>0</v>
      </c>
      <c r="N92" s="54">
        <f t="shared" si="3"/>
        <v>0</v>
      </c>
      <c r="O92" s="101">
        <f>+'Pay App 28'!O92+'Pay App 28'!P92</f>
        <v>0</v>
      </c>
      <c r="P92" s="73"/>
      <c r="Q92" s="69">
        <f>+'Pay App 28'!Q92+N92+P92</f>
        <v>0</v>
      </c>
    </row>
    <row r="93" spans="1:17" ht="21" customHeight="1" x14ac:dyDescent="0.25">
      <c r="A93" s="154" t="s">
        <v>263</v>
      </c>
      <c r="B93" s="154"/>
      <c r="C93" s="154" t="s">
        <v>264</v>
      </c>
      <c r="D93" s="155"/>
      <c r="E93" s="101">
        <f>+'Pay App 28'!E93</f>
        <v>0</v>
      </c>
      <c r="F93" s="73"/>
      <c r="G93" s="102">
        <f>+'Pay App 28'!G93+'Pay App 29'!F93</f>
        <v>0</v>
      </c>
      <c r="H93" s="194">
        <f>+'Pay App 28'!K93</f>
        <v>0</v>
      </c>
      <c r="I93" s="195"/>
      <c r="J93" s="104"/>
      <c r="K93" s="55">
        <f t="shared" si="2"/>
        <v>0</v>
      </c>
      <c r="L93" s="56">
        <f t="shared" si="0"/>
        <v>0</v>
      </c>
      <c r="M93" s="54">
        <f t="shared" si="1"/>
        <v>0</v>
      </c>
      <c r="N93" s="54">
        <f t="shared" si="3"/>
        <v>0</v>
      </c>
      <c r="O93" s="101">
        <f>+'Pay App 28'!O93+'Pay App 28'!P93</f>
        <v>0</v>
      </c>
      <c r="P93" s="73"/>
      <c r="Q93" s="69">
        <f>+'Pay App 28'!Q93+N93+P93</f>
        <v>0</v>
      </c>
    </row>
    <row r="94" spans="1:17" ht="21" customHeight="1" x14ac:dyDescent="0.25">
      <c r="A94" s="154" t="s">
        <v>265</v>
      </c>
      <c r="B94" s="154"/>
      <c r="C94" s="154" t="s">
        <v>266</v>
      </c>
      <c r="D94" s="155"/>
      <c r="E94" s="101">
        <f>+'Pay App 28'!E94</f>
        <v>0</v>
      </c>
      <c r="F94" s="73"/>
      <c r="G94" s="102">
        <f>+'Pay App 28'!G94+'Pay App 29'!F94</f>
        <v>0</v>
      </c>
      <c r="H94" s="194">
        <f>+'Pay App 28'!K94</f>
        <v>0</v>
      </c>
      <c r="I94" s="195"/>
      <c r="J94" s="104"/>
      <c r="K94" s="55">
        <f t="shared" si="2"/>
        <v>0</v>
      </c>
      <c r="L94" s="56">
        <f t="shared" si="0"/>
        <v>0</v>
      </c>
      <c r="M94" s="54">
        <f t="shared" si="1"/>
        <v>0</v>
      </c>
      <c r="N94" s="54">
        <f t="shared" si="3"/>
        <v>0</v>
      </c>
      <c r="O94" s="101">
        <f>+'Pay App 28'!O94+'Pay App 28'!P94</f>
        <v>0</v>
      </c>
      <c r="P94" s="73"/>
      <c r="Q94" s="69">
        <f>+'Pay App 28'!Q94+N94+P94</f>
        <v>0</v>
      </c>
    </row>
    <row r="95" spans="1:17" ht="21" customHeight="1" x14ac:dyDescent="0.25">
      <c r="A95" s="154" t="s">
        <v>83</v>
      </c>
      <c r="B95" s="154"/>
      <c r="C95" s="154" t="s">
        <v>267</v>
      </c>
      <c r="D95" s="155"/>
      <c r="E95" s="101">
        <f>+'Pay App 28'!E95</f>
        <v>0</v>
      </c>
      <c r="F95" s="73"/>
      <c r="G95" s="102">
        <f>+'Pay App 28'!G95+'Pay App 29'!F95</f>
        <v>0</v>
      </c>
      <c r="H95" s="194">
        <f>+'Pay App 28'!K95</f>
        <v>0</v>
      </c>
      <c r="I95" s="195"/>
      <c r="J95" s="104"/>
      <c r="K95" s="55">
        <f t="shared" si="2"/>
        <v>0</v>
      </c>
      <c r="L95" s="56">
        <f t="shared" si="0"/>
        <v>0</v>
      </c>
      <c r="M95" s="54">
        <f t="shared" si="1"/>
        <v>0</v>
      </c>
      <c r="N95" s="54">
        <f t="shared" si="3"/>
        <v>0</v>
      </c>
      <c r="O95" s="101">
        <f>+'Pay App 28'!O95+'Pay App 28'!P95</f>
        <v>0</v>
      </c>
      <c r="P95" s="73"/>
      <c r="Q95" s="69">
        <f>+'Pay App 28'!Q95+N95+P95</f>
        <v>0</v>
      </c>
    </row>
    <row r="96" spans="1:17" ht="21" customHeight="1" x14ac:dyDescent="0.25">
      <c r="A96" s="154" t="s">
        <v>84</v>
      </c>
      <c r="B96" s="154"/>
      <c r="C96" s="154" t="s">
        <v>268</v>
      </c>
      <c r="D96" s="155"/>
      <c r="E96" s="101">
        <f>+'Pay App 28'!E96</f>
        <v>0</v>
      </c>
      <c r="F96" s="73"/>
      <c r="G96" s="102">
        <f>+'Pay App 28'!G96+'Pay App 29'!F96</f>
        <v>0</v>
      </c>
      <c r="H96" s="194">
        <f>+'Pay App 28'!K96</f>
        <v>0</v>
      </c>
      <c r="I96" s="195"/>
      <c r="J96" s="104"/>
      <c r="K96" s="55">
        <f t="shared" si="2"/>
        <v>0</v>
      </c>
      <c r="L96" s="56">
        <f t="shared" si="0"/>
        <v>0</v>
      </c>
      <c r="M96" s="54">
        <f t="shared" si="1"/>
        <v>0</v>
      </c>
      <c r="N96" s="54">
        <f t="shared" si="3"/>
        <v>0</v>
      </c>
      <c r="O96" s="101">
        <f>+'Pay App 28'!O96+'Pay App 28'!P96</f>
        <v>0</v>
      </c>
      <c r="P96" s="73"/>
      <c r="Q96" s="69">
        <f>+'Pay App 28'!Q96+N96+P96</f>
        <v>0</v>
      </c>
    </row>
    <row r="97" spans="1:17" ht="21" customHeight="1" x14ac:dyDescent="0.25">
      <c r="A97" s="154" t="s">
        <v>270</v>
      </c>
      <c r="B97" s="154"/>
      <c r="C97" s="154" t="s">
        <v>271</v>
      </c>
      <c r="D97" s="155"/>
      <c r="E97" s="101">
        <f>+'Pay App 28'!E97</f>
        <v>0</v>
      </c>
      <c r="F97" s="73"/>
      <c r="G97" s="102">
        <f>+'Pay App 28'!G97+'Pay App 29'!F97</f>
        <v>0</v>
      </c>
      <c r="H97" s="194">
        <f>+'Pay App 28'!K97</f>
        <v>0</v>
      </c>
      <c r="I97" s="195"/>
      <c r="J97" s="104"/>
      <c r="K97" s="55">
        <f t="shared" si="2"/>
        <v>0</v>
      </c>
      <c r="L97" s="56">
        <f t="shared" si="0"/>
        <v>0</v>
      </c>
      <c r="M97" s="54">
        <f t="shared" si="1"/>
        <v>0</v>
      </c>
      <c r="N97" s="54">
        <f t="shared" si="3"/>
        <v>0</v>
      </c>
      <c r="O97" s="101">
        <f>+'Pay App 28'!O97+'Pay App 28'!P97</f>
        <v>0</v>
      </c>
      <c r="P97" s="73"/>
      <c r="Q97" s="69">
        <f>+'Pay App 28'!Q97+N97+P97</f>
        <v>0</v>
      </c>
    </row>
    <row r="98" spans="1:17" ht="21" customHeight="1" x14ac:dyDescent="0.25">
      <c r="A98" s="154" t="s">
        <v>272</v>
      </c>
      <c r="B98" s="154"/>
      <c r="C98" s="154" t="s">
        <v>273</v>
      </c>
      <c r="D98" s="155"/>
      <c r="E98" s="101">
        <f>+'Pay App 28'!E98</f>
        <v>0</v>
      </c>
      <c r="F98" s="73"/>
      <c r="G98" s="102">
        <f>+'Pay App 28'!G98+'Pay App 29'!F98</f>
        <v>0</v>
      </c>
      <c r="H98" s="194">
        <f>+'Pay App 28'!K98</f>
        <v>0</v>
      </c>
      <c r="I98" s="195"/>
      <c r="J98" s="104"/>
      <c r="K98" s="55">
        <f t="shared" si="2"/>
        <v>0</v>
      </c>
      <c r="L98" s="56">
        <f t="shared" si="0"/>
        <v>0</v>
      </c>
      <c r="M98" s="54">
        <f t="shared" si="1"/>
        <v>0</v>
      </c>
      <c r="N98" s="54">
        <f t="shared" si="3"/>
        <v>0</v>
      </c>
      <c r="O98" s="101">
        <f>+'Pay App 28'!O98+'Pay App 28'!P98</f>
        <v>0</v>
      </c>
      <c r="P98" s="73"/>
      <c r="Q98" s="69">
        <f>+'Pay App 28'!Q98+N98+P98</f>
        <v>0</v>
      </c>
    </row>
    <row r="99" spans="1:17" ht="21" customHeight="1" x14ac:dyDescent="0.25">
      <c r="A99" s="154" t="s">
        <v>274</v>
      </c>
      <c r="B99" s="154"/>
      <c r="C99" s="154" t="s">
        <v>275</v>
      </c>
      <c r="D99" s="155"/>
      <c r="E99" s="101">
        <f>+'Pay App 28'!E99</f>
        <v>0</v>
      </c>
      <c r="F99" s="73"/>
      <c r="G99" s="102">
        <f>+'Pay App 28'!G99+'Pay App 29'!F99</f>
        <v>0</v>
      </c>
      <c r="H99" s="194">
        <f>+'Pay App 28'!K99</f>
        <v>0</v>
      </c>
      <c r="I99" s="195"/>
      <c r="J99" s="104"/>
      <c r="K99" s="55">
        <f t="shared" si="2"/>
        <v>0</v>
      </c>
      <c r="L99" s="56">
        <f t="shared" si="0"/>
        <v>0</v>
      </c>
      <c r="M99" s="54">
        <f t="shared" si="1"/>
        <v>0</v>
      </c>
      <c r="N99" s="54">
        <f t="shared" si="3"/>
        <v>0</v>
      </c>
      <c r="O99" s="101">
        <f>+'Pay App 28'!O99+'Pay App 28'!P99</f>
        <v>0</v>
      </c>
      <c r="P99" s="73"/>
      <c r="Q99" s="69">
        <f>+'Pay App 28'!Q99+N99+P99</f>
        <v>0</v>
      </c>
    </row>
    <row r="100" spans="1:17" ht="21" customHeight="1" x14ac:dyDescent="0.25">
      <c r="A100" s="154" t="s">
        <v>276</v>
      </c>
      <c r="B100" s="154"/>
      <c r="C100" s="154" t="s">
        <v>277</v>
      </c>
      <c r="D100" s="155"/>
      <c r="E100" s="101">
        <f>+'Pay App 28'!E100</f>
        <v>0</v>
      </c>
      <c r="F100" s="73"/>
      <c r="G100" s="102">
        <f>+'Pay App 28'!G100+'Pay App 29'!F100</f>
        <v>0</v>
      </c>
      <c r="H100" s="194">
        <f>+'Pay App 28'!K100</f>
        <v>0</v>
      </c>
      <c r="I100" s="195"/>
      <c r="J100" s="104"/>
      <c r="K100" s="55">
        <f t="shared" si="2"/>
        <v>0</v>
      </c>
      <c r="L100" s="56">
        <f t="shared" si="0"/>
        <v>0</v>
      </c>
      <c r="M100" s="54">
        <f t="shared" si="1"/>
        <v>0</v>
      </c>
      <c r="N100" s="54">
        <f t="shared" si="3"/>
        <v>0</v>
      </c>
      <c r="O100" s="101">
        <f>+'Pay App 28'!O100+'Pay App 28'!P100</f>
        <v>0</v>
      </c>
      <c r="P100" s="73"/>
      <c r="Q100" s="69">
        <f>+'Pay App 28'!Q100+N100+P100</f>
        <v>0</v>
      </c>
    </row>
    <row r="101" spans="1:17" ht="21" customHeight="1" x14ac:dyDescent="0.25">
      <c r="A101" s="154" t="s">
        <v>278</v>
      </c>
      <c r="B101" s="154"/>
      <c r="C101" s="154" t="s">
        <v>279</v>
      </c>
      <c r="D101" s="155"/>
      <c r="E101" s="101">
        <f>+'Pay App 28'!E101</f>
        <v>0</v>
      </c>
      <c r="F101" s="73"/>
      <c r="G101" s="102">
        <f>+'Pay App 28'!G101+'Pay App 29'!F101</f>
        <v>0</v>
      </c>
      <c r="H101" s="194">
        <f>+'Pay App 28'!K101</f>
        <v>0</v>
      </c>
      <c r="I101" s="195"/>
      <c r="J101" s="104"/>
      <c r="K101" s="55">
        <f t="shared" si="2"/>
        <v>0</v>
      </c>
      <c r="L101" s="56">
        <f t="shared" si="0"/>
        <v>0</v>
      </c>
      <c r="M101" s="54">
        <f t="shared" si="1"/>
        <v>0</v>
      </c>
      <c r="N101" s="54">
        <f t="shared" si="3"/>
        <v>0</v>
      </c>
      <c r="O101" s="101">
        <f>+'Pay App 28'!O101+'Pay App 28'!P101</f>
        <v>0</v>
      </c>
      <c r="P101" s="73"/>
      <c r="Q101" s="69">
        <f>+'Pay App 28'!Q101+N101+P101</f>
        <v>0</v>
      </c>
    </row>
    <row r="102" spans="1:17" ht="21" customHeight="1" x14ac:dyDescent="0.25">
      <c r="A102" s="154" t="s">
        <v>281</v>
      </c>
      <c r="B102" s="154"/>
      <c r="C102" s="154" t="s">
        <v>280</v>
      </c>
      <c r="D102" s="155"/>
      <c r="E102" s="101">
        <f>+'Pay App 28'!E102</f>
        <v>0</v>
      </c>
      <c r="F102" s="73"/>
      <c r="G102" s="102">
        <f>+'Pay App 28'!G102+'Pay App 29'!F102</f>
        <v>0</v>
      </c>
      <c r="H102" s="194">
        <f>+'Pay App 28'!K102</f>
        <v>0</v>
      </c>
      <c r="I102" s="195"/>
      <c r="J102" s="104"/>
      <c r="K102" s="55">
        <f t="shared" si="2"/>
        <v>0</v>
      </c>
      <c r="L102" s="56">
        <f t="shared" si="0"/>
        <v>0</v>
      </c>
      <c r="M102" s="54">
        <f t="shared" si="1"/>
        <v>0</v>
      </c>
      <c r="N102" s="54">
        <f t="shared" si="3"/>
        <v>0</v>
      </c>
      <c r="O102" s="101">
        <f>+'Pay App 28'!O102+'Pay App 28'!P102</f>
        <v>0</v>
      </c>
      <c r="P102" s="73"/>
      <c r="Q102" s="69">
        <f>+'Pay App 28'!Q102+N102+P102</f>
        <v>0</v>
      </c>
    </row>
    <row r="103" spans="1:17" ht="21" customHeight="1" x14ac:dyDescent="0.25">
      <c r="A103" s="154" t="s">
        <v>282</v>
      </c>
      <c r="B103" s="154"/>
      <c r="C103" s="154" t="s">
        <v>283</v>
      </c>
      <c r="D103" s="155"/>
      <c r="E103" s="101">
        <f>+'Pay App 28'!E103</f>
        <v>0</v>
      </c>
      <c r="F103" s="73"/>
      <c r="G103" s="102">
        <f>+'Pay App 28'!G103+'Pay App 29'!F103</f>
        <v>0</v>
      </c>
      <c r="H103" s="194">
        <f>+'Pay App 28'!K103</f>
        <v>0</v>
      </c>
      <c r="I103" s="195"/>
      <c r="J103" s="104"/>
      <c r="K103" s="55">
        <f t="shared" si="2"/>
        <v>0</v>
      </c>
      <c r="L103" s="56">
        <f t="shared" si="0"/>
        <v>0</v>
      </c>
      <c r="M103" s="54">
        <f t="shared" si="1"/>
        <v>0</v>
      </c>
      <c r="N103" s="54">
        <f t="shared" si="3"/>
        <v>0</v>
      </c>
      <c r="O103" s="101">
        <f>+'Pay App 28'!O103+'Pay App 28'!P103</f>
        <v>0</v>
      </c>
      <c r="P103" s="73"/>
      <c r="Q103" s="69">
        <f>+'Pay App 28'!Q103+N103+P103</f>
        <v>0</v>
      </c>
    </row>
    <row r="104" spans="1:17" ht="21" customHeight="1" x14ac:dyDescent="0.25">
      <c r="A104" s="154" t="s">
        <v>284</v>
      </c>
      <c r="B104" s="154"/>
      <c r="C104" s="154" t="s">
        <v>285</v>
      </c>
      <c r="D104" s="155"/>
      <c r="E104" s="101">
        <f>+'Pay App 28'!E104</f>
        <v>0</v>
      </c>
      <c r="F104" s="73"/>
      <c r="G104" s="102">
        <f>+'Pay App 28'!G104+'Pay App 29'!F104</f>
        <v>0</v>
      </c>
      <c r="H104" s="194">
        <f>+'Pay App 28'!K104</f>
        <v>0</v>
      </c>
      <c r="I104" s="195"/>
      <c r="J104" s="104"/>
      <c r="K104" s="55">
        <f t="shared" si="2"/>
        <v>0</v>
      </c>
      <c r="L104" s="56">
        <f t="shared" si="0"/>
        <v>0</v>
      </c>
      <c r="M104" s="54">
        <f t="shared" si="1"/>
        <v>0</v>
      </c>
      <c r="N104" s="54">
        <f t="shared" si="3"/>
        <v>0</v>
      </c>
      <c r="O104" s="101">
        <f>+'Pay App 28'!O104+'Pay App 28'!P104</f>
        <v>0</v>
      </c>
      <c r="P104" s="73"/>
      <c r="Q104" s="69">
        <f>+'Pay App 28'!Q104+N104+P104</f>
        <v>0</v>
      </c>
    </row>
    <row r="105" spans="1:17" ht="21" customHeight="1" x14ac:dyDescent="0.25">
      <c r="A105" s="154" t="s">
        <v>292</v>
      </c>
      <c r="B105" s="154"/>
      <c r="C105" s="154" t="s">
        <v>286</v>
      </c>
      <c r="D105" s="155"/>
      <c r="E105" s="101">
        <f>+'Pay App 28'!E105</f>
        <v>0</v>
      </c>
      <c r="F105" s="73"/>
      <c r="G105" s="102">
        <f>+'Pay App 28'!G105+'Pay App 29'!F105</f>
        <v>0</v>
      </c>
      <c r="H105" s="194">
        <f>+'Pay App 28'!K105</f>
        <v>0</v>
      </c>
      <c r="I105" s="195"/>
      <c r="J105" s="104"/>
      <c r="K105" s="55">
        <f t="shared" si="2"/>
        <v>0</v>
      </c>
      <c r="L105" s="56">
        <f t="shared" si="0"/>
        <v>0</v>
      </c>
      <c r="M105" s="54">
        <f t="shared" si="1"/>
        <v>0</v>
      </c>
      <c r="N105" s="54">
        <f t="shared" si="3"/>
        <v>0</v>
      </c>
      <c r="O105" s="101">
        <f>+'Pay App 28'!O105+'Pay App 28'!P105</f>
        <v>0</v>
      </c>
      <c r="P105" s="73"/>
      <c r="Q105" s="69">
        <f>+'Pay App 28'!Q105+N105+P105</f>
        <v>0</v>
      </c>
    </row>
    <row r="106" spans="1:17" ht="21" customHeight="1" x14ac:dyDescent="0.25">
      <c r="A106" s="154" t="s">
        <v>413</v>
      </c>
      <c r="B106" s="154"/>
      <c r="C106" s="154" t="s">
        <v>414</v>
      </c>
      <c r="D106" s="155"/>
      <c r="E106" s="101">
        <f>+'Pay App 28'!E106</f>
        <v>0</v>
      </c>
      <c r="F106" s="73"/>
      <c r="G106" s="102">
        <f>+'Pay App 28'!G106+'Pay App 29'!F106</f>
        <v>0</v>
      </c>
      <c r="H106" s="194">
        <f>+'Pay App 28'!K106</f>
        <v>0</v>
      </c>
      <c r="I106" s="195"/>
      <c r="J106" s="104"/>
      <c r="K106" s="55">
        <f t="shared" si="2"/>
        <v>0</v>
      </c>
      <c r="L106" s="56">
        <f t="shared" si="0"/>
        <v>0</v>
      </c>
      <c r="M106" s="54">
        <f t="shared" si="1"/>
        <v>0</v>
      </c>
      <c r="N106" s="54">
        <f t="shared" si="3"/>
        <v>0</v>
      </c>
      <c r="O106" s="101">
        <f>+'Pay App 28'!O106+'Pay App 28'!P106</f>
        <v>0</v>
      </c>
      <c r="P106" s="73"/>
      <c r="Q106" s="69">
        <f>+'Pay App 28'!Q106+N106+P106</f>
        <v>0</v>
      </c>
    </row>
    <row r="107" spans="1:17" ht="21" customHeight="1" x14ac:dyDescent="0.25">
      <c r="A107" s="154" t="s">
        <v>293</v>
      </c>
      <c r="B107" s="154"/>
      <c r="C107" s="154" t="s">
        <v>287</v>
      </c>
      <c r="D107" s="155"/>
      <c r="E107" s="101">
        <f>+'Pay App 28'!E107</f>
        <v>0</v>
      </c>
      <c r="F107" s="73"/>
      <c r="G107" s="102">
        <f>+'Pay App 28'!G107+'Pay App 29'!F107</f>
        <v>0</v>
      </c>
      <c r="H107" s="194">
        <f>+'Pay App 28'!K107</f>
        <v>0</v>
      </c>
      <c r="I107" s="195"/>
      <c r="J107" s="104"/>
      <c r="K107" s="55">
        <f t="shared" si="2"/>
        <v>0</v>
      </c>
      <c r="L107" s="56">
        <f t="shared" si="0"/>
        <v>0</v>
      </c>
      <c r="M107" s="54">
        <f t="shared" si="1"/>
        <v>0</v>
      </c>
      <c r="N107" s="54">
        <f t="shared" si="3"/>
        <v>0</v>
      </c>
      <c r="O107" s="101">
        <f>+'Pay App 28'!O107+'Pay App 28'!P107</f>
        <v>0</v>
      </c>
      <c r="P107" s="73"/>
      <c r="Q107" s="69">
        <f>+'Pay App 28'!Q107+N107+P107</f>
        <v>0</v>
      </c>
    </row>
    <row r="108" spans="1:17" ht="21" customHeight="1" x14ac:dyDescent="0.25">
      <c r="A108" s="154" t="s">
        <v>294</v>
      </c>
      <c r="B108" s="154"/>
      <c r="C108" s="154" t="s">
        <v>288</v>
      </c>
      <c r="D108" s="155"/>
      <c r="E108" s="101">
        <f>+'Pay App 28'!E108</f>
        <v>0</v>
      </c>
      <c r="F108" s="73"/>
      <c r="G108" s="102">
        <f>+'Pay App 28'!G108+'Pay App 29'!F108</f>
        <v>0</v>
      </c>
      <c r="H108" s="194">
        <f>+'Pay App 28'!K108</f>
        <v>0</v>
      </c>
      <c r="I108" s="195"/>
      <c r="J108" s="104"/>
      <c r="K108" s="55">
        <f t="shared" si="2"/>
        <v>0</v>
      </c>
      <c r="L108" s="56">
        <f t="shared" si="0"/>
        <v>0</v>
      </c>
      <c r="M108" s="54">
        <f t="shared" si="1"/>
        <v>0</v>
      </c>
      <c r="N108" s="54">
        <f t="shared" si="3"/>
        <v>0</v>
      </c>
      <c r="O108" s="101">
        <f>+'Pay App 28'!O108+'Pay App 28'!P108</f>
        <v>0</v>
      </c>
      <c r="P108" s="73"/>
      <c r="Q108" s="69">
        <f>+'Pay App 28'!Q108+N108+P108</f>
        <v>0</v>
      </c>
    </row>
    <row r="109" spans="1:17" ht="21" customHeight="1" x14ac:dyDescent="0.25">
      <c r="A109" s="154" t="s">
        <v>295</v>
      </c>
      <c r="B109" s="154"/>
      <c r="C109" s="154" t="s">
        <v>289</v>
      </c>
      <c r="D109" s="155"/>
      <c r="E109" s="101">
        <f>+'Pay App 28'!E109</f>
        <v>0</v>
      </c>
      <c r="F109" s="73"/>
      <c r="G109" s="102">
        <f>+'Pay App 28'!G109+'Pay App 29'!F109</f>
        <v>0</v>
      </c>
      <c r="H109" s="194">
        <f>+'Pay App 28'!K109</f>
        <v>0</v>
      </c>
      <c r="I109" s="195"/>
      <c r="J109" s="104"/>
      <c r="K109" s="55">
        <f t="shared" si="2"/>
        <v>0</v>
      </c>
      <c r="L109" s="56">
        <f t="shared" si="0"/>
        <v>0</v>
      </c>
      <c r="M109" s="54">
        <f t="shared" si="1"/>
        <v>0</v>
      </c>
      <c r="N109" s="54">
        <f t="shared" si="3"/>
        <v>0</v>
      </c>
      <c r="O109" s="101">
        <f>+'Pay App 28'!O109+'Pay App 28'!P109</f>
        <v>0</v>
      </c>
      <c r="P109" s="73"/>
      <c r="Q109" s="69">
        <f>+'Pay App 28'!Q109+N109+P109</f>
        <v>0</v>
      </c>
    </row>
    <row r="110" spans="1:17" ht="21" customHeight="1" x14ac:dyDescent="0.25">
      <c r="A110" s="154" t="s">
        <v>296</v>
      </c>
      <c r="B110" s="154"/>
      <c r="C110" s="154" t="s">
        <v>290</v>
      </c>
      <c r="D110" s="155"/>
      <c r="E110" s="101">
        <f>+'Pay App 28'!E110</f>
        <v>0</v>
      </c>
      <c r="F110" s="73"/>
      <c r="G110" s="102">
        <f>+'Pay App 28'!G110+'Pay App 29'!F110</f>
        <v>0</v>
      </c>
      <c r="H110" s="194">
        <f>+'Pay App 28'!K110</f>
        <v>0</v>
      </c>
      <c r="I110" s="195"/>
      <c r="J110" s="104"/>
      <c r="K110" s="55">
        <f t="shared" si="2"/>
        <v>0</v>
      </c>
      <c r="L110" s="56">
        <f t="shared" si="0"/>
        <v>0</v>
      </c>
      <c r="M110" s="54">
        <f t="shared" si="1"/>
        <v>0</v>
      </c>
      <c r="N110" s="54">
        <f t="shared" si="3"/>
        <v>0</v>
      </c>
      <c r="O110" s="101">
        <f>+'Pay App 28'!O110+'Pay App 28'!P110</f>
        <v>0</v>
      </c>
      <c r="P110" s="73"/>
      <c r="Q110" s="69">
        <f>+'Pay App 28'!Q110+N110+P110</f>
        <v>0</v>
      </c>
    </row>
    <row r="111" spans="1:17" ht="21" customHeight="1" x14ac:dyDescent="0.25">
      <c r="A111" s="154" t="s">
        <v>297</v>
      </c>
      <c r="B111" s="154"/>
      <c r="C111" s="154" t="s">
        <v>291</v>
      </c>
      <c r="D111" s="155"/>
      <c r="E111" s="101">
        <f>+'Pay App 28'!E111</f>
        <v>0</v>
      </c>
      <c r="F111" s="73"/>
      <c r="G111" s="102">
        <f>+'Pay App 28'!G111+'Pay App 29'!F111</f>
        <v>0</v>
      </c>
      <c r="H111" s="194">
        <f>+'Pay App 28'!K111</f>
        <v>0</v>
      </c>
      <c r="I111" s="195"/>
      <c r="J111" s="104"/>
      <c r="K111" s="55">
        <f t="shared" si="2"/>
        <v>0</v>
      </c>
      <c r="L111" s="56">
        <f t="shared" si="0"/>
        <v>0</v>
      </c>
      <c r="M111" s="54">
        <f t="shared" si="1"/>
        <v>0</v>
      </c>
      <c r="N111" s="54">
        <f t="shared" si="3"/>
        <v>0</v>
      </c>
      <c r="O111" s="101">
        <f>+'Pay App 28'!O111+'Pay App 28'!P111</f>
        <v>0</v>
      </c>
      <c r="P111" s="73"/>
      <c r="Q111" s="69">
        <f>+'Pay App 28'!Q111+N111+P111</f>
        <v>0</v>
      </c>
    </row>
    <row r="112" spans="1:17" ht="21" customHeight="1" x14ac:dyDescent="0.25">
      <c r="A112" s="159" t="s">
        <v>226</v>
      </c>
      <c r="B112" s="159"/>
      <c r="C112" s="159" t="s">
        <v>227</v>
      </c>
      <c r="D112" s="160"/>
      <c r="E112" s="101">
        <f>+'Pay App 28'!E112</f>
        <v>0</v>
      </c>
      <c r="F112" s="73"/>
      <c r="G112" s="102">
        <f>+'Pay App 28'!G112+'Pay App 29'!F112</f>
        <v>0</v>
      </c>
      <c r="H112" s="194">
        <f>+'Pay App 28'!K112</f>
        <v>0</v>
      </c>
      <c r="I112" s="195"/>
      <c r="J112" s="104"/>
      <c r="K112" s="55">
        <f t="shared" si="2"/>
        <v>0</v>
      </c>
      <c r="L112" s="56">
        <f t="shared" si="0"/>
        <v>0</v>
      </c>
      <c r="M112" s="54">
        <f t="shared" si="1"/>
        <v>0</v>
      </c>
      <c r="N112" s="54">
        <f t="shared" si="3"/>
        <v>0</v>
      </c>
      <c r="O112" s="101">
        <f>+'Pay App 28'!O112+'Pay App 28'!P112</f>
        <v>0</v>
      </c>
      <c r="P112" s="73"/>
      <c r="Q112" s="69">
        <f>+'Pay App 28'!Q112+N112+P112</f>
        <v>0</v>
      </c>
    </row>
    <row r="113" spans="1:17" ht="21" customHeight="1" x14ac:dyDescent="0.25">
      <c r="A113" s="154" t="s">
        <v>85</v>
      </c>
      <c r="B113" s="154"/>
      <c r="C113" s="154" t="s">
        <v>86</v>
      </c>
      <c r="D113" s="155"/>
      <c r="E113" s="101">
        <f>+'Pay App 28'!E113</f>
        <v>0</v>
      </c>
      <c r="F113" s="73"/>
      <c r="G113" s="102">
        <f>+'Pay App 28'!G113+'Pay App 29'!F113</f>
        <v>0</v>
      </c>
      <c r="H113" s="194">
        <f>+'Pay App 28'!K113</f>
        <v>0</v>
      </c>
      <c r="I113" s="195"/>
      <c r="J113" s="104"/>
      <c r="K113" s="55">
        <f t="shared" si="2"/>
        <v>0</v>
      </c>
      <c r="L113" s="56">
        <f t="shared" si="0"/>
        <v>0</v>
      </c>
      <c r="M113" s="54">
        <f t="shared" si="1"/>
        <v>0</v>
      </c>
      <c r="N113" s="54">
        <f t="shared" si="3"/>
        <v>0</v>
      </c>
      <c r="O113" s="101">
        <f>+'Pay App 28'!O113+'Pay App 28'!P113</f>
        <v>0</v>
      </c>
      <c r="P113" s="73"/>
      <c r="Q113" s="69">
        <f>+'Pay App 28'!Q113+N113+P113</f>
        <v>0</v>
      </c>
    </row>
    <row r="114" spans="1:17" ht="21" customHeight="1" x14ac:dyDescent="0.25">
      <c r="A114" s="154" t="s">
        <v>87</v>
      </c>
      <c r="B114" s="154"/>
      <c r="C114" s="154" t="s">
        <v>88</v>
      </c>
      <c r="D114" s="155"/>
      <c r="E114" s="101">
        <f>+'Pay App 28'!E114</f>
        <v>0</v>
      </c>
      <c r="F114" s="73"/>
      <c r="G114" s="102">
        <f>+'Pay App 28'!G114+'Pay App 29'!F114</f>
        <v>0</v>
      </c>
      <c r="H114" s="194">
        <f>+'Pay App 28'!K114</f>
        <v>0</v>
      </c>
      <c r="I114" s="195"/>
      <c r="J114" s="104"/>
      <c r="K114" s="55">
        <f t="shared" si="2"/>
        <v>0</v>
      </c>
      <c r="L114" s="56">
        <f t="shared" si="0"/>
        <v>0</v>
      </c>
      <c r="M114" s="54">
        <f t="shared" si="1"/>
        <v>0</v>
      </c>
      <c r="N114" s="54">
        <f t="shared" si="3"/>
        <v>0</v>
      </c>
      <c r="O114" s="101">
        <f>+'Pay App 28'!O114+'Pay App 28'!P114</f>
        <v>0</v>
      </c>
      <c r="P114" s="73"/>
      <c r="Q114" s="69">
        <f>+'Pay App 28'!Q114+N114+P114</f>
        <v>0</v>
      </c>
    </row>
    <row r="115" spans="1:17" ht="21" customHeight="1" x14ac:dyDescent="0.25">
      <c r="A115" s="154" t="s">
        <v>298</v>
      </c>
      <c r="B115" s="154"/>
      <c r="C115" s="154" t="s">
        <v>299</v>
      </c>
      <c r="D115" s="155"/>
      <c r="E115" s="101">
        <f>+'Pay App 28'!E115</f>
        <v>0</v>
      </c>
      <c r="F115" s="73"/>
      <c r="G115" s="102">
        <f>+'Pay App 28'!G115+'Pay App 29'!F115</f>
        <v>0</v>
      </c>
      <c r="H115" s="194">
        <f>+'Pay App 28'!K115</f>
        <v>0</v>
      </c>
      <c r="I115" s="195"/>
      <c r="J115" s="104"/>
      <c r="K115" s="55">
        <f t="shared" si="2"/>
        <v>0</v>
      </c>
      <c r="L115" s="56">
        <f t="shared" si="0"/>
        <v>0</v>
      </c>
      <c r="M115" s="54">
        <f t="shared" si="1"/>
        <v>0</v>
      </c>
      <c r="N115" s="54">
        <f t="shared" si="3"/>
        <v>0</v>
      </c>
      <c r="O115" s="101">
        <f>+'Pay App 28'!O115+'Pay App 28'!P115</f>
        <v>0</v>
      </c>
      <c r="P115" s="73"/>
      <c r="Q115" s="69">
        <f>+'Pay App 28'!Q115+N115+P115</f>
        <v>0</v>
      </c>
    </row>
    <row r="116" spans="1:17" ht="21" customHeight="1" x14ac:dyDescent="0.25">
      <c r="A116" s="159" t="s">
        <v>224</v>
      </c>
      <c r="B116" s="159"/>
      <c r="C116" s="157" t="s">
        <v>225</v>
      </c>
      <c r="D116" s="185"/>
      <c r="E116" s="101">
        <f>+'Pay App 28'!E116</f>
        <v>0</v>
      </c>
      <c r="F116" s="73"/>
      <c r="G116" s="102">
        <f>+'Pay App 28'!G116+'Pay App 29'!F116</f>
        <v>0</v>
      </c>
      <c r="H116" s="194">
        <f>+'Pay App 28'!K116</f>
        <v>0</v>
      </c>
      <c r="I116" s="195"/>
      <c r="J116" s="104"/>
      <c r="K116" s="55">
        <f t="shared" si="2"/>
        <v>0</v>
      </c>
      <c r="L116" s="56">
        <f t="shared" si="0"/>
        <v>0</v>
      </c>
      <c r="M116" s="54">
        <f t="shared" si="1"/>
        <v>0</v>
      </c>
      <c r="N116" s="54">
        <f t="shared" si="3"/>
        <v>0</v>
      </c>
      <c r="O116" s="101">
        <f>+'Pay App 28'!O116+'Pay App 28'!P116</f>
        <v>0</v>
      </c>
      <c r="P116" s="73"/>
      <c r="Q116" s="69">
        <f>+'Pay App 28'!Q116+N116+P116</f>
        <v>0</v>
      </c>
    </row>
    <row r="117" spans="1:17" ht="21" customHeight="1" x14ac:dyDescent="0.25">
      <c r="A117" s="154" t="s">
        <v>300</v>
      </c>
      <c r="B117" s="154"/>
      <c r="C117" s="154" t="s">
        <v>301</v>
      </c>
      <c r="D117" s="155"/>
      <c r="E117" s="101">
        <f>+'Pay App 28'!E117</f>
        <v>0</v>
      </c>
      <c r="F117" s="73"/>
      <c r="G117" s="102">
        <f>+'Pay App 28'!G117+'Pay App 29'!F117</f>
        <v>0</v>
      </c>
      <c r="H117" s="194">
        <f>+'Pay App 28'!K117</f>
        <v>0</v>
      </c>
      <c r="I117" s="195"/>
      <c r="J117" s="104"/>
      <c r="K117" s="55">
        <f t="shared" si="2"/>
        <v>0</v>
      </c>
      <c r="L117" s="56">
        <f t="shared" si="0"/>
        <v>0</v>
      </c>
      <c r="M117" s="54">
        <f t="shared" si="1"/>
        <v>0</v>
      </c>
      <c r="N117" s="54">
        <f t="shared" si="3"/>
        <v>0</v>
      </c>
      <c r="O117" s="101">
        <f>+'Pay App 28'!O117+'Pay App 28'!P117</f>
        <v>0</v>
      </c>
      <c r="P117" s="73"/>
      <c r="Q117" s="69">
        <f>+'Pay App 28'!Q117+N117+P117</f>
        <v>0</v>
      </c>
    </row>
    <row r="118" spans="1:17" ht="21" customHeight="1" x14ac:dyDescent="0.25">
      <c r="A118" s="154" t="s">
        <v>89</v>
      </c>
      <c r="B118" s="154"/>
      <c r="C118" s="130" t="s">
        <v>90</v>
      </c>
      <c r="D118" s="58"/>
      <c r="E118" s="101">
        <f>+'Pay App 28'!E118</f>
        <v>0</v>
      </c>
      <c r="F118" s="73"/>
      <c r="G118" s="102">
        <f>+'Pay App 28'!G118+'Pay App 29'!F118</f>
        <v>0</v>
      </c>
      <c r="H118" s="194">
        <f>+'Pay App 28'!K118</f>
        <v>0</v>
      </c>
      <c r="I118" s="195"/>
      <c r="J118" s="104"/>
      <c r="K118" s="55">
        <f t="shared" si="2"/>
        <v>0</v>
      </c>
      <c r="L118" s="56">
        <f t="shared" si="0"/>
        <v>0</v>
      </c>
      <c r="M118" s="54">
        <f t="shared" si="1"/>
        <v>0</v>
      </c>
      <c r="N118" s="54">
        <f t="shared" si="3"/>
        <v>0</v>
      </c>
      <c r="O118" s="101">
        <f>+'Pay App 28'!O118+'Pay App 28'!P118</f>
        <v>0</v>
      </c>
      <c r="P118" s="73"/>
      <c r="Q118" s="69">
        <f>+'Pay App 28'!Q118+N118+P118</f>
        <v>0</v>
      </c>
    </row>
    <row r="119" spans="1:17" ht="21" customHeight="1" x14ac:dyDescent="0.25">
      <c r="A119" s="154" t="s">
        <v>91</v>
      </c>
      <c r="B119" s="154"/>
      <c r="C119" s="155" t="s">
        <v>92</v>
      </c>
      <c r="D119" s="172"/>
      <c r="E119" s="101">
        <f>+'Pay App 28'!E119</f>
        <v>0</v>
      </c>
      <c r="F119" s="73"/>
      <c r="G119" s="102">
        <f>+'Pay App 28'!G119+'Pay App 29'!F119</f>
        <v>0</v>
      </c>
      <c r="H119" s="194">
        <f>+'Pay App 28'!K119</f>
        <v>0</v>
      </c>
      <c r="I119" s="195"/>
      <c r="J119" s="104"/>
      <c r="K119" s="55">
        <f t="shared" si="2"/>
        <v>0</v>
      </c>
      <c r="L119" s="56">
        <f t="shared" si="0"/>
        <v>0</v>
      </c>
      <c r="M119" s="54">
        <f t="shared" si="1"/>
        <v>0</v>
      </c>
      <c r="N119" s="54">
        <f t="shared" si="3"/>
        <v>0</v>
      </c>
      <c r="O119" s="101">
        <f>+'Pay App 28'!O119+'Pay App 28'!P119</f>
        <v>0</v>
      </c>
      <c r="P119" s="73"/>
      <c r="Q119" s="69">
        <f>+'Pay App 28'!Q119+N119+P119</f>
        <v>0</v>
      </c>
    </row>
    <row r="120" spans="1:17" ht="21" customHeight="1" x14ac:dyDescent="0.25">
      <c r="A120" s="154" t="s">
        <v>302</v>
      </c>
      <c r="B120" s="154"/>
      <c r="C120" s="154" t="s">
        <v>303</v>
      </c>
      <c r="D120" s="155"/>
      <c r="E120" s="101">
        <f>+'Pay App 28'!E120</f>
        <v>0</v>
      </c>
      <c r="F120" s="73"/>
      <c r="G120" s="102">
        <f>+'Pay App 28'!G120+'Pay App 29'!F120</f>
        <v>0</v>
      </c>
      <c r="H120" s="194">
        <f>+'Pay App 28'!K120</f>
        <v>0</v>
      </c>
      <c r="I120" s="195"/>
      <c r="J120" s="104"/>
      <c r="K120" s="55">
        <f t="shared" si="2"/>
        <v>0</v>
      </c>
      <c r="L120" s="56">
        <f t="shared" si="0"/>
        <v>0</v>
      </c>
      <c r="M120" s="54">
        <f t="shared" si="1"/>
        <v>0</v>
      </c>
      <c r="N120" s="54">
        <f t="shared" si="3"/>
        <v>0</v>
      </c>
      <c r="O120" s="101">
        <f>+'Pay App 28'!O120+'Pay App 28'!P120</f>
        <v>0</v>
      </c>
      <c r="P120" s="73"/>
      <c r="Q120" s="69">
        <f>+'Pay App 28'!Q120+N120+P120</f>
        <v>0</v>
      </c>
    </row>
    <row r="121" spans="1:17" ht="21" customHeight="1" x14ac:dyDescent="0.25">
      <c r="A121" s="154" t="s">
        <v>304</v>
      </c>
      <c r="B121" s="154"/>
      <c r="C121" s="154" t="s">
        <v>305</v>
      </c>
      <c r="D121" s="155"/>
      <c r="E121" s="101">
        <f>+'Pay App 28'!E121</f>
        <v>0</v>
      </c>
      <c r="F121" s="73"/>
      <c r="G121" s="102">
        <f>+'Pay App 28'!G121+'Pay App 29'!F121</f>
        <v>0</v>
      </c>
      <c r="H121" s="194">
        <f>+'Pay App 28'!K121</f>
        <v>0</v>
      </c>
      <c r="I121" s="195"/>
      <c r="J121" s="104"/>
      <c r="K121" s="55">
        <f t="shared" si="2"/>
        <v>0</v>
      </c>
      <c r="L121" s="56">
        <f t="shared" si="0"/>
        <v>0</v>
      </c>
      <c r="M121" s="54">
        <f t="shared" si="1"/>
        <v>0</v>
      </c>
      <c r="N121" s="54">
        <f t="shared" si="3"/>
        <v>0</v>
      </c>
      <c r="O121" s="101">
        <f>+'Pay App 28'!O121+'Pay App 28'!P121</f>
        <v>0</v>
      </c>
      <c r="P121" s="73"/>
      <c r="Q121" s="69">
        <f>+'Pay App 28'!Q121+N121+P121</f>
        <v>0</v>
      </c>
    </row>
    <row r="122" spans="1:17" ht="21" customHeight="1" x14ac:dyDescent="0.25">
      <c r="A122" s="159" t="s">
        <v>93</v>
      </c>
      <c r="B122" s="159"/>
      <c r="C122" s="160" t="s">
        <v>221</v>
      </c>
      <c r="D122" s="163"/>
      <c r="E122" s="101">
        <f>+'Pay App 28'!E122</f>
        <v>0</v>
      </c>
      <c r="F122" s="73"/>
      <c r="G122" s="102">
        <f>+'Pay App 28'!G122+'Pay App 29'!F122</f>
        <v>0</v>
      </c>
      <c r="H122" s="194">
        <f>+'Pay App 28'!K122</f>
        <v>0</v>
      </c>
      <c r="I122" s="195"/>
      <c r="J122" s="104"/>
      <c r="K122" s="55">
        <f t="shared" si="2"/>
        <v>0</v>
      </c>
      <c r="L122" s="56">
        <f t="shared" si="0"/>
        <v>0</v>
      </c>
      <c r="M122" s="54">
        <f t="shared" si="1"/>
        <v>0</v>
      </c>
      <c r="N122" s="54">
        <f t="shared" si="3"/>
        <v>0</v>
      </c>
      <c r="O122" s="101">
        <f>+'Pay App 28'!O122+'Pay App 28'!P122</f>
        <v>0</v>
      </c>
      <c r="P122" s="73"/>
      <c r="Q122" s="69">
        <f>+'Pay App 28'!Q122+N122+P122</f>
        <v>0</v>
      </c>
    </row>
    <row r="123" spans="1:17" ht="21" customHeight="1" x14ac:dyDescent="0.25">
      <c r="A123" s="154" t="s">
        <v>306</v>
      </c>
      <c r="B123" s="154"/>
      <c r="C123" s="154" t="s">
        <v>307</v>
      </c>
      <c r="D123" s="155"/>
      <c r="E123" s="101">
        <f>+'Pay App 28'!E123</f>
        <v>0</v>
      </c>
      <c r="F123" s="73"/>
      <c r="G123" s="102">
        <f>+'Pay App 28'!G123+'Pay App 29'!F123</f>
        <v>0</v>
      </c>
      <c r="H123" s="194">
        <f>+'Pay App 28'!K123</f>
        <v>0</v>
      </c>
      <c r="I123" s="195"/>
      <c r="J123" s="104"/>
      <c r="K123" s="55">
        <f t="shared" si="2"/>
        <v>0</v>
      </c>
      <c r="L123" s="56">
        <f t="shared" si="0"/>
        <v>0</v>
      </c>
      <c r="M123" s="54">
        <f t="shared" si="1"/>
        <v>0</v>
      </c>
      <c r="N123" s="54">
        <f t="shared" si="3"/>
        <v>0</v>
      </c>
      <c r="O123" s="101">
        <f>+'Pay App 28'!O123+'Pay App 28'!P123</f>
        <v>0</v>
      </c>
      <c r="P123" s="73"/>
      <c r="Q123" s="69">
        <f>+'Pay App 28'!Q123+N123+P123</f>
        <v>0</v>
      </c>
    </row>
    <row r="124" spans="1:17" ht="21" customHeight="1" x14ac:dyDescent="0.25">
      <c r="A124" s="154" t="s">
        <v>306</v>
      </c>
      <c r="B124" s="154"/>
      <c r="C124" s="154" t="s">
        <v>308</v>
      </c>
      <c r="D124" s="155"/>
      <c r="E124" s="101">
        <f>+'Pay App 28'!E124</f>
        <v>0</v>
      </c>
      <c r="F124" s="73"/>
      <c r="G124" s="102">
        <f>+'Pay App 28'!G124+'Pay App 29'!F124</f>
        <v>0</v>
      </c>
      <c r="H124" s="194">
        <f>+'Pay App 28'!K124</f>
        <v>0</v>
      </c>
      <c r="I124" s="195"/>
      <c r="J124" s="104"/>
      <c r="K124" s="55">
        <f t="shared" si="2"/>
        <v>0</v>
      </c>
      <c r="L124" s="56">
        <f t="shared" si="0"/>
        <v>0</v>
      </c>
      <c r="M124" s="54">
        <f t="shared" si="1"/>
        <v>0</v>
      </c>
      <c r="N124" s="54">
        <f t="shared" si="3"/>
        <v>0</v>
      </c>
      <c r="O124" s="101">
        <f>+'Pay App 28'!O124+'Pay App 28'!P124</f>
        <v>0</v>
      </c>
      <c r="P124" s="73"/>
      <c r="Q124" s="69">
        <f>+'Pay App 28'!Q124+N124+P124</f>
        <v>0</v>
      </c>
    </row>
    <row r="125" spans="1:17" ht="21" customHeight="1" x14ac:dyDescent="0.25">
      <c r="A125" s="154" t="s">
        <v>306</v>
      </c>
      <c r="B125" s="154"/>
      <c r="C125" s="154" t="s">
        <v>309</v>
      </c>
      <c r="D125" s="155"/>
      <c r="E125" s="101">
        <f>+'Pay App 28'!E125</f>
        <v>0</v>
      </c>
      <c r="F125" s="73"/>
      <c r="G125" s="102">
        <f>+'Pay App 28'!G125+'Pay App 29'!F125</f>
        <v>0</v>
      </c>
      <c r="H125" s="194">
        <f>+'Pay App 28'!K125</f>
        <v>0</v>
      </c>
      <c r="I125" s="195"/>
      <c r="J125" s="104"/>
      <c r="K125" s="55">
        <f t="shared" si="2"/>
        <v>0</v>
      </c>
      <c r="L125" s="56">
        <f t="shared" si="0"/>
        <v>0</v>
      </c>
      <c r="M125" s="54">
        <f t="shared" si="1"/>
        <v>0</v>
      </c>
      <c r="N125" s="54">
        <f t="shared" si="3"/>
        <v>0</v>
      </c>
      <c r="O125" s="101">
        <f>+'Pay App 28'!O125+'Pay App 28'!P125</f>
        <v>0</v>
      </c>
      <c r="P125" s="73"/>
      <c r="Q125" s="69">
        <f>+'Pay App 28'!Q125+N125+P125</f>
        <v>0</v>
      </c>
    </row>
    <row r="126" spans="1:17" ht="21" customHeight="1" x14ac:dyDescent="0.25">
      <c r="A126" s="159" t="s">
        <v>222</v>
      </c>
      <c r="B126" s="159"/>
      <c r="C126" s="159" t="s">
        <v>223</v>
      </c>
      <c r="D126" s="160"/>
      <c r="E126" s="101">
        <f>+'Pay App 28'!E126</f>
        <v>0</v>
      </c>
      <c r="F126" s="73"/>
      <c r="G126" s="102">
        <f>+'Pay App 28'!G126+'Pay App 29'!F126</f>
        <v>0</v>
      </c>
      <c r="H126" s="194">
        <f>+'Pay App 28'!K126</f>
        <v>0</v>
      </c>
      <c r="I126" s="195"/>
      <c r="J126" s="104"/>
      <c r="K126" s="55">
        <f t="shared" si="2"/>
        <v>0</v>
      </c>
      <c r="L126" s="56">
        <f t="shared" si="0"/>
        <v>0</v>
      </c>
      <c r="M126" s="54">
        <f t="shared" si="1"/>
        <v>0</v>
      </c>
      <c r="N126" s="54">
        <f t="shared" si="3"/>
        <v>0</v>
      </c>
      <c r="O126" s="101">
        <f>+'Pay App 28'!O126+'Pay App 28'!P126</f>
        <v>0</v>
      </c>
      <c r="P126" s="73"/>
      <c r="Q126" s="69">
        <f>+'Pay App 28'!Q126+N126+P126</f>
        <v>0</v>
      </c>
    </row>
    <row r="127" spans="1:17" ht="21" customHeight="1" x14ac:dyDescent="0.25">
      <c r="A127" s="154" t="s">
        <v>94</v>
      </c>
      <c r="B127" s="154"/>
      <c r="C127" s="154" t="s">
        <v>95</v>
      </c>
      <c r="D127" s="155"/>
      <c r="E127" s="101">
        <f>+'Pay App 28'!E127</f>
        <v>0</v>
      </c>
      <c r="F127" s="73"/>
      <c r="G127" s="102">
        <f>+'Pay App 28'!G127+'Pay App 29'!F127</f>
        <v>0</v>
      </c>
      <c r="H127" s="194">
        <f>+'Pay App 28'!K127</f>
        <v>0</v>
      </c>
      <c r="I127" s="195"/>
      <c r="J127" s="104"/>
      <c r="K127" s="55">
        <f t="shared" si="2"/>
        <v>0</v>
      </c>
      <c r="L127" s="56">
        <f t="shared" si="0"/>
        <v>0</v>
      </c>
      <c r="M127" s="54">
        <f t="shared" si="1"/>
        <v>0</v>
      </c>
      <c r="N127" s="54">
        <f t="shared" si="3"/>
        <v>0</v>
      </c>
      <c r="O127" s="101">
        <f>+'Pay App 28'!O127+'Pay App 28'!P127</f>
        <v>0</v>
      </c>
      <c r="P127" s="73"/>
      <c r="Q127" s="69">
        <f>+'Pay App 28'!Q127+N127+P127</f>
        <v>0</v>
      </c>
    </row>
    <row r="128" spans="1:17" ht="21" customHeight="1" x14ac:dyDescent="0.25">
      <c r="A128" s="154" t="s">
        <v>310</v>
      </c>
      <c r="B128" s="154"/>
      <c r="C128" s="154" t="s">
        <v>311</v>
      </c>
      <c r="D128" s="155"/>
      <c r="E128" s="101">
        <f>+'Pay App 28'!E128</f>
        <v>0</v>
      </c>
      <c r="F128" s="73"/>
      <c r="G128" s="102">
        <f>+'Pay App 28'!G128+'Pay App 29'!F128</f>
        <v>0</v>
      </c>
      <c r="H128" s="194">
        <f>+'Pay App 28'!K128</f>
        <v>0</v>
      </c>
      <c r="I128" s="195"/>
      <c r="J128" s="104"/>
      <c r="K128" s="55">
        <f t="shared" si="2"/>
        <v>0</v>
      </c>
      <c r="L128" s="56">
        <f t="shared" si="0"/>
        <v>0</v>
      </c>
      <c r="M128" s="54">
        <f t="shared" si="1"/>
        <v>0</v>
      </c>
      <c r="N128" s="54">
        <f t="shared" si="3"/>
        <v>0</v>
      </c>
      <c r="O128" s="101">
        <f>+'Pay App 28'!O128+'Pay App 28'!P128</f>
        <v>0</v>
      </c>
      <c r="P128" s="73"/>
      <c r="Q128" s="69">
        <f>+'Pay App 28'!Q128+N128+P128</f>
        <v>0</v>
      </c>
    </row>
    <row r="129" spans="1:17" ht="21" customHeight="1" x14ac:dyDescent="0.25">
      <c r="A129" s="154" t="s">
        <v>312</v>
      </c>
      <c r="B129" s="154"/>
      <c r="C129" s="154" t="s">
        <v>313</v>
      </c>
      <c r="D129" s="155"/>
      <c r="E129" s="101">
        <f>+'Pay App 28'!E129</f>
        <v>0</v>
      </c>
      <c r="F129" s="73"/>
      <c r="G129" s="102">
        <f>+'Pay App 28'!G129+'Pay App 29'!F129</f>
        <v>0</v>
      </c>
      <c r="H129" s="194">
        <f>+'Pay App 28'!K129</f>
        <v>0</v>
      </c>
      <c r="I129" s="195"/>
      <c r="J129" s="104"/>
      <c r="K129" s="55">
        <f t="shared" si="2"/>
        <v>0</v>
      </c>
      <c r="L129" s="56">
        <f t="shared" si="0"/>
        <v>0</v>
      </c>
      <c r="M129" s="54">
        <f t="shared" si="1"/>
        <v>0</v>
      </c>
      <c r="N129" s="54">
        <f t="shared" si="3"/>
        <v>0</v>
      </c>
      <c r="O129" s="101">
        <f>+'Pay App 28'!O129+'Pay App 28'!P129</f>
        <v>0</v>
      </c>
      <c r="P129" s="73"/>
      <c r="Q129" s="69">
        <f>+'Pay App 28'!Q129+N129+P129</f>
        <v>0</v>
      </c>
    </row>
    <row r="130" spans="1:17" ht="21" customHeight="1" x14ac:dyDescent="0.25">
      <c r="A130" s="154" t="s">
        <v>96</v>
      </c>
      <c r="B130" s="154"/>
      <c r="C130" s="154" t="s">
        <v>97</v>
      </c>
      <c r="D130" s="155"/>
      <c r="E130" s="101">
        <f>+'Pay App 28'!E130</f>
        <v>0</v>
      </c>
      <c r="F130" s="73"/>
      <c r="G130" s="102">
        <f>+'Pay App 28'!G130+'Pay App 29'!F130</f>
        <v>0</v>
      </c>
      <c r="H130" s="194">
        <f>+'Pay App 28'!K130</f>
        <v>0</v>
      </c>
      <c r="I130" s="195"/>
      <c r="J130" s="104"/>
      <c r="K130" s="55">
        <f t="shared" si="2"/>
        <v>0</v>
      </c>
      <c r="L130" s="56">
        <f t="shared" si="0"/>
        <v>0</v>
      </c>
      <c r="M130" s="54">
        <f t="shared" si="1"/>
        <v>0</v>
      </c>
      <c r="N130" s="54">
        <f t="shared" si="3"/>
        <v>0</v>
      </c>
      <c r="O130" s="101">
        <f>+'Pay App 28'!O130+'Pay App 28'!P130</f>
        <v>0</v>
      </c>
      <c r="P130" s="73"/>
      <c r="Q130" s="69">
        <f>+'Pay App 28'!Q130+N130+P130</f>
        <v>0</v>
      </c>
    </row>
    <row r="131" spans="1:17" ht="21" customHeight="1" x14ac:dyDescent="0.25">
      <c r="A131" s="154" t="s">
        <v>314</v>
      </c>
      <c r="B131" s="154"/>
      <c r="C131" s="154" t="s">
        <v>315</v>
      </c>
      <c r="D131" s="155"/>
      <c r="E131" s="101">
        <f>+'Pay App 28'!E131</f>
        <v>0</v>
      </c>
      <c r="F131" s="73"/>
      <c r="G131" s="102">
        <f>+'Pay App 28'!G131+'Pay App 29'!F131</f>
        <v>0</v>
      </c>
      <c r="H131" s="194">
        <f>+'Pay App 28'!K131</f>
        <v>0</v>
      </c>
      <c r="I131" s="195"/>
      <c r="J131" s="104"/>
      <c r="K131" s="55">
        <f t="shared" si="2"/>
        <v>0</v>
      </c>
      <c r="L131" s="56">
        <f t="shared" si="0"/>
        <v>0</v>
      </c>
      <c r="M131" s="54">
        <f t="shared" si="1"/>
        <v>0</v>
      </c>
      <c r="N131" s="54">
        <f t="shared" si="3"/>
        <v>0</v>
      </c>
      <c r="O131" s="101">
        <f>+'Pay App 28'!O131+'Pay App 28'!P131</f>
        <v>0</v>
      </c>
      <c r="P131" s="73"/>
      <c r="Q131" s="69">
        <f>+'Pay App 28'!Q131+N131+P131</f>
        <v>0</v>
      </c>
    </row>
    <row r="132" spans="1:17" ht="21" customHeight="1" x14ac:dyDescent="0.25">
      <c r="A132" s="154" t="s">
        <v>316</v>
      </c>
      <c r="B132" s="154"/>
      <c r="C132" s="154" t="s">
        <v>317</v>
      </c>
      <c r="D132" s="155"/>
      <c r="E132" s="101">
        <f>+'Pay App 28'!E132</f>
        <v>0</v>
      </c>
      <c r="F132" s="73"/>
      <c r="G132" s="102">
        <f>+'Pay App 28'!G132+'Pay App 29'!F132</f>
        <v>0</v>
      </c>
      <c r="H132" s="194">
        <f>+'Pay App 28'!K132</f>
        <v>0</v>
      </c>
      <c r="I132" s="195"/>
      <c r="J132" s="104"/>
      <c r="K132" s="55">
        <f t="shared" si="2"/>
        <v>0</v>
      </c>
      <c r="L132" s="56">
        <f t="shared" si="0"/>
        <v>0</v>
      </c>
      <c r="M132" s="54">
        <f t="shared" si="1"/>
        <v>0</v>
      </c>
      <c r="N132" s="54">
        <f t="shared" si="3"/>
        <v>0</v>
      </c>
      <c r="O132" s="101">
        <f>+'Pay App 28'!O132+'Pay App 28'!P132</f>
        <v>0</v>
      </c>
      <c r="P132" s="73"/>
      <c r="Q132" s="69">
        <f>+'Pay App 28'!Q132+N132+P132</f>
        <v>0</v>
      </c>
    </row>
    <row r="133" spans="1:17" ht="21" customHeight="1" x14ac:dyDescent="0.25">
      <c r="A133" s="159" t="s">
        <v>219</v>
      </c>
      <c r="B133" s="159"/>
      <c r="C133" s="159" t="s">
        <v>220</v>
      </c>
      <c r="D133" s="160"/>
      <c r="E133" s="101">
        <f>+'Pay App 28'!E133</f>
        <v>0</v>
      </c>
      <c r="F133" s="73"/>
      <c r="G133" s="102">
        <f>+'Pay App 28'!G133+'Pay App 29'!F133</f>
        <v>0</v>
      </c>
      <c r="H133" s="194">
        <f>+'Pay App 28'!K133</f>
        <v>0</v>
      </c>
      <c r="I133" s="195"/>
      <c r="J133" s="104"/>
      <c r="K133" s="55">
        <f t="shared" si="2"/>
        <v>0</v>
      </c>
      <c r="L133" s="56">
        <f t="shared" si="0"/>
        <v>0</v>
      </c>
      <c r="M133" s="54">
        <f t="shared" si="1"/>
        <v>0</v>
      </c>
      <c r="N133" s="54">
        <f t="shared" si="3"/>
        <v>0</v>
      </c>
      <c r="O133" s="101">
        <f>+'Pay App 28'!O133+'Pay App 28'!P133</f>
        <v>0</v>
      </c>
      <c r="P133" s="73"/>
      <c r="Q133" s="69">
        <f>+'Pay App 28'!Q133+N133+P133</f>
        <v>0</v>
      </c>
    </row>
    <row r="134" spans="1:17" ht="21" customHeight="1" x14ac:dyDescent="0.25">
      <c r="A134" s="154" t="s">
        <v>98</v>
      </c>
      <c r="B134" s="154"/>
      <c r="C134" s="154" t="s">
        <v>99</v>
      </c>
      <c r="D134" s="155"/>
      <c r="E134" s="101">
        <f>+'Pay App 28'!E134</f>
        <v>0</v>
      </c>
      <c r="F134" s="73"/>
      <c r="G134" s="102">
        <f>+'Pay App 28'!G134+'Pay App 29'!F134</f>
        <v>0</v>
      </c>
      <c r="H134" s="194">
        <f>+'Pay App 28'!K134</f>
        <v>0</v>
      </c>
      <c r="I134" s="195"/>
      <c r="J134" s="104"/>
      <c r="K134" s="55">
        <f t="shared" si="2"/>
        <v>0</v>
      </c>
      <c r="L134" s="56">
        <f t="shared" si="0"/>
        <v>0</v>
      </c>
      <c r="M134" s="54">
        <f t="shared" si="1"/>
        <v>0</v>
      </c>
      <c r="N134" s="54">
        <f t="shared" si="3"/>
        <v>0</v>
      </c>
      <c r="O134" s="101">
        <f>+'Pay App 28'!O134+'Pay App 28'!P134</f>
        <v>0</v>
      </c>
      <c r="P134" s="73"/>
      <c r="Q134" s="69">
        <f>+'Pay App 28'!Q134+N134+P134</f>
        <v>0</v>
      </c>
    </row>
    <row r="135" spans="1:17" ht="21" customHeight="1" x14ac:dyDescent="0.25">
      <c r="A135" s="154" t="s">
        <v>100</v>
      </c>
      <c r="B135" s="154"/>
      <c r="C135" s="154" t="s">
        <v>101</v>
      </c>
      <c r="D135" s="155"/>
      <c r="E135" s="101">
        <f>+'Pay App 28'!E135</f>
        <v>0</v>
      </c>
      <c r="F135" s="73"/>
      <c r="G135" s="102">
        <f>+'Pay App 28'!G135+'Pay App 29'!F135</f>
        <v>0</v>
      </c>
      <c r="H135" s="194">
        <f>+'Pay App 28'!K135</f>
        <v>0</v>
      </c>
      <c r="I135" s="195"/>
      <c r="J135" s="104"/>
      <c r="K135" s="55">
        <f t="shared" si="2"/>
        <v>0</v>
      </c>
      <c r="L135" s="56">
        <f t="shared" si="0"/>
        <v>0</v>
      </c>
      <c r="M135" s="54">
        <f t="shared" si="1"/>
        <v>0</v>
      </c>
      <c r="N135" s="54">
        <f t="shared" si="3"/>
        <v>0</v>
      </c>
      <c r="O135" s="101">
        <f>+'Pay App 28'!O135+'Pay App 28'!P135</f>
        <v>0</v>
      </c>
      <c r="P135" s="73"/>
      <c r="Q135" s="69">
        <f>+'Pay App 28'!Q135+N135+P135</f>
        <v>0</v>
      </c>
    </row>
    <row r="136" spans="1:17" ht="21" customHeight="1" x14ac:dyDescent="0.25">
      <c r="A136" s="154" t="s">
        <v>102</v>
      </c>
      <c r="B136" s="154"/>
      <c r="C136" s="154" t="s">
        <v>103</v>
      </c>
      <c r="D136" s="155"/>
      <c r="E136" s="101">
        <f>+'Pay App 28'!E136</f>
        <v>0</v>
      </c>
      <c r="F136" s="73"/>
      <c r="G136" s="102">
        <f>+'Pay App 28'!G136+'Pay App 29'!F136</f>
        <v>0</v>
      </c>
      <c r="H136" s="194">
        <f>+'Pay App 28'!K136</f>
        <v>0</v>
      </c>
      <c r="I136" s="195"/>
      <c r="J136" s="104"/>
      <c r="K136" s="55">
        <f t="shared" si="2"/>
        <v>0</v>
      </c>
      <c r="L136" s="56">
        <f t="shared" si="0"/>
        <v>0</v>
      </c>
      <c r="M136" s="54">
        <f t="shared" si="1"/>
        <v>0</v>
      </c>
      <c r="N136" s="54">
        <f t="shared" si="3"/>
        <v>0</v>
      </c>
      <c r="O136" s="101">
        <f>+'Pay App 28'!O136+'Pay App 28'!P136</f>
        <v>0</v>
      </c>
      <c r="P136" s="73"/>
      <c r="Q136" s="69">
        <f>+'Pay App 28'!Q136+N136+P136</f>
        <v>0</v>
      </c>
    </row>
    <row r="137" spans="1:17" ht="21" customHeight="1" x14ac:dyDescent="0.25">
      <c r="A137" s="159" t="s">
        <v>217</v>
      </c>
      <c r="B137" s="159"/>
      <c r="C137" s="159" t="s">
        <v>218</v>
      </c>
      <c r="D137" s="160"/>
      <c r="E137" s="101">
        <f>+'Pay App 28'!E137</f>
        <v>0</v>
      </c>
      <c r="F137" s="73"/>
      <c r="G137" s="102">
        <f>+'Pay App 28'!G137+'Pay App 29'!F137</f>
        <v>0</v>
      </c>
      <c r="H137" s="194">
        <f>+'Pay App 28'!K137</f>
        <v>0</v>
      </c>
      <c r="I137" s="195"/>
      <c r="J137" s="104"/>
      <c r="K137" s="55">
        <f t="shared" si="2"/>
        <v>0</v>
      </c>
      <c r="L137" s="56">
        <f t="shared" si="0"/>
        <v>0</v>
      </c>
      <c r="M137" s="54">
        <f t="shared" si="1"/>
        <v>0</v>
      </c>
      <c r="N137" s="54">
        <f t="shared" si="3"/>
        <v>0</v>
      </c>
      <c r="O137" s="101">
        <f>+'Pay App 28'!O137+'Pay App 28'!P137</f>
        <v>0</v>
      </c>
      <c r="P137" s="73"/>
      <c r="Q137" s="69">
        <f>+'Pay App 28'!Q137+N137+P137</f>
        <v>0</v>
      </c>
    </row>
    <row r="138" spans="1:17" ht="21" customHeight="1" x14ac:dyDescent="0.25">
      <c r="A138" s="154" t="s">
        <v>104</v>
      </c>
      <c r="B138" s="154"/>
      <c r="C138" s="154" t="s">
        <v>105</v>
      </c>
      <c r="D138" s="155"/>
      <c r="E138" s="101">
        <f>+'Pay App 28'!E138</f>
        <v>0</v>
      </c>
      <c r="F138" s="73"/>
      <c r="G138" s="102">
        <f>+'Pay App 28'!G138+'Pay App 29'!F138</f>
        <v>0</v>
      </c>
      <c r="H138" s="194">
        <f>+'Pay App 28'!K138</f>
        <v>0</v>
      </c>
      <c r="I138" s="195"/>
      <c r="J138" s="104"/>
      <c r="K138" s="55">
        <f t="shared" si="2"/>
        <v>0</v>
      </c>
      <c r="L138" s="56">
        <f t="shared" si="0"/>
        <v>0</v>
      </c>
      <c r="M138" s="54">
        <f t="shared" si="1"/>
        <v>0</v>
      </c>
      <c r="N138" s="54">
        <f t="shared" si="3"/>
        <v>0</v>
      </c>
      <c r="O138" s="101">
        <f>+'Pay App 28'!O138+'Pay App 28'!P138</f>
        <v>0</v>
      </c>
      <c r="P138" s="73"/>
      <c r="Q138" s="69">
        <f>+'Pay App 28'!Q138+N138+P138</f>
        <v>0</v>
      </c>
    </row>
    <row r="139" spans="1:17" ht="21" customHeight="1" x14ac:dyDescent="0.25">
      <c r="A139" s="154" t="s">
        <v>318</v>
      </c>
      <c r="B139" s="154"/>
      <c r="C139" s="154" t="s">
        <v>319</v>
      </c>
      <c r="D139" s="155"/>
      <c r="E139" s="101">
        <f>+'Pay App 28'!E139</f>
        <v>0</v>
      </c>
      <c r="F139" s="73"/>
      <c r="G139" s="102">
        <f>+'Pay App 28'!G139+'Pay App 29'!F139</f>
        <v>0</v>
      </c>
      <c r="H139" s="194">
        <f>+'Pay App 28'!K139</f>
        <v>0</v>
      </c>
      <c r="I139" s="195"/>
      <c r="J139" s="104"/>
      <c r="K139" s="55">
        <f t="shared" si="2"/>
        <v>0</v>
      </c>
      <c r="L139" s="56">
        <f t="shared" si="0"/>
        <v>0</v>
      </c>
      <c r="M139" s="54">
        <f t="shared" si="1"/>
        <v>0</v>
      </c>
      <c r="N139" s="54">
        <f t="shared" si="3"/>
        <v>0</v>
      </c>
      <c r="O139" s="101">
        <f>+'Pay App 28'!O139+'Pay App 28'!P139</f>
        <v>0</v>
      </c>
      <c r="P139" s="73"/>
      <c r="Q139" s="69">
        <f>+'Pay App 28'!Q139+N139+P139</f>
        <v>0</v>
      </c>
    </row>
    <row r="140" spans="1:17" ht="21" customHeight="1" x14ac:dyDescent="0.25">
      <c r="A140" s="154" t="s">
        <v>106</v>
      </c>
      <c r="B140" s="154"/>
      <c r="C140" s="154" t="s">
        <v>107</v>
      </c>
      <c r="D140" s="155"/>
      <c r="E140" s="101">
        <f>+'Pay App 28'!E140</f>
        <v>0</v>
      </c>
      <c r="F140" s="73"/>
      <c r="G140" s="102">
        <f>+'Pay App 28'!G140+'Pay App 29'!F140</f>
        <v>0</v>
      </c>
      <c r="H140" s="194">
        <f>+'Pay App 28'!K140</f>
        <v>0</v>
      </c>
      <c r="I140" s="195"/>
      <c r="J140" s="104"/>
      <c r="K140" s="55">
        <f t="shared" si="2"/>
        <v>0</v>
      </c>
      <c r="L140" s="56">
        <f t="shared" si="0"/>
        <v>0</v>
      </c>
      <c r="M140" s="54">
        <f t="shared" si="1"/>
        <v>0</v>
      </c>
      <c r="N140" s="54">
        <f t="shared" si="3"/>
        <v>0</v>
      </c>
      <c r="O140" s="101">
        <f>+'Pay App 28'!O140+'Pay App 28'!P140</f>
        <v>0</v>
      </c>
      <c r="P140" s="73"/>
      <c r="Q140" s="69">
        <f>+'Pay App 28'!Q140+N140+P140</f>
        <v>0</v>
      </c>
    </row>
    <row r="141" spans="1:17" ht="21" customHeight="1" x14ac:dyDescent="0.25">
      <c r="A141" s="154" t="s">
        <v>320</v>
      </c>
      <c r="B141" s="154"/>
      <c r="C141" s="154" t="s">
        <v>321</v>
      </c>
      <c r="D141" s="155"/>
      <c r="E141" s="101">
        <f>+'Pay App 28'!E141</f>
        <v>0</v>
      </c>
      <c r="F141" s="73"/>
      <c r="G141" s="102">
        <f>+'Pay App 28'!G141+'Pay App 29'!F141</f>
        <v>0</v>
      </c>
      <c r="H141" s="194">
        <f>+'Pay App 28'!K141</f>
        <v>0</v>
      </c>
      <c r="I141" s="195"/>
      <c r="J141" s="104"/>
      <c r="K141" s="55">
        <f t="shared" si="2"/>
        <v>0</v>
      </c>
      <c r="L141" s="56">
        <f t="shared" si="0"/>
        <v>0</v>
      </c>
      <c r="M141" s="54">
        <f t="shared" si="1"/>
        <v>0</v>
      </c>
      <c r="N141" s="54">
        <f t="shared" si="3"/>
        <v>0</v>
      </c>
      <c r="O141" s="101">
        <f>+'Pay App 28'!O141+'Pay App 28'!P141</f>
        <v>0</v>
      </c>
      <c r="P141" s="73"/>
      <c r="Q141" s="69">
        <f>+'Pay App 28'!Q141+N141+P141</f>
        <v>0</v>
      </c>
    </row>
    <row r="142" spans="1:17" ht="21" customHeight="1" x14ac:dyDescent="0.25">
      <c r="A142" s="154" t="s">
        <v>108</v>
      </c>
      <c r="B142" s="154"/>
      <c r="C142" s="154" t="s">
        <v>109</v>
      </c>
      <c r="D142" s="155"/>
      <c r="E142" s="101">
        <f>+'Pay App 28'!E142</f>
        <v>0</v>
      </c>
      <c r="F142" s="73"/>
      <c r="G142" s="102">
        <f>+'Pay App 28'!G142+'Pay App 29'!F142</f>
        <v>0</v>
      </c>
      <c r="H142" s="194">
        <f>+'Pay App 28'!K142</f>
        <v>0</v>
      </c>
      <c r="I142" s="195"/>
      <c r="J142" s="104"/>
      <c r="K142" s="55">
        <f t="shared" si="2"/>
        <v>0</v>
      </c>
      <c r="L142" s="56">
        <f t="shared" si="0"/>
        <v>0</v>
      </c>
      <c r="M142" s="54">
        <f t="shared" si="1"/>
        <v>0</v>
      </c>
      <c r="N142" s="54">
        <f t="shared" si="3"/>
        <v>0</v>
      </c>
      <c r="O142" s="101">
        <f>+'Pay App 28'!O142+'Pay App 28'!P142</f>
        <v>0</v>
      </c>
      <c r="P142" s="73"/>
      <c r="Q142" s="69">
        <f>+'Pay App 28'!Q142+N142+P142</f>
        <v>0</v>
      </c>
    </row>
    <row r="143" spans="1:17" ht="21" customHeight="1" x14ac:dyDescent="0.25">
      <c r="A143" s="154" t="s">
        <v>110</v>
      </c>
      <c r="B143" s="154"/>
      <c r="C143" s="154" t="s">
        <v>111</v>
      </c>
      <c r="D143" s="155"/>
      <c r="E143" s="101">
        <f>+'Pay App 28'!E143</f>
        <v>0</v>
      </c>
      <c r="F143" s="73"/>
      <c r="G143" s="102">
        <f>+'Pay App 28'!G143+'Pay App 29'!F143</f>
        <v>0</v>
      </c>
      <c r="H143" s="194">
        <f>+'Pay App 28'!K143</f>
        <v>0</v>
      </c>
      <c r="I143" s="195"/>
      <c r="J143" s="104"/>
      <c r="K143" s="55">
        <f t="shared" si="2"/>
        <v>0</v>
      </c>
      <c r="L143" s="56">
        <f t="shared" si="0"/>
        <v>0</v>
      </c>
      <c r="M143" s="54">
        <f t="shared" si="1"/>
        <v>0</v>
      </c>
      <c r="N143" s="54">
        <f t="shared" si="3"/>
        <v>0</v>
      </c>
      <c r="O143" s="101">
        <f>+'Pay App 28'!O143+'Pay App 28'!P143</f>
        <v>0</v>
      </c>
      <c r="P143" s="73"/>
      <c r="Q143" s="69">
        <f>+'Pay App 28'!Q143+N143+P143</f>
        <v>0</v>
      </c>
    </row>
    <row r="144" spans="1:17" ht="21" customHeight="1" x14ac:dyDescent="0.25">
      <c r="A144" s="154" t="s">
        <v>322</v>
      </c>
      <c r="B144" s="154"/>
      <c r="C144" s="154" t="s">
        <v>323</v>
      </c>
      <c r="D144" s="155"/>
      <c r="E144" s="101">
        <f>+'Pay App 28'!E144</f>
        <v>0</v>
      </c>
      <c r="F144" s="73"/>
      <c r="G144" s="102">
        <f>+'Pay App 28'!G144+'Pay App 29'!F144</f>
        <v>0</v>
      </c>
      <c r="H144" s="194">
        <f>+'Pay App 28'!K144</f>
        <v>0</v>
      </c>
      <c r="I144" s="195"/>
      <c r="J144" s="104"/>
      <c r="K144" s="55">
        <f t="shared" si="2"/>
        <v>0</v>
      </c>
      <c r="L144" s="56">
        <f t="shared" si="0"/>
        <v>0</v>
      </c>
      <c r="M144" s="54">
        <f t="shared" si="1"/>
        <v>0</v>
      </c>
      <c r="N144" s="54">
        <f t="shared" si="3"/>
        <v>0</v>
      </c>
      <c r="O144" s="101">
        <f>+'Pay App 28'!O144+'Pay App 28'!P144</f>
        <v>0</v>
      </c>
      <c r="P144" s="73"/>
      <c r="Q144" s="69">
        <f>+'Pay App 28'!Q144+N144+P144</f>
        <v>0</v>
      </c>
    </row>
    <row r="145" spans="1:17" ht="21" customHeight="1" x14ac:dyDescent="0.25">
      <c r="A145" s="154" t="s">
        <v>327</v>
      </c>
      <c r="B145" s="154"/>
      <c r="C145" s="154" t="s">
        <v>324</v>
      </c>
      <c r="D145" s="155"/>
      <c r="E145" s="101">
        <f>+'Pay App 28'!E145</f>
        <v>0</v>
      </c>
      <c r="F145" s="73"/>
      <c r="G145" s="102">
        <f>+'Pay App 28'!G145+'Pay App 29'!F145</f>
        <v>0</v>
      </c>
      <c r="H145" s="194">
        <f>+'Pay App 28'!K145</f>
        <v>0</v>
      </c>
      <c r="I145" s="195"/>
      <c r="J145" s="104"/>
      <c r="K145" s="55">
        <f t="shared" si="2"/>
        <v>0</v>
      </c>
      <c r="L145" s="56">
        <f t="shared" si="0"/>
        <v>0</v>
      </c>
      <c r="M145" s="54">
        <f t="shared" si="1"/>
        <v>0</v>
      </c>
      <c r="N145" s="54">
        <f t="shared" si="3"/>
        <v>0</v>
      </c>
      <c r="O145" s="101">
        <f>+'Pay App 28'!O145+'Pay App 28'!P145</f>
        <v>0</v>
      </c>
      <c r="P145" s="73"/>
      <c r="Q145" s="69">
        <f>+'Pay App 28'!Q145+N145+P145</f>
        <v>0</v>
      </c>
    </row>
    <row r="146" spans="1:17" ht="21" customHeight="1" x14ac:dyDescent="0.25">
      <c r="A146" s="154" t="s">
        <v>325</v>
      </c>
      <c r="B146" s="154"/>
      <c r="C146" s="154" t="s">
        <v>326</v>
      </c>
      <c r="D146" s="155"/>
      <c r="E146" s="101">
        <f>+'Pay App 28'!E146</f>
        <v>0</v>
      </c>
      <c r="F146" s="73"/>
      <c r="G146" s="102">
        <f>+'Pay App 28'!G146+'Pay App 29'!F146</f>
        <v>0</v>
      </c>
      <c r="H146" s="194">
        <f>+'Pay App 28'!K146</f>
        <v>0</v>
      </c>
      <c r="I146" s="195"/>
      <c r="J146" s="104"/>
      <c r="K146" s="55">
        <f t="shared" si="2"/>
        <v>0</v>
      </c>
      <c r="L146" s="56">
        <f t="shared" ref="L146:L209" si="4">IF(ISERROR(K146/G146),0,K146/G146)</f>
        <v>0</v>
      </c>
      <c r="M146" s="54">
        <f t="shared" ref="M146:M209" si="5">+G146-K146</f>
        <v>0</v>
      </c>
      <c r="N146" s="54">
        <f t="shared" si="3"/>
        <v>0</v>
      </c>
      <c r="O146" s="101">
        <f>+'Pay App 28'!O146+'Pay App 28'!P146</f>
        <v>0</v>
      </c>
      <c r="P146" s="73"/>
      <c r="Q146" s="69">
        <f>+'Pay App 28'!Q146+N146+P146</f>
        <v>0</v>
      </c>
    </row>
    <row r="147" spans="1:17" ht="21" customHeight="1" x14ac:dyDescent="0.25">
      <c r="A147" s="159" t="s">
        <v>215</v>
      </c>
      <c r="B147" s="159"/>
      <c r="C147" s="159" t="s">
        <v>216</v>
      </c>
      <c r="D147" s="160"/>
      <c r="E147" s="101">
        <f>+'Pay App 28'!E147</f>
        <v>0</v>
      </c>
      <c r="F147" s="73"/>
      <c r="G147" s="102">
        <f>+'Pay App 28'!G147+'Pay App 29'!F147</f>
        <v>0</v>
      </c>
      <c r="H147" s="194">
        <f>+'Pay App 28'!K147</f>
        <v>0</v>
      </c>
      <c r="I147" s="195"/>
      <c r="J147" s="104"/>
      <c r="K147" s="55">
        <f t="shared" ref="K147:K210" si="6">+H147+J147</f>
        <v>0</v>
      </c>
      <c r="L147" s="56">
        <f t="shared" si="4"/>
        <v>0</v>
      </c>
      <c r="M147" s="54">
        <f t="shared" si="5"/>
        <v>0</v>
      </c>
      <c r="N147" s="54">
        <f t="shared" ref="N147:N210" si="7">SUM(+J147*0.05)</f>
        <v>0</v>
      </c>
      <c r="O147" s="101">
        <f>+'Pay App 28'!O147+'Pay App 28'!P147</f>
        <v>0</v>
      </c>
      <c r="P147" s="73"/>
      <c r="Q147" s="69">
        <f>+'Pay App 28'!Q147+N147+P147</f>
        <v>0</v>
      </c>
    </row>
    <row r="148" spans="1:17" ht="21" customHeight="1" x14ac:dyDescent="0.25">
      <c r="A148" s="154" t="s">
        <v>112</v>
      </c>
      <c r="B148" s="154"/>
      <c r="C148" s="154" t="s">
        <v>113</v>
      </c>
      <c r="D148" s="155"/>
      <c r="E148" s="101">
        <f>+'Pay App 28'!E148</f>
        <v>0</v>
      </c>
      <c r="F148" s="73"/>
      <c r="G148" s="102">
        <f>+'Pay App 28'!G148+'Pay App 29'!F148</f>
        <v>0</v>
      </c>
      <c r="H148" s="194">
        <f>+'Pay App 28'!K148</f>
        <v>0</v>
      </c>
      <c r="I148" s="195"/>
      <c r="J148" s="104"/>
      <c r="K148" s="55">
        <f t="shared" si="6"/>
        <v>0</v>
      </c>
      <c r="L148" s="56">
        <f t="shared" si="4"/>
        <v>0</v>
      </c>
      <c r="M148" s="54">
        <f t="shared" si="5"/>
        <v>0</v>
      </c>
      <c r="N148" s="54">
        <f t="shared" si="7"/>
        <v>0</v>
      </c>
      <c r="O148" s="101">
        <f>+'Pay App 28'!O148+'Pay App 28'!P148</f>
        <v>0</v>
      </c>
      <c r="P148" s="73"/>
      <c r="Q148" s="69">
        <f>+'Pay App 28'!Q148+N148+P148</f>
        <v>0</v>
      </c>
    </row>
    <row r="149" spans="1:17" ht="21" customHeight="1" x14ac:dyDescent="0.25">
      <c r="A149" s="154" t="s">
        <v>328</v>
      </c>
      <c r="B149" s="154"/>
      <c r="C149" s="154" t="s">
        <v>329</v>
      </c>
      <c r="D149" s="155"/>
      <c r="E149" s="101">
        <f>+'Pay App 28'!E149</f>
        <v>0</v>
      </c>
      <c r="F149" s="73"/>
      <c r="G149" s="102">
        <f>+'Pay App 28'!G149+'Pay App 29'!F149</f>
        <v>0</v>
      </c>
      <c r="H149" s="194">
        <f>+'Pay App 28'!K149</f>
        <v>0</v>
      </c>
      <c r="I149" s="195"/>
      <c r="J149" s="104"/>
      <c r="K149" s="55">
        <f t="shared" si="6"/>
        <v>0</v>
      </c>
      <c r="L149" s="56">
        <f t="shared" si="4"/>
        <v>0</v>
      </c>
      <c r="M149" s="54">
        <f t="shared" si="5"/>
        <v>0</v>
      </c>
      <c r="N149" s="54">
        <f t="shared" si="7"/>
        <v>0</v>
      </c>
      <c r="O149" s="101">
        <f>+'Pay App 28'!O149+'Pay App 28'!P149</f>
        <v>0</v>
      </c>
      <c r="P149" s="73"/>
      <c r="Q149" s="69">
        <f>+'Pay App 28'!Q149+N149+P149</f>
        <v>0</v>
      </c>
    </row>
    <row r="150" spans="1:17" ht="21" customHeight="1" x14ac:dyDescent="0.25">
      <c r="A150" s="154" t="s">
        <v>114</v>
      </c>
      <c r="B150" s="154"/>
      <c r="C150" s="154" t="s">
        <v>115</v>
      </c>
      <c r="D150" s="155"/>
      <c r="E150" s="101">
        <f>+'Pay App 28'!E150</f>
        <v>0</v>
      </c>
      <c r="F150" s="73"/>
      <c r="G150" s="102">
        <f>+'Pay App 28'!G150+'Pay App 29'!F150</f>
        <v>0</v>
      </c>
      <c r="H150" s="194">
        <f>+'Pay App 28'!K150</f>
        <v>0</v>
      </c>
      <c r="I150" s="195"/>
      <c r="J150" s="104"/>
      <c r="K150" s="55">
        <f t="shared" si="6"/>
        <v>0</v>
      </c>
      <c r="L150" s="56">
        <f t="shared" si="4"/>
        <v>0</v>
      </c>
      <c r="M150" s="54">
        <f t="shared" si="5"/>
        <v>0</v>
      </c>
      <c r="N150" s="54">
        <f t="shared" si="7"/>
        <v>0</v>
      </c>
      <c r="O150" s="101">
        <f>+'Pay App 28'!O150+'Pay App 28'!P150</f>
        <v>0</v>
      </c>
      <c r="P150" s="73"/>
      <c r="Q150" s="69">
        <f>+'Pay App 28'!Q150+N150+P150</f>
        <v>0</v>
      </c>
    </row>
    <row r="151" spans="1:17" ht="21" customHeight="1" x14ac:dyDescent="0.25">
      <c r="A151" s="154" t="s">
        <v>116</v>
      </c>
      <c r="B151" s="154"/>
      <c r="C151" s="154" t="s">
        <v>117</v>
      </c>
      <c r="D151" s="155"/>
      <c r="E151" s="101">
        <f>+'Pay App 28'!E151</f>
        <v>0</v>
      </c>
      <c r="F151" s="73"/>
      <c r="G151" s="102">
        <f>+'Pay App 28'!G151+'Pay App 29'!F151</f>
        <v>0</v>
      </c>
      <c r="H151" s="194">
        <f>+'Pay App 28'!K151</f>
        <v>0</v>
      </c>
      <c r="I151" s="195"/>
      <c r="J151" s="104"/>
      <c r="K151" s="55">
        <f t="shared" si="6"/>
        <v>0</v>
      </c>
      <c r="L151" s="56">
        <f t="shared" si="4"/>
        <v>0</v>
      </c>
      <c r="M151" s="54">
        <f t="shared" si="5"/>
        <v>0</v>
      </c>
      <c r="N151" s="54">
        <f t="shared" si="7"/>
        <v>0</v>
      </c>
      <c r="O151" s="101">
        <f>+'Pay App 28'!O151+'Pay App 28'!P151</f>
        <v>0</v>
      </c>
      <c r="P151" s="73"/>
      <c r="Q151" s="69">
        <f>+'Pay App 28'!Q151+N151+P151</f>
        <v>0</v>
      </c>
    </row>
    <row r="152" spans="1:17" ht="21" customHeight="1" x14ac:dyDescent="0.25">
      <c r="A152" s="154" t="s">
        <v>330</v>
      </c>
      <c r="B152" s="154"/>
      <c r="C152" s="154" t="s">
        <v>331</v>
      </c>
      <c r="D152" s="155"/>
      <c r="E152" s="101">
        <f>+'Pay App 28'!E152</f>
        <v>0</v>
      </c>
      <c r="F152" s="73"/>
      <c r="G152" s="102">
        <f>+'Pay App 28'!G152+'Pay App 29'!F152</f>
        <v>0</v>
      </c>
      <c r="H152" s="194">
        <f>+'Pay App 28'!K152</f>
        <v>0</v>
      </c>
      <c r="I152" s="195"/>
      <c r="J152" s="104"/>
      <c r="K152" s="55">
        <f t="shared" si="6"/>
        <v>0</v>
      </c>
      <c r="L152" s="56">
        <f t="shared" si="4"/>
        <v>0</v>
      </c>
      <c r="M152" s="54">
        <f t="shared" si="5"/>
        <v>0</v>
      </c>
      <c r="N152" s="54">
        <f t="shared" si="7"/>
        <v>0</v>
      </c>
      <c r="O152" s="101">
        <f>+'Pay App 28'!O152+'Pay App 28'!P152</f>
        <v>0</v>
      </c>
      <c r="P152" s="73"/>
      <c r="Q152" s="69">
        <f>+'Pay App 28'!Q152+N152+P152</f>
        <v>0</v>
      </c>
    </row>
    <row r="153" spans="1:17" ht="21" customHeight="1" x14ac:dyDescent="0.25">
      <c r="A153" s="154" t="s">
        <v>118</v>
      </c>
      <c r="B153" s="154"/>
      <c r="C153" s="154" t="s">
        <v>119</v>
      </c>
      <c r="D153" s="155"/>
      <c r="E153" s="101">
        <f>+'Pay App 28'!E153</f>
        <v>0</v>
      </c>
      <c r="F153" s="73"/>
      <c r="G153" s="102">
        <f>+'Pay App 28'!G153+'Pay App 29'!F153</f>
        <v>0</v>
      </c>
      <c r="H153" s="194">
        <f>+'Pay App 28'!K153</f>
        <v>0</v>
      </c>
      <c r="I153" s="195"/>
      <c r="J153" s="104"/>
      <c r="K153" s="55">
        <f t="shared" si="6"/>
        <v>0</v>
      </c>
      <c r="L153" s="56">
        <f t="shared" si="4"/>
        <v>0</v>
      </c>
      <c r="M153" s="54">
        <f t="shared" si="5"/>
        <v>0</v>
      </c>
      <c r="N153" s="54">
        <f t="shared" si="7"/>
        <v>0</v>
      </c>
      <c r="O153" s="101">
        <f>+'Pay App 28'!O153+'Pay App 28'!P153</f>
        <v>0</v>
      </c>
      <c r="P153" s="73"/>
      <c r="Q153" s="69">
        <f>+'Pay App 28'!Q153+N153+P153</f>
        <v>0</v>
      </c>
    </row>
    <row r="154" spans="1:17" ht="21" customHeight="1" x14ac:dyDescent="0.25">
      <c r="A154" s="154" t="s">
        <v>332</v>
      </c>
      <c r="B154" s="154"/>
      <c r="C154" s="154" t="s">
        <v>333</v>
      </c>
      <c r="D154" s="155"/>
      <c r="E154" s="101">
        <f>+'Pay App 28'!E154</f>
        <v>0</v>
      </c>
      <c r="F154" s="73"/>
      <c r="G154" s="102">
        <f>+'Pay App 28'!G154+'Pay App 29'!F154</f>
        <v>0</v>
      </c>
      <c r="H154" s="194">
        <f>+'Pay App 28'!K154</f>
        <v>0</v>
      </c>
      <c r="I154" s="195"/>
      <c r="J154" s="104"/>
      <c r="K154" s="55">
        <f t="shared" si="6"/>
        <v>0</v>
      </c>
      <c r="L154" s="56">
        <f t="shared" si="4"/>
        <v>0</v>
      </c>
      <c r="M154" s="54">
        <f t="shared" si="5"/>
        <v>0</v>
      </c>
      <c r="N154" s="54">
        <f t="shared" si="7"/>
        <v>0</v>
      </c>
      <c r="O154" s="101">
        <f>+'Pay App 28'!O154+'Pay App 28'!P154</f>
        <v>0</v>
      </c>
      <c r="P154" s="73"/>
      <c r="Q154" s="69">
        <f>+'Pay App 28'!Q154+N154+P154</f>
        <v>0</v>
      </c>
    </row>
    <row r="155" spans="1:17" ht="21" customHeight="1" x14ac:dyDescent="0.25">
      <c r="A155" s="154" t="s">
        <v>335</v>
      </c>
      <c r="B155" s="154"/>
      <c r="C155" s="154" t="s">
        <v>334</v>
      </c>
      <c r="D155" s="155"/>
      <c r="E155" s="101">
        <f>+'Pay App 28'!E155</f>
        <v>0</v>
      </c>
      <c r="F155" s="73"/>
      <c r="G155" s="102">
        <f>+'Pay App 28'!G155+'Pay App 29'!F155</f>
        <v>0</v>
      </c>
      <c r="H155" s="194">
        <f>+'Pay App 28'!K155</f>
        <v>0</v>
      </c>
      <c r="I155" s="195"/>
      <c r="J155" s="104"/>
      <c r="K155" s="55">
        <f t="shared" si="6"/>
        <v>0</v>
      </c>
      <c r="L155" s="56">
        <f t="shared" si="4"/>
        <v>0</v>
      </c>
      <c r="M155" s="54">
        <f t="shared" si="5"/>
        <v>0</v>
      </c>
      <c r="N155" s="54">
        <f t="shared" si="7"/>
        <v>0</v>
      </c>
      <c r="O155" s="101">
        <f>+'Pay App 28'!O155+'Pay App 28'!P155</f>
        <v>0</v>
      </c>
      <c r="P155" s="73"/>
      <c r="Q155" s="69">
        <f>+'Pay App 28'!Q155+N155+P155</f>
        <v>0</v>
      </c>
    </row>
    <row r="156" spans="1:17" ht="21" customHeight="1" x14ac:dyDescent="0.25">
      <c r="A156" s="159" t="s">
        <v>213</v>
      </c>
      <c r="B156" s="159"/>
      <c r="C156" s="159" t="s">
        <v>214</v>
      </c>
      <c r="D156" s="160"/>
      <c r="E156" s="101">
        <f>+'Pay App 28'!E156</f>
        <v>0</v>
      </c>
      <c r="F156" s="73"/>
      <c r="G156" s="102">
        <f>+'Pay App 28'!G156+'Pay App 29'!F156</f>
        <v>0</v>
      </c>
      <c r="H156" s="194">
        <f>+'Pay App 28'!K156</f>
        <v>0</v>
      </c>
      <c r="I156" s="195"/>
      <c r="J156" s="104"/>
      <c r="K156" s="55">
        <f t="shared" si="6"/>
        <v>0</v>
      </c>
      <c r="L156" s="56">
        <f t="shared" si="4"/>
        <v>0</v>
      </c>
      <c r="M156" s="54">
        <f t="shared" si="5"/>
        <v>0</v>
      </c>
      <c r="N156" s="54">
        <f t="shared" si="7"/>
        <v>0</v>
      </c>
      <c r="O156" s="101">
        <f>+'Pay App 28'!O156+'Pay App 28'!P156</f>
        <v>0</v>
      </c>
      <c r="P156" s="73"/>
      <c r="Q156" s="69">
        <f>+'Pay App 28'!Q156+N156+P156</f>
        <v>0</v>
      </c>
    </row>
    <row r="157" spans="1:17" ht="21" customHeight="1" x14ac:dyDescent="0.25">
      <c r="A157" s="154" t="s">
        <v>120</v>
      </c>
      <c r="B157" s="154"/>
      <c r="C157" s="154" t="s">
        <v>121</v>
      </c>
      <c r="D157" s="155"/>
      <c r="E157" s="101">
        <f>+'Pay App 28'!E157</f>
        <v>0</v>
      </c>
      <c r="F157" s="73"/>
      <c r="G157" s="102">
        <f>+'Pay App 28'!G157+'Pay App 29'!F157</f>
        <v>0</v>
      </c>
      <c r="H157" s="194">
        <f>+'Pay App 28'!K157</f>
        <v>0</v>
      </c>
      <c r="I157" s="195"/>
      <c r="J157" s="104"/>
      <c r="K157" s="55">
        <f t="shared" si="6"/>
        <v>0</v>
      </c>
      <c r="L157" s="56">
        <f t="shared" si="4"/>
        <v>0</v>
      </c>
      <c r="M157" s="54">
        <f t="shared" si="5"/>
        <v>0</v>
      </c>
      <c r="N157" s="54">
        <f t="shared" si="7"/>
        <v>0</v>
      </c>
      <c r="O157" s="101">
        <f>+'Pay App 28'!O157+'Pay App 28'!P157</f>
        <v>0</v>
      </c>
      <c r="P157" s="73"/>
      <c r="Q157" s="69">
        <f>+'Pay App 28'!Q157+N157+P157</f>
        <v>0</v>
      </c>
    </row>
    <row r="158" spans="1:17" ht="21" customHeight="1" x14ac:dyDescent="0.25">
      <c r="A158" s="154" t="s">
        <v>336</v>
      </c>
      <c r="B158" s="154"/>
      <c r="C158" s="154" t="s">
        <v>337</v>
      </c>
      <c r="D158" s="155"/>
      <c r="E158" s="101">
        <f>+'Pay App 28'!E158</f>
        <v>0</v>
      </c>
      <c r="F158" s="73"/>
      <c r="G158" s="102">
        <f>+'Pay App 28'!G158+'Pay App 29'!F158</f>
        <v>0</v>
      </c>
      <c r="H158" s="194">
        <f>+'Pay App 28'!K158</f>
        <v>0</v>
      </c>
      <c r="I158" s="195"/>
      <c r="J158" s="104"/>
      <c r="K158" s="55">
        <f t="shared" si="6"/>
        <v>0</v>
      </c>
      <c r="L158" s="56">
        <f t="shared" si="4"/>
        <v>0</v>
      </c>
      <c r="M158" s="54">
        <f t="shared" si="5"/>
        <v>0</v>
      </c>
      <c r="N158" s="54">
        <f t="shared" si="7"/>
        <v>0</v>
      </c>
      <c r="O158" s="101">
        <f>+'Pay App 28'!O158+'Pay App 28'!P158</f>
        <v>0</v>
      </c>
      <c r="P158" s="73"/>
      <c r="Q158" s="69">
        <f>+'Pay App 28'!Q158+N158+P158</f>
        <v>0</v>
      </c>
    </row>
    <row r="159" spans="1:17" ht="21" customHeight="1" x14ac:dyDescent="0.25">
      <c r="A159" s="154" t="s">
        <v>122</v>
      </c>
      <c r="B159" s="154"/>
      <c r="C159" s="154" t="s">
        <v>123</v>
      </c>
      <c r="D159" s="155"/>
      <c r="E159" s="101">
        <f>+'Pay App 28'!E159</f>
        <v>0</v>
      </c>
      <c r="F159" s="73"/>
      <c r="G159" s="102">
        <f>+'Pay App 28'!G159+'Pay App 29'!F159</f>
        <v>0</v>
      </c>
      <c r="H159" s="194">
        <f>+'Pay App 28'!K159</f>
        <v>0</v>
      </c>
      <c r="I159" s="195"/>
      <c r="J159" s="104"/>
      <c r="K159" s="55">
        <f t="shared" si="6"/>
        <v>0</v>
      </c>
      <c r="L159" s="56">
        <f t="shared" si="4"/>
        <v>0</v>
      </c>
      <c r="M159" s="54">
        <f t="shared" si="5"/>
        <v>0</v>
      </c>
      <c r="N159" s="54">
        <f t="shared" si="7"/>
        <v>0</v>
      </c>
      <c r="O159" s="101">
        <f>+'Pay App 28'!O159+'Pay App 28'!P159</f>
        <v>0</v>
      </c>
      <c r="P159" s="73"/>
      <c r="Q159" s="69">
        <f>+'Pay App 28'!Q159+N159+P159</f>
        <v>0</v>
      </c>
    </row>
    <row r="160" spans="1:17" ht="21" customHeight="1" x14ac:dyDescent="0.25">
      <c r="A160" s="154" t="s">
        <v>124</v>
      </c>
      <c r="B160" s="154"/>
      <c r="C160" s="154" t="s">
        <v>125</v>
      </c>
      <c r="D160" s="155"/>
      <c r="E160" s="101">
        <f>+'Pay App 28'!E160</f>
        <v>0</v>
      </c>
      <c r="F160" s="73"/>
      <c r="G160" s="102">
        <f>+'Pay App 28'!G160+'Pay App 29'!F160</f>
        <v>0</v>
      </c>
      <c r="H160" s="194">
        <f>+'Pay App 28'!K160</f>
        <v>0</v>
      </c>
      <c r="I160" s="195"/>
      <c r="J160" s="104"/>
      <c r="K160" s="55">
        <f t="shared" si="6"/>
        <v>0</v>
      </c>
      <c r="L160" s="56">
        <f t="shared" si="4"/>
        <v>0</v>
      </c>
      <c r="M160" s="54">
        <f t="shared" si="5"/>
        <v>0</v>
      </c>
      <c r="N160" s="54">
        <f t="shared" si="7"/>
        <v>0</v>
      </c>
      <c r="O160" s="101">
        <f>+'Pay App 28'!O160+'Pay App 28'!P160</f>
        <v>0</v>
      </c>
      <c r="P160" s="73"/>
      <c r="Q160" s="69">
        <f>+'Pay App 28'!Q160+N160+P160</f>
        <v>0</v>
      </c>
    </row>
    <row r="161" spans="1:17" ht="21" customHeight="1" x14ac:dyDescent="0.25">
      <c r="A161" s="154" t="s">
        <v>126</v>
      </c>
      <c r="B161" s="154"/>
      <c r="C161" s="154" t="s">
        <v>127</v>
      </c>
      <c r="D161" s="155"/>
      <c r="E161" s="101">
        <f>+'Pay App 28'!E161</f>
        <v>0</v>
      </c>
      <c r="F161" s="73"/>
      <c r="G161" s="102">
        <f>+'Pay App 28'!G161+'Pay App 29'!F161</f>
        <v>0</v>
      </c>
      <c r="H161" s="194">
        <f>+'Pay App 28'!K161</f>
        <v>0</v>
      </c>
      <c r="I161" s="195"/>
      <c r="J161" s="104"/>
      <c r="K161" s="55">
        <f t="shared" si="6"/>
        <v>0</v>
      </c>
      <c r="L161" s="56">
        <f t="shared" si="4"/>
        <v>0</v>
      </c>
      <c r="M161" s="54">
        <f t="shared" si="5"/>
        <v>0</v>
      </c>
      <c r="N161" s="54">
        <f t="shared" si="7"/>
        <v>0</v>
      </c>
      <c r="O161" s="101">
        <f>+'Pay App 28'!O161+'Pay App 28'!P161</f>
        <v>0</v>
      </c>
      <c r="P161" s="73"/>
      <c r="Q161" s="69">
        <f>+'Pay App 28'!Q161+N161+P161</f>
        <v>0</v>
      </c>
    </row>
    <row r="162" spans="1:17" ht="21" customHeight="1" x14ac:dyDescent="0.25">
      <c r="A162" s="154" t="s">
        <v>339</v>
      </c>
      <c r="B162" s="154"/>
      <c r="C162" s="154" t="s">
        <v>338</v>
      </c>
      <c r="D162" s="155"/>
      <c r="E162" s="101">
        <f>+'Pay App 28'!E162</f>
        <v>0</v>
      </c>
      <c r="F162" s="73"/>
      <c r="G162" s="102">
        <f>+'Pay App 28'!G162+'Pay App 29'!F162</f>
        <v>0</v>
      </c>
      <c r="H162" s="194">
        <f>+'Pay App 28'!K162</f>
        <v>0</v>
      </c>
      <c r="I162" s="195"/>
      <c r="J162" s="104"/>
      <c r="K162" s="55">
        <f t="shared" si="6"/>
        <v>0</v>
      </c>
      <c r="L162" s="56">
        <f t="shared" si="4"/>
        <v>0</v>
      </c>
      <c r="M162" s="54">
        <f t="shared" si="5"/>
        <v>0</v>
      </c>
      <c r="N162" s="54">
        <f t="shared" si="7"/>
        <v>0</v>
      </c>
      <c r="O162" s="101">
        <f>+'Pay App 28'!O162+'Pay App 28'!P162</f>
        <v>0</v>
      </c>
      <c r="P162" s="73"/>
      <c r="Q162" s="69">
        <f>+'Pay App 28'!Q162+N162+P162</f>
        <v>0</v>
      </c>
    </row>
    <row r="163" spans="1:17" ht="21" customHeight="1" x14ac:dyDescent="0.25">
      <c r="A163" s="154" t="s">
        <v>128</v>
      </c>
      <c r="B163" s="154"/>
      <c r="C163" s="154" t="s">
        <v>129</v>
      </c>
      <c r="D163" s="155"/>
      <c r="E163" s="101">
        <f>+'Pay App 28'!E163</f>
        <v>0</v>
      </c>
      <c r="F163" s="73"/>
      <c r="G163" s="102">
        <f>+'Pay App 28'!G163+'Pay App 29'!F163</f>
        <v>0</v>
      </c>
      <c r="H163" s="194">
        <f>+'Pay App 28'!K163</f>
        <v>0</v>
      </c>
      <c r="I163" s="195"/>
      <c r="J163" s="104"/>
      <c r="K163" s="55">
        <f t="shared" si="6"/>
        <v>0</v>
      </c>
      <c r="L163" s="56">
        <f t="shared" si="4"/>
        <v>0</v>
      </c>
      <c r="M163" s="54">
        <f t="shared" si="5"/>
        <v>0</v>
      </c>
      <c r="N163" s="54">
        <f t="shared" si="7"/>
        <v>0</v>
      </c>
      <c r="O163" s="101">
        <f>+'Pay App 28'!O163+'Pay App 28'!P163</f>
        <v>0</v>
      </c>
      <c r="P163" s="73"/>
      <c r="Q163" s="69">
        <f>+'Pay App 28'!Q163+N163+P163</f>
        <v>0</v>
      </c>
    </row>
    <row r="164" spans="1:17" ht="21" customHeight="1" x14ac:dyDescent="0.25">
      <c r="A164" s="159" t="s">
        <v>209</v>
      </c>
      <c r="B164" s="159"/>
      <c r="C164" s="159" t="s">
        <v>210</v>
      </c>
      <c r="D164" s="160"/>
      <c r="E164" s="101">
        <f>+'Pay App 28'!E164</f>
        <v>0</v>
      </c>
      <c r="F164" s="73"/>
      <c r="G164" s="102">
        <f>+'Pay App 28'!G164+'Pay App 29'!F164</f>
        <v>0</v>
      </c>
      <c r="H164" s="194">
        <f>+'Pay App 28'!K164</f>
        <v>0</v>
      </c>
      <c r="I164" s="195"/>
      <c r="J164" s="104"/>
      <c r="K164" s="55">
        <f t="shared" si="6"/>
        <v>0</v>
      </c>
      <c r="L164" s="56">
        <f t="shared" si="4"/>
        <v>0</v>
      </c>
      <c r="M164" s="54">
        <f t="shared" si="5"/>
        <v>0</v>
      </c>
      <c r="N164" s="54">
        <f t="shared" si="7"/>
        <v>0</v>
      </c>
      <c r="O164" s="101">
        <f>+'Pay App 28'!O164+'Pay App 28'!P164</f>
        <v>0</v>
      </c>
      <c r="P164" s="73"/>
      <c r="Q164" s="69">
        <f>+'Pay App 28'!Q164+N164+P164</f>
        <v>0</v>
      </c>
    </row>
    <row r="165" spans="1:17" ht="21" customHeight="1" x14ac:dyDescent="0.25">
      <c r="A165" s="159" t="s">
        <v>211</v>
      </c>
      <c r="B165" s="159"/>
      <c r="C165" s="159" t="s">
        <v>212</v>
      </c>
      <c r="D165" s="160"/>
      <c r="E165" s="101">
        <f>+'Pay App 28'!E165</f>
        <v>0</v>
      </c>
      <c r="F165" s="73"/>
      <c r="G165" s="102">
        <f>+'Pay App 28'!G165+'Pay App 29'!F165</f>
        <v>0</v>
      </c>
      <c r="H165" s="194">
        <f>+'Pay App 28'!K165</f>
        <v>0</v>
      </c>
      <c r="I165" s="195"/>
      <c r="J165" s="104"/>
      <c r="K165" s="55">
        <f t="shared" si="6"/>
        <v>0</v>
      </c>
      <c r="L165" s="56">
        <f t="shared" si="4"/>
        <v>0</v>
      </c>
      <c r="M165" s="54">
        <f t="shared" si="5"/>
        <v>0</v>
      </c>
      <c r="N165" s="54">
        <f t="shared" si="7"/>
        <v>0</v>
      </c>
      <c r="O165" s="101">
        <f>+'Pay App 28'!O165+'Pay App 28'!P165</f>
        <v>0</v>
      </c>
      <c r="P165" s="73"/>
      <c r="Q165" s="69">
        <f>+'Pay App 28'!Q165+N165+P165</f>
        <v>0</v>
      </c>
    </row>
    <row r="166" spans="1:17" ht="21" customHeight="1" x14ac:dyDescent="0.25">
      <c r="A166" s="154" t="s">
        <v>340</v>
      </c>
      <c r="B166" s="154"/>
      <c r="C166" s="154" t="s">
        <v>341</v>
      </c>
      <c r="D166" s="155"/>
      <c r="E166" s="101">
        <f>+'Pay App 28'!E166</f>
        <v>0</v>
      </c>
      <c r="F166" s="73"/>
      <c r="G166" s="102">
        <f>+'Pay App 28'!G166+'Pay App 29'!F166</f>
        <v>0</v>
      </c>
      <c r="H166" s="194">
        <f>+'Pay App 28'!K166</f>
        <v>0</v>
      </c>
      <c r="I166" s="195"/>
      <c r="J166" s="104"/>
      <c r="K166" s="55">
        <f t="shared" si="6"/>
        <v>0</v>
      </c>
      <c r="L166" s="56">
        <f t="shared" si="4"/>
        <v>0</v>
      </c>
      <c r="M166" s="54">
        <f t="shared" si="5"/>
        <v>0</v>
      </c>
      <c r="N166" s="54">
        <f t="shared" si="7"/>
        <v>0</v>
      </c>
      <c r="O166" s="101">
        <f>+'Pay App 28'!O166+'Pay App 28'!P166</f>
        <v>0</v>
      </c>
      <c r="P166" s="73"/>
      <c r="Q166" s="69">
        <f>+'Pay App 28'!Q166+N166+P166</f>
        <v>0</v>
      </c>
    </row>
    <row r="167" spans="1:17" ht="21" customHeight="1" x14ac:dyDescent="0.25">
      <c r="A167" s="154" t="s">
        <v>351</v>
      </c>
      <c r="B167" s="154"/>
      <c r="C167" s="154" t="s">
        <v>342</v>
      </c>
      <c r="D167" s="155"/>
      <c r="E167" s="101">
        <f>+'Pay App 28'!E167</f>
        <v>0</v>
      </c>
      <c r="F167" s="73"/>
      <c r="G167" s="102">
        <f>+'Pay App 28'!G167+'Pay App 29'!F167</f>
        <v>0</v>
      </c>
      <c r="H167" s="194">
        <f>+'Pay App 28'!K167</f>
        <v>0</v>
      </c>
      <c r="I167" s="195"/>
      <c r="J167" s="104"/>
      <c r="K167" s="55">
        <f t="shared" si="6"/>
        <v>0</v>
      </c>
      <c r="L167" s="56">
        <f t="shared" si="4"/>
        <v>0</v>
      </c>
      <c r="M167" s="54">
        <f t="shared" si="5"/>
        <v>0</v>
      </c>
      <c r="N167" s="54">
        <f t="shared" si="7"/>
        <v>0</v>
      </c>
      <c r="O167" s="101">
        <f>+'Pay App 28'!O167+'Pay App 28'!P167</f>
        <v>0</v>
      </c>
      <c r="P167" s="73"/>
      <c r="Q167" s="69">
        <f>+'Pay App 28'!Q167+N167+P167</f>
        <v>0</v>
      </c>
    </row>
    <row r="168" spans="1:17" ht="21" customHeight="1" x14ac:dyDescent="0.25">
      <c r="A168" s="154" t="s">
        <v>352</v>
      </c>
      <c r="B168" s="154"/>
      <c r="C168" s="154" t="s">
        <v>343</v>
      </c>
      <c r="D168" s="155"/>
      <c r="E168" s="101">
        <f>+'Pay App 28'!E168</f>
        <v>0</v>
      </c>
      <c r="F168" s="73"/>
      <c r="G168" s="102">
        <f>+'Pay App 28'!G168+'Pay App 29'!F168</f>
        <v>0</v>
      </c>
      <c r="H168" s="194">
        <f>+'Pay App 28'!K168</f>
        <v>0</v>
      </c>
      <c r="I168" s="195"/>
      <c r="J168" s="104"/>
      <c r="K168" s="55">
        <f t="shared" si="6"/>
        <v>0</v>
      </c>
      <c r="L168" s="56">
        <f t="shared" si="4"/>
        <v>0</v>
      </c>
      <c r="M168" s="54">
        <f t="shared" si="5"/>
        <v>0</v>
      </c>
      <c r="N168" s="54">
        <f t="shared" si="7"/>
        <v>0</v>
      </c>
      <c r="O168" s="101">
        <f>+'Pay App 28'!O168+'Pay App 28'!P168</f>
        <v>0</v>
      </c>
      <c r="P168" s="73"/>
      <c r="Q168" s="69">
        <f>+'Pay App 28'!Q168+N168+P168</f>
        <v>0</v>
      </c>
    </row>
    <row r="169" spans="1:17" ht="21" customHeight="1" x14ac:dyDescent="0.25">
      <c r="A169" s="154" t="s">
        <v>353</v>
      </c>
      <c r="B169" s="154"/>
      <c r="C169" s="154" t="s">
        <v>344</v>
      </c>
      <c r="D169" s="155"/>
      <c r="E169" s="101">
        <f>+'Pay App 28'!E169</f>
        <v>0</v>
      </c>
      <c r="F169" s="73"/>
      <c r="G169" s="102">
        <f>+'Pay App 28'!G169+'Pay App 29'!F169</f>
        <v>0</v>
      </c>
      <c r="H169" s="194">
        <f>+'Pay App 28'!K169</f>
        <v>0</v>
      </c>
      <c r="I169" s="195"/>
      <c r="J169" s="104"/>
      <c r="K169" s="55">
        <f t="shared" si="6"/>
        <v>0</v>
      </c>
      <c r="L169" s="56">
        <f t="shared" si="4"/>
        <v>0</v>
      </c>
      <c r="M169" s="54">
        <f t="shared" si="5"/>
        <v>0</v>
      </c>
      <c r="N169" s="54">
        <f t="shared" si="7"/>
        <v>0</v>
      </c>
      <c r="O169" s="101">
        <f>+'Pay App 28'!O169+'Pay App 28'!P169</f>
        <v>0</v>
      </c>
      <c r="P169" s="73"/>
      <c r="Q169" s="69">
        <f>+'Pay App 28'!Q169+N169+P169</f>
        <v>0</v>
      </c>
    </row>
    <row r="170" spans="1:17" ht="21" customHeight="1" x14ac:dyDescent="0.25">
      <c r="A170" s="154" t="s">
        <v>354</v>
      </c>
      <c r="B170" s="154"/>
      <c r="C170" s="154" t="s">
        <v>345</v>
      </c>
      <c r="D170" s="155"/>
      <c r="E170" s="101">
        <f>+'Pay App 28'!E170</f>
        <v>0</v>
      </c>
      <c r="F170" s="73"/>
      <c r="G170" s="102">
        <f>+'Pay App 28'!G170+'Pay App 29'!F170</f>
        <v>0</v>
      </c>
      <c r="H170" s="194">
        <f>+'Pay App 28'!K170</f>
        <v>0</v>
      </c>
      <c r="I170" s="195"/>
      <c r="J170" s="104"/>
      <c r="K170" s="55">
        <f t="shared" si="6"/>
        <v>0</v>
      </c>
      <c r="L170" s="56">
        <f t="shared" si="4"/>
        <v>0</v>
      </c>
      <c r="M170" s="54">
        <f t="shared" si="5"/>
        <v>0</v>
      </c>
      <c r="N170" s="54">
        <f t="shared" si="7"/>
        <v>0</v>
      </c>
      <c r="O170" s="101">
        <f>+'Pay App 28'!O170+'Pay App 28'!P170</f>
        <v>0</v>
      </c>
      <c r="P170" s="73"/>
      <c r="Q170" s="69">
        <f>+'Pay App 28'!Q170+N170+P170</f>
        <v>0</v>
      </c>
    </row>
    <row r="171" spans="1:17" ht="21" customHeight="1" x14ac:dyDescent="0.25">
      <c r="A171" s="154" t="s">
        <v>355</v>
      </c>
      <c r="B171" s="154"/>
      <c r="C171" s="154" t="s">
        <v>346</v>
      </c>
      <c r="D171" s="155"/>
      <c r="E171" s="101">
        <f>+'Pay App 28'!E171</f>
        <v>0</v>
      </c>
      <c r="F171" s="73"/>
      <c r="G171" s="102">
        <f>+'Pay App 28'!G171+'Pay App 29'!F171</f>
        <v>0</v>
      </c>
      <c r="H171" s="194">
        <f>+'Pay App 28'!K171</f>
        <v>0</v>
      </c>
      <c r="I171" s="195"/>
      <c r="J171" s="104"/>
      <c r="K171" s="55">
        <f t="shared" si="6"/>
        <v>0</v>
      </c>
      <c r="L171" s="56">
        <f t="shared" si="4"/>
        <v>0</v>
      </c>
      <c r="M171" s="54">
        <f t="shared" si="5"/>
        <v>0</v>
      </c>
      <c r="N171" s="54">
        <f t="shared" si="7"/>
        <v>0</v>
      </c>
      <c r="O171" s="101">
        <f>+'Pay App 28'!O171+'Pay App 28'!P171</f>
        <v>0</v>
      </c>
      <c r="P171" s="73"/>
      <c r="Q171" s="69">
        <f>+'Pay App 28'!Q171+N171+P171</f>
        <v>0</v>
      </c>
    </row>
    <row r="172" spans="1:17" ht="21" customHeight="1" x14ac:dyDescent="0.25">
      <c r="A172" s="154" t="s">
        <v>356</v>
      </c>
      <c r="B172" s="154"/>
      <c r="C172" s="154" t="s">
        <v>347</v>
      </c>
      <c r="D172" s="155"/>
      <c r="E172" s="101">
        <f>+'Pay App 28'!E172</f>
        <v>0</v>
      </c>
      <c r="F172" s="73"/>
      <c r="G172" s="102">
        <f>+'Pay App 28'!G172+'Pay App 29'!F172</f>
        <v>0</v>
      </c>
      <c r="H172" s="194">
        <f>+'Pay App 28'!K172</f>
        <v>0</v>
      </c>
      <c r="I172" s="195"/>
      <c r="J172" s="104"/>
      <c r="K172" s="55">
        <f t="shared" si="6"/>
        <v>0</v>
      </c>
      <c r="L172" s="56">
        <f t="shared" si="4"/>
        <v>0</v>
      </c>
      <c r="M172" s="54">
        <f t="shared" si="5"/>
        <v>0</v>
      </c>
      <c r="N172" s="54">
        <f t="shared" si="7"/>
        <v>0</v>
      </c>
      <c r="O172" s="101">
        <f>+'Pay App 28'!O172+'Pay App 28'!P172</f>
        <v>0</v>
      </c>
      <c r="P172" s="73"/>
      <c r="Q172" s="69">
        <f>+'Pay App 28'!Q172+N172+P172</f>
        <v>0</v>
      </c>
    </row>
    <row r="173" spans="1:17" ht="21" customHeight="1" x14ac:dyDescent="0.25">
      <c r="A173" s="154" t="s">
        <v>357</v>
      </c>
      <c r="B173" s="154"/>
      <c r="C173" s="154" t="s">
        <v>348</v>
      </c>
      <c r="D173" s="155"/>
      <c r="E173" s="101">
        <f>+'Pay App 28'!E173</f>
        <v>0</v>
      </c>
      <c r="F173" s="73"/>
      <c r="G173" s="102">
        <f>+'Pay App 28'!G173+'Pay App 29'!F173</f>
        <v>0</v>
      </c>
      <c r="H173" s="194">
        <f>+'Pay App 28'!K173</f>
        <v>0</v>
      </c>
      <c r="I173" s="195"/>
      <c r="J173" s="104"/>
      <c r="K173" s="55">
        <f t="shared" si="6"/>
        <v>0</v>
      </c>
      <c r="L173" s="56">
        <f t="shared" si="4"/>
        <v>0</v>
      </c>
      <c r="M173" s="54">
        <f t="shared" si="5"/>
        <v>0</v>
      </c>
      <c r="N173" s="54">
        <f t="shared" si="7"/>
        <v>0</v>
      </c>
      <c r="O173" s="101">
        <f>+'Pay App 28'!O173+'Pay App 28'!P173</f>
        <v>0</v>
      </c>
      <c r="P173" s="73"/>
      <c r="Q173" s="69">
        <f>+'Pay App 28'!Q173+N173+P173</f>
        <v>0</v>
      </c>
    </row>
    <row r="174" spans="1:17" ht="21" customHeight="1" x14ac:dyDescent="0.25">
      <c r="A174" s="154" t="s">
        <v>358</v>
      </c>
      <c r="B174" s="154"/>
      <c r="C174" s="154" t="s">
        <v>349</v>
      </c>
      <c r="D174" s="155"/>
      <c r="E174" s="101">
        <f>+'Pay App 28'!E174</f>
        <v>0</v>
      </c>
      <c r="F174" s="73"/>
      <c r="G174" s="102">
        <f>+'Pay App 28'!G174+'Pay App 29'!F174</f>
        <v>0</v>
      </c>
      <c r="H174" s="194">
        <f>+'Pay App 28'!K174</f>
        <v>0</v>
      </c>
      <c r="I174" s="195"/>
      <c r="J174" s="104"/>
      <c r="K174" s="55">
        <f t="shared" si="6"/>
        <v>0</v>
      </c>
      <c r="L174" s="56">
        <f t="shared" si="4"/>
        <v>0</v>
      </c>
      <c r="M174" s="54">
        <f t="shared" si="5"/>
        <v>0</v>
      </c>
      <c r="N174" s="54">
        <f t="shared" si="7"/>
        <v>0</v>
      </c>
      <c r="O174" s="101">
        <f>+'Pay App 28'!O174+'Pay App 28'!P174</f>
        <v>0</v>
      </c>
      <c r="P174" s="73"/>
      <c r="Q174" s="69">
        <f>+'Pay App 28'!Q174+N174+P174</f>
        <v>0</v>
      </c>
    </row>
    <row r="175" spans="1:17" ht="21" customHeight="1" x14ac:dyDescent="0.25">
      <c r="A175" s="154" t="s">
        <v>359</v>
      </c>
      <c r="B175" s="154"/>
      <c r="C175" s="154" t="s">
        <v>350</v>
      </c>
      <c r="D175" s="155"/>
      <c r="E175" s="101">
        <f>+'Pay App 28'!E175</f>
        <v>0</v>
      </c>
      <c r="F175" s="73"/>
      <c r="G175" s="102">
        <f>+'Pay App 28'!G175+'Pay App 29'!F175</f>
        <v>0</v>
      </c>
      <c r="H175" s="194">
        <f>+'Pay App 28'!K175</f>
        <v>0</v>
      </c>
      <c r="I175" s="195"/>
      <c r="J175" s="104"/>
      <c r="K175" s="55">
        <f t="shared" si="6"/>
        <v>0</v>
      </c>
      <c r="L175" s="56">
        <f t="shared" si="4"/>
        <v>0</v>
      </c>
      <c r="M175" s="54">
        <f t="shared" si="5"/>
        <v>0</v>
      </c>
      <c r="N175" s="54">
        <f t="shared" si="7"/>
        <v>0</v>
      </c>
      <c r="O175" s="101">
        <f>+'Pay App 28'!O175+'Pay App 28'!P175</f>
        <v>0</v>
      </c>
      <c r="P175" s="73"/>
      <c r="Q175" s="69">
        <f>+'Pay App 28'!Q175+N175+P175</f>
        <v>0</v>
      </c>
    </row>
    <row r="176" spans="1:17" ht="21" customHeight="1" x14ac:dyDescent="0.25">
      <c r="A176" s="156" t="s">
        <v>186</v>
      </c>
      <c r="B176" s="156"/>
      <c r="C176" s="156" t="s">
        <v>187</v>
      </c>
      <c r="D176" s="157"/>
      <c r="E176" s="101">
        <f>+'Pay App 28'!E176</f>
        <v>0</v>
      </c>
      <c r="F176" s="73"/>
      <c r="G176" s="102">
        <f>+'Pay App 28'!G176+'Pay App 29'!F176</f>
        <v>0</v>
      </c>
      <c r="H176" s="194">
        <f>+'Pay App 28'!K176</f>
        <v>0</v>
      </c>
      <c r="I176" s="195"/>
      <c r="J176" s="104"/>
      <c r="K176" s="55">
        <f t="shared" si="6"/>
        <v>0</v>
      </c>
      <c r="L176" s="56">
        <f t="shared" si="4"/>
        <v>0</v>
      </c>
      <c r="M176" s="54">
        <f t="shared" si="5"/>
        <v>0</v>
      </c>
      <c r="N176" s="54">
        <f t="shared" si="7"/>
        <v>0</v>
      </c>
      <c r="O176" s="101">
        <f>+'Pay App 28'!O176+'Pay App 28'!P176</f>
        <v>0</v>
      </c>
      <c r="P176" s="73"/>
      <c r="Q176" s="69">
        <f>+'Pay App 28'!Q176+N176+P176</f>
        <v>0</v>
      </c>
    </row>
    <row r="177" spans="1:17" ht="21" customHeight="1" x14ac:dyDescent="0.25">
      <c r="A177" s="154" t="s">
        <v>361</v>
      </c>
      <c r="B177" s="154"/>
      <c r="C177" s="154" t="s">
        <v>360</v>
      </c>
      <c r="D177" s="155"/>
      <c r="E177" s="101">
        <f>+'Pay App 28'!E177</f>
        <v>0</v>
      </c>
      <c r="F177" s="73"/>
      <c r="G177" s="102">
        <f>+'Pay App 28'!G177+'Pay App 29'!F177</f>
        <v>0</v>
      </c>
      <c r="H177" s="194">
        <f>+'Pay App 28'!K177</f>
        <v>0</v>
      </c>
      <c r="I177" s="195"/>
      <c r="J177" s="104"/>
      <c r="K177" s="55">
        <f t="shared" si="6"/>
        <v>0</v>
      </c>
      <c r="L177" s="56">
        <f t="shared" si="4"/>
        <v>0</v>
      </c>
      <c r="M177" s="54">
        <f t="shared" si="5"/>
        <v>0</v>
      </c>
      <c r="N177" s="54">
        <f t="shared" si="7"/>
        <v>0</v>
      </c>
      <c r="O177" s="101">
        <f>+'Pay App 28'!O177+'Pay App 28'!P177</f>
        <v>0</v>
      </c>
      <c r="P177" s="73"/>
      <c r="Q177" s="69">
        <f>+'Pay App 28'!Q177+N177+P177</f>
        <v>0</v>
      </c>
    </row>
    <row r="178" spans="1:17" ht="21" customHeight="1" x14ac:dyDescent="0.25">
      <c r="A178" s="154" t="s">
        <v>130</v>
      </c>
      <c r="B178" s="154"/>
      <c r="C178" s="153" t="s">
        <v>131</v>
      </c>
      <c r="D178" s="158"/>
      <c r="E178" s="101">
        <f>+'Pay App 28'!E178</f>
        <v>0</v>
      </c>
      <c r="F178" s="73"/>
      <c r="G178" s="102">
        <f>+'Pay App 28'!G178+'Pay App 29'!F178</f>
        <v>0</v>
      </c>
      <c r="H178" s="194">
        <f>+'Pay App 28'!K178</f>
        <v>0</v>
      </c>
      <c r="I178" s="195"/>
      <c r="J178" s="104"/>
      <c r="K178" s="55">
        <f t="shared" si="6"/>
        <v>0</v>
      </c>
      <c r="L178" s="56">
        <f t="shared" si="4"/>
        <v>0</v>
      </c>
      <c r="M178" s="54">
        <f t="shared" si="5"/>
        <v>0</v>
      </c>
      <c r="N178" s="54">
        <f t="shared" si="7"/>
        <v>0</v>
      </c>
      <c r="O178" s="101">
        <f>+'Pay App 28'!O178+'Pay App 28'!P178</f>
        <v>0</v>
      </c>
      <c r="P178" s="73"/>
      <c r="Q178" s="69">
        <f>+'Pay App 28'!Q178+N178+P178</f>
        <v>0</v>
      </c>
    </row>
    <row r="179" spans="1:17" ht="21" customHeight="1" x14ac:dyDescent="0.25">
      <c r="A179" s="154" t="s">
        <v>362</v>
      </c>
      <c r="B179" s="154"/>
      <c r="C179" s="154" t="s">
        <v>366</v>
      </c>
      <c r="D179" s="155"/>
      <c r="E179" s="101">
        <f>+'Pay App 28'!E179</f>
        <v>0</v>
      </c>
      <c r="F179" s="73"/>
      <c r="G179" s="102">
        <f>+'Pay App 28'!G179+'Pay App 29'!F179</f>
        <v>0</v>
      </c>
      <c r="H179" s="194">
        <f>+'Pay App 28'!K179</f>
        <v>0</v>
      </c>
      <c r="I179" s="195"/>
      <c r="J179" s="104"/>
      <c r="K179" s="55">
        <f t="shared" si="6"/>
        <v>0</v>
      </c>
      <c r="L179" s="56">
        <f t="shared" si="4"/>
        <v>0</v>
      </c>
      <c r="M179" s="54">
        <f t="shared" si="5"/>
        <v>0</v>
      </c>
      <c r="N179" s="54">
        <f t="shared" si="7"/>
        <v>0</v>
      </c>
      <c r="O179" s="101">
        <f>+'Pay App 28'!O179+'Pay App 28'!P179</f>
        <v>0</v>
      </c>
      <c r="P179" s="73"/>
      <c r="Q179" s="69">
        <f>+'Pay App 28'!Q179+N179+P179</f>
        <v>0</v>
      </c>
    </row>
    <row r="180" spans="1:17" ht="21" customHeight="1" x14ac:dyDescent="0.25">
      <c r="A180" s="154" t="s">
        <v>363</v>
      </c>
      <c r="B180" s="154"/>
      <c r="C180" s="154" t="s">
        <v>367</v>
      </c>
      <c r="D180" s="155"/>
      <c r="E180" s="101">
        <f>+'Pay App 28'!E180</f>
        <v>0</v>
      </c>
      <c r="F180" s="73"/>
      <c r="G180" s="102">
        <f>+'Pay App 28'!G180+'Pay App 29'!F180</f>
        <v>0</v>
      </c>
      <c r="H180" s="194">
        <f>+'Pay App 28'!K180</f>
        <v>0</v>
      </c>
      <c r="I180" s="195"/>
      <c r="J180" s="104"/>
      <c r="K180" s="55">
        <f t="shared" si="6"/>
        <v>0</v>
      </c>
      <c r="L180" s="56">
        <f t="shared" si="4"/>
        <v>0</v>
      </c>
      <c r="M180" s="54">
        <f t="shared" si="5"/>
        <v>0</v>
      </c>
      <c r="N180" s="54">
        <f t="shared" si="7"/>
        <v>0</v>
      </c>
      <c r="O180" s="101">
        <f>+'Pay App 28'!O180+'Pay App 28'!P180</f>
        <v>0</v>
      </c>
      <c r="P180" s="73"/>
      <c r="Q180" s="69">
        <f>+'Pay App 28'!Q180+N180+P180</f>
        <v>0</v>
      </c>
    </row>
    <row r="181" spans="1:17" ht="21" customHeight="1" x14ac:dyDescent="0.25">
      <c r="A181" s="154" t="s">
        <v>364</v>
      </c>
      <c r="B181" s="154"/>
      <c r="C181" s="154" t="s">
        <v>368</v>
      </c>
      <c r="D181" s="155"/>
      <c r="E181" s="101">
        <f>+'Pay App 28'!E181</f>
        <v>0</v>
      </c>
      <c r="F181" s="73"/>
      <c r="G181" s="102">
        <f>+'Pay App 28'!G181+'Pay App 29'!F181</f>
        <v>0</v>
      </c>
      <c r="H181" s="194">
        <f>+'Pay App 28'!K181</f>
        <v>0</v>
      </c>
      <c r="I181" s="195"/>
      <c r="J181" s="104"/>
      <c r="K181" s="55">
        <f t="shared" si="6"/>
        <v>0</v>
      </c>
      <c r="L181" s="56">
        <f t="shared" si="4"/>
        <v>0</v>
      </c>
      <c r="M181" s="54">
        <f t="shared" si="5"/>
        <v>0</v>
      </c>
      <c r="N181" s="54">
        <f t="shared" si="7"/>
        <v>0</v>
      </c>
      <c r="O181" s="101">
        <f>+'Pay App 28'!O181+'Pay App 28'!P181</f>
        <v>0</v>
      </c>
      <c r="P181" s="73"/>
      <c r="Q181" s="69">
        <f>+'Pay App 28'!Q181+N181+P181</f>
        <v>0</v>
      </c>
    </row>
    <row r="182" spans="1:17" ht="21" customHeight="1" x14ac:dyDescent="0.25">
      <c r="A182" s="154" t="s">
        <v>365</v>
      </c>
      <c r="B182" s="154"/>
      <c r="C182" s="154" t="s">
        <v>369</v>
      </c>
      <c r="D182" s="155"/>
      <c r="E182" s="101">
        <f>+'Pay App 28'!E182</f>
        <v>0</v>
      </c>
      <c r="F182" s="73"/>
      <c r="G182" s="102">
        <f>+'Pay App 28'!G182+'Pay App 29'!F182</f>
        <v>0</v>
      </c>
      <c r="H182" s="194">
        <f>+'Pay App 28'!K182</f>
        <v>0</v>
      </c>
      <c r="I182" s="195"/>
      <c r="J182" s="104"/>
      <c r="K182" s="55">
        <f t="shared" si="6"/>
        <v>0</v>
      </c>
      <c r="L182" s="56">
        <f t="shared" si="4"/>
        <v>0</v>
      </c>
      <c r="M182" s="54">
        <f t="shared" si="5"/>
        <v>0</v>
      </c>
      <c r="N182" s="54">
        <f t="shared" si="7"/>
        <v>0</v>
      </c>
      <c r="O182" s="101">
        <f>+'Pay App 28'!O182+'Pay App 28'!P182</f>
        <v>0</v>
      </c>
      <c r="P182" s="73"/>
      <c r="Q182" s="69">
        <f>+'Pay App 28'!Q182+N182+P182</f>
        <v>0</v>
      </c>
    </row>
    <row r="183" spans="1:17" ht="21" customHeight="1" x14ac:dyDescent="0.25">
      <c r="A183" s="156" t="s">
        <v>188</v>
      </c>
      <c r="B183" s="156"/>
      <c r="C183" s="156" t="s">
        <v>189</v>
      </c>
      <c r="D183" s="157"/>
      <c r="E183" s="101">
        <f>+'Pay App 28'!E183</f>
        <v>0</v>
      </c>
      <c r="F183" s="73"/>
      <c r="G183" s="102">
        <f>+'Pay App 28'!G183+'Pay App 29'!F183</f>
        <v>0</v>
      </c>
      <c r="H183" s="194">
        <f>+'Pay App 28'!K183</f>
        <v>0</v>
      </c>
      <c r="I183" s="195"/>
      <c r="J183" s="104"/>
      <c r="K183" s="55">
        <f t="shared" si="6"/>
        <v>0</v>
      </c>
      <c r="L183" s="56">
        <f t="shared" si="4"/>
        <v>0</v>
      </c>
      <c r="M183" s="54">
        <f t="shared" si="5"/>
        <v>0</v>
      </c>
      <c r="N183" s="54">
        <f t="shared" si="7"/>
        <v>0</v>
      </c>
      <c r="O183" s="101">
        <f>+'Pay App 28'!O183+'Pay App 28'!P183</f>
        <v>0</v>
      </c>
      <c r="P183" s="73"/>
      <c r="Q183" s="69">
        <f>+'Pay App 28'!Q183+N183+P183</f>
        <v>0</v>
      </c>
    </row>
    <row r="184" spans="1:17" ht="21" customHeight="1" x14ac:dyDescent="0.25">
      <c r="A184" s="156" t="s">
        <v>190</v>
      </c>
      <c r="B184" s="156"/>
      <c r="C184" s="156" t="s">
        <v>191</v>
      </c>
      <c r="D184" s="157"/>
      <c r="E184" s="101">
        <f>+'Pay App 28'!E184</f>
        <v>0</v>
      </c>
      <c r="F184" s="73"/>
      <c r="G184" s="102">
        <f>+'Pay App 28'!G184+'Pay App 29'!F184</f>
        <v>0</v>
      </c>
      <c r="H184" s="194">
        <f>+'Pay App 28'!K184</f>
        <v>0</v>
      </c>
      <c r="I184" s="195"/>
      <c r="J184" s="104"/>
      <c r="K184" s="55">
        <f t="shared" si="6"/>
        <v>0</v>
      </c>
      <c r="L184" s="56">
        <f t="shared" si="4"/>
        <v>0</v>
      </c>
      <c r="M184" s="54">
        <f t="shared" si="5"/>
        <v>0</v>
      </c>
      <c r="N184" s="54">
        <f t="shared" si="7"/>
        <v>0</v>
      </c>
      <c r="O184" s="101">
        <f>+'Pay App 28'!O184+'Pay App 28'!P184</f>
        <v>0</v>
      </c>
      <c r="P184" s="73"/>
      <c r="Q184" s="69">
        <f>+'Pay App 28'!Q184+N184+P184</f>
        <v>0</v>
      </c>
    </row>
    <row r="185" spans="1:17" ht="21" customHeight="1" x14ac:dyDescent="0.25">
      <c r="A185" s="154" t="s">
        <v>371</v>
      </c>
      <c r="B185" s="154"/>
      <c r="C185" s="154" t="s">
        <v>370</v>
      </c>
      <c r="D185" s="155"/>
      <c r="E185" s="101">
        <f>+'Pay App 28'!E185</f>
        <v>0</v>
      </c>
      <c r="F185" s="73"/>
      <c r="G185" s="102">
        <f>+'Pay App 28'!G185+'Pay App 29'!F185</f>
        <v>0</v>
      </c>
      <c r="H185" s="194">
        <f>+'Pay App 28'!K185</f>
        <v>0</v>
      </c>
      <c r="I185" s="195"/>
      <c r="J185" s="104"/>
      <c r="K185" s="55">
        <f t="shared" si="6"/>
        <v>0</v>
      </c>
      <c r="L185" s="56">
        <f t="shared" si="4"/>
        <v>0</v>
      </c>
      <c r="M185" s="54">
        <f t="shared" si="5"/>
        <v>0</v>
      </c>
      <c r="N185" s="54">
        <f t="shared" si="7"/>
        <v>0</v>
      </c>
      <c r="O185" s="101">
        <f>+'Pay App 28'!O185+'Pay App 28'!P185</f>
        <v>0</v>
      </c>
      <c r="P185" s="73"/>
      <c r="Q185" s="69">
        <f>+'Pay App 28'!Q185+N185+P185</f>
        <v>0</v>
      </c>
    </row>
    <row r="186" spans="1:17" ht="21" customHeight="1" x14ac:dyDescent="0.25">
      <c r="A186" s="154" t="s">
        <v>372</v>
      </c>
      <c r="B186" s="154"/>
      <c r="C186" s="154" t="s">
        <v>373</v>
      </c>
      <c r="D186" s="155"/>
      <c r="E186" s="101">
        <f>+'Pay App 28'!E186</f>
        <v>0</v>
      </c>
      <c r="F186" s="73"/>
      <c r="G186" s="102">
        <f>+'Pay App 28'!G186+'Pay App 29'!F186</f>
        <v>0</v>
      </c>
      <c r="H186" s="194">
        <f>+'Pay App 28'!K186</f>
        <v>0</v>
      </c>
      <c r="I186" s="195"/>
      <c r="J186" s="104"/>
      <c r="K186" s="55">
        <f t="shared" si="6"/>
        <v>0</v>
      </c>
      <c r="L186" s="56">
        <f t="shared" si="4"/>
        <v>0</v>
      </c>
      <c r="M186" s="54">
        <f t="shared" si="5"/>
        <v>0</v>
      </c>
      <c r="N186" s="54">
        <f t="shared" si="7"/>
        <v>0</v>
      </c>
      <c r="O186" s="101">
        <f>+'Pay App 28'!O186+'Pay App 28'!P186</f>
        <v>0</v>
      </c>
      <c r="P186" s="73"/>
      <c r="Q186" s="69">
        <f>+'Pay App 28'!Q186+N186+P186</f>
        <v>0</v>
      </c>
    </row>
    <row r="187" spans="1:17" ht="21" customHeight="1" x14ac:dyDescent="0.25">
      <c r="A187" s="154" t="s">
        <v>374</v>
      </c>
      <c r="B187" s="154"/>
      <c r="C187" s="154" t="s">
        <v>375</v>
      </c>
      <c r="D187" s="155"/>
      <c r="E187" s="101">
        <f>+'Pay App 28'!E187</f>
        <v>0</v>
      </c>
      <c r="F187" s="73"/>
      <c r="G187" s="102">
        <f>+'Pay App 28'!G187+'Pay App 29'!F187</f>
        <v>0</v>
      </c>
      <c r="H187" s="194">
        <f>+'Pay App 28'!K187</f>
        <v>0</v>
      </c>
      <c r="I187" s="195"/>
      <c r="J187" s="104"/>
      <c r="K187" s="55">
        <f t="shared" si="6"/>
        <v>0</v>
      </c>
      <c r="L187" s="56">
        <f t="shared" si="4"/>
        <v>0</v>
      </c>
      <c r="M187" s="54">
        <f t="shared" si="5"/>
        <v>0</v>
      </c>
      <c r="N187" s="54">
        <f t="shared" si="7"/>
        <v>0</v>
      </c>
      <c r="O187" s="101">
        <f>+'Pay App 28'!O187+'Pay App 28'!P187</f>
        <v>0</v>
      </c>
      <c r="P187" s="73"/>
      <c r="Q187" s="69">
        <f>+'Pay App 28'!Q187+N187+P187</f>
        <v>0</v>
      </c>
    </row>
    <row r="188" spans="1:17" ht="21" customHeight="1" x14ac:dyDescent="0.25">
      <c r="A188" s="156" t="s">
        <v>192</v>
      </c>
      <c r="B188" s="156"/>
      <c r="C188" s="156" t="s">
        <v>193</v>
      </c>
      <c r="D188" s="157"/>
      <c r="E188" s="101">
        <f>+'Pay App 28'!E188</f>
        <v>0</v>
      </c>
      <c r="F188" s="73"/>
      <c r="G188" s="102">
        <f>+'Pay App 28'!G188+'Pay App 29'!F188</f>
        <v>0</v>
      </c>
      <c r="H188" s="194">
        <f>+'Pay App 28'!K188</f>
        <v>0</v>
      </c>
      <c r="I188" s="195"/>
      <c r="J188" s="104"/>
      <c r="K188" s="55">
        <f t="shared" si="6"/>
        <v>0</v>
      </c>
      <c r="L188" s="56">
        <f t="shared" si="4"/>
        <v>0</v>
      </c>
      <c r="M188" s="54">
        <f t="shared" si="5"/>
        <v>0</v>
      </c>
      <c r="N188" s="54">
        <f t="shared" si="7"/>
        <v>0</v>
      </c>
      <c r="O188" s="101">
        <f>+'Pay App 28'!O188+'Pay App 28'!P188</f>
        <v>0</v>
      </c>
      <c r="P188" s="73"/>
      <c r="Q188" s="69">
        <f>+'Pay App 28'!Q188+N188+P188</f>
        <v>0</v>
      </c>
    </row>
    <row r="189" spans="1:17" ht="21" customHeight="1" x14ac:dyDescent="0.25">
      <c r="A189" s="153" t="s">
        <v>132</v>
      </c>
      <c r="B189" s="153"/>
      <c r="C189" s="153" t="s">
        <v>133</v>
      </c>
      <c r="D189" s="158"/>
      <c r="E189" s="101">
        <f>+'Pay App 28'!E189</f>
        <v>0</v>
      </c>
      <c r="F189" s="73"/>
      <c r="G189" s="102">
        <f>+'Pay App 28'!G189+'Pay App 29'!F189</f>
        <v>0</v>
      </c>
      <c r="H189" s="194">
        <f>+'Pay App 28'!K189</f>
        <v>0</v>
      </c>
      <c r="I189" s="195"/>
      <c r="J189" s="104"/>
      <c r="K189" s="55">
        <f t="shared" si="6"/>
        <v>0</v>
      </c>
      <c r="L189" s="56">
        <f t="shared" si="4"/>
        <v>0</v>
      </c>
      <c r="M189" s="54">
        <f t="shared" si="5"/>
        <v>0</v>
      </c>
      <c r="N189" s="54">
        <f t="shared" si="7"/>
        <v>0</v>
      </c>
      <c r="O189" s="101">
        <f>+'Pay App 28'!O189+'Pay App 28'!P189</f>
        <v>0</v>
      </c>
      <c r="P189" s="73"/>
      <c r="Q189" s="69">
        <f>+'Pay App 28'!Q189+N189+P189</f>
        <v>0</v>
      </c>
    </row>
    <row r="190" spans="1:17" ht="21" customHeight="1" x14ac:dyDescent="0.25">
      <c r="A190" s="153" t="s">
        <v>376</v>
      </c>
      <c r="B190" s="153"/>
      <c r="C190" s="154" t="s">
        <v>377</v>
      </c>
      <c r="D190" s="155"/>
      <c r="E190" s="101">
        <f>+'Pay App 28'!E190</f>
        <v>0</v>
      </c>
      <c r="F190" s="73"/>
      <c r="G190" s="102">
        <f>+'Pay App 28'!G190+'Pay App 29'!F190</f>
        <v>0</v>
      </c>
      <c r="H190" s="194">
        <f>+'Pay App 28'!K190</f>
        <v>0</v>
      </c>
      <c r="I190" s="195"/>
      <c r="J190" s="104"/>
      <c r="K190" s="55">
        <f t="shared" si="6"/>
        <v>0</v>
      </c>
      <c r="L190" s="56">
        <f t="shared" si="4"/>
        <v>0</v>
      </c>
      <c r="M190" s="54">
        <f t="shared" si="5"/>
        <v>0</v>
      </c>
      <c r="N190" s="54">
        <f t="shared" si="7"/>
        <v>0</v>
      </c>
      <c r="O190" s="101">
        <f>+'Pay App 28'!O190+'Pay App 28'!P190</f>
        <v>0</v>
      </c>
      <c r="P190" s="73"/>
      <c r="Q190" s="69">
        <f>+'Pay App 28'!Q190+N190+P190</f>
        <v>0</v>
      </c>
    </row>
    <row r="191" spans="1:17" ht="21" customHeight="1" x14ac:dyDescent="0.25">
      <c r="A191" s="156" t="s">
        <v>194</v>
      </c>
      <c r="B191" s="156"/>
      <c r="C191" s="156" t="s">
        <v>195</v>
      </c>
      <c r="D191" s="157"/>
      <c r="E191" s="101">
        <f>+'Pay App 28'!E191</f>
        <v>0</v>
      </c>
      <c r="F191" s="73"/>
      <c r="G191" s="102">
        <f>+'Pay App 28'!G191+'Pay App 29'!F191</f>
        <v>0</v>
      </c>
      <c r="H191" s="194">
        <f>+'Pay App 28'!K191</f>
        <v>0</v>
      </c>
      <c r="I191" s="195"/>
      <c r="J191" s="104"/>
      <c r="K191" s="55">
        <f t="shared" si="6"/>
        <v>0</v>
      </c>
      <c r="L191" s="56">
        <f t="shared" si="4"/>
        <v>0</v>
      </c>
      <c r="M191" s="54">
        <f t="shared" si="5"/>
        <v>0</v>
      </c>
      <c r="N191" s="54">
        <f t="shared" si="7"/>
        <v>0</v>
      </c>
      <c r="O191" s="101">
        <f>+'Pay App 28'!O191+'Pay App 28'!P191</f>
        <v>0</v>
      </c>
      <c r="P191" s="73"/>
      <c r="Q191" s="69">
        <f>+'Pay App 28'!Q191+N191+P191</f>
        <v>0</v>
      </c>
    </row>
    <row r="192" spans="1:17" ht="21" customHeight="1" x14ac:dyDescent="0.25">
      <c r="A192" s="153" t="s">
        <v>134</v>
      </c>
      <c r="B192" s="153"/>
      <c r="C192" s="153" t="s">
        <v>135</v>
      </c>
      <c r="D192" s="158"/>
      <c r="E192" s="101">
        <f>+'Pay App 28'!E192</f>
        <v>0</v>
      </c>
      <c r="F192" s="73"/>
      <c r="G192" s="102">
        <f>+'Pay App 28'!G192+'Pay App 29'!F192</f>
        <v>0</v>
      </c>
      <c r="H192" s="194">
        <f>+'Pay App 28'!K192</f>
        <v>0</v>
      </c>
      <c r="I192" s="195"/>
      <c r="J192" s="104"/>
      <c r="K192" s="55">
        <f t="shared" si="6"/>
        <v>0</v>
      </c>
      <c r="L192" s="56">
        <f t="shared" si="4"/>
        <v>0</v>
      </c>
      <c r="M192" s="54">
        <f t="shared" si="5"/>
        <v>0</v>
      </c>
      <c r="N192" s="54">
        <f t="shared" si="7"/>
        <v>0</v>
      </c>
      <c r="O192" s="101">
        <f>+'Pay App 28'!O192+'Pay App 28'!P192</f>
        <v>0</v>
      </c>
      <c r="P192" s="73"/>
      <c r="Q192" s="69">
        <f>+'Pay App 28'!Q192+N192+P192</f>
        <v>0</v>
      </c>
    </row>
    <row r="193" spans="1:17" ht="21" customHeight="1" x14ac:dyDescent="0.25">
      <c r="A193" s="153" t="s">
        <v>376</v>
      </c>
      <c r="B193" s="153"/>
      <c r="C193" s="154" t="s">
        <v>378</v>
      </c>
      <c r="D193" s="155"/>
      <c r="E193" s="101">
        <f>+'Pay App 28'!E193</f>
        <v>0</v>
      </c>
      <c r="F193" s="73"/>
      <c r="G193" s="102">
        <f>+'Pay App 28'!G193+'Pay App 29'!F193</f>
        <v>0</v>
      </c>
      <c r="H193" s="194">
        <f>+'Pay App 28'!K193</f>
        <v>0</v>
      </c>
      <c r="I193" s="195"/>
      <c r="J193" s="104"/>
      <c r="K193" s="55">
        <f t="shared" si="6"/>
        <v>0</v>
      </c>
      <c r="L193" s="56">
        <f t="shared" si="4"/>
        <v>0</v>
      </c>
      <c r="M193" s="54">
        <f t="shared" si="5"/>
        <v>0</v>
      </c>
      <c r="N193" s="54">
        <f t="shared" si="7"/>
        <v>0</v>
      </c>
      <c r="O193" s="101">
        <f>+'Pay App 28'!O193+'Pay App 28'!P193</f>
        <v>0</v>
      </c>
      <c r="P193" s="73"/>
      <c r="Q193" s="69">
        <f>+'Pay App 28'!Q193+N193+P193</f>
        <v>0</v>
      </c>
    </row>
    <row r="194" spans="1:17" ht="21" customHeight="1" x14ac:dyDescent="0.25">
      <c r="A194" s="153" t="s">
        <v>136</v>
      </c>
      <c r="B194" s="153"/>
      <c r="C194" s="153" t="s">
        <v>137</v>
      </c>
      <c r="D194" s="158"/>
      <c r="E194" s="101">
        <f>+'Pay App 28'!E194</f>
        <v>0</v>
      </c>
      <c r="F194" s="73"/>
      <c r="G194" s="102">
        <f>+'Pay App 28'!G194+'Pay App 29'!F194</f>
        <v>0</v>
      </c>
      <c r="H194" s="194">
        <f>+'Pay App 28'!K194</f>
        <v>0</v>
      </c>
      <c r="I194" s="195"/>
      <c r="J194" s="104"/>
      <c r="K194" s="55">
        <f t="shared" si="6"/>
        <v>0</v>
      </c>
      <c r="L194" s="56">
        <f t="shared" si="4"/>
        <v>0</v>
      </c>
      <c r="M194" s="54">
        <f t="shared" si="5"/>
        <v>0</v>
      </c>
      <c r="N194" s="54">
        <f t="shared" si="7"/>
        <v>0</v>
      </c>
      <c r="O194" s="101">
        <f>+'Pay App 28'!O194+'Pay App 28'!P194</f>
        <v>0</v>
      </c>
      <c r="P194" s="73"/>
      <c r="Q194" s="69">
        <f>+'Pay App 28'!Q194+N194+P194</f>
        <v>0</v>
      </c>
    </row>
    <row r="195" spans="1:17" ht="21" customHeight="1" x14ac:dyDescent="0.25">
      <c r="A195" s="153" t="s">
        <v>138</v>
      </c>
      <c r="B195" s="153"/>
      <c r="C195" s="153" t="s">
        <v>139</v>
      </c>
      <c r="D195" s="158"/>
      <c r="E195" s="101">
        <f>+'Pay App 28'!E195</f>
        <v>0</v>
      </c>
      <c r="F195" s="73"/>
      <c r="G195" s="102">
        <f>+'Pay App 28'!G195+'Pay App 29'!F195</f>
        <v>0</v>
      </c>
      <c r="H195" s="194">
        <f>+'Pay App 28'!K195</f>
        <v>0</v>
      </c>
      <c r="I195" s="195"/>
      <c r="J195" s="104"/>
      <c r="K195" s="55">
        <f t="shared" si="6"/>
        <v>0</v>
      </c>
      <c r="L195" s="56">
        <f t="shared" si="4"/>
        <v>0</v>
      </c>
      <c r="M195" s="54">
        <f t="shared" si="5"/>
        <v>0</v>
      </c>
      <c r="N195" s="54">
        <f t="shared" si="7"/>
        <v>0</v>
      </c>
      <c r="O195" s="101">
        <f>+'Pay App 28'!O195+'Pay App 28'!P195</f>
        <v>0</v>
      </c>
      <c r="P195" s="73"/>
      <c r="Q195" s="69">
        <f>+'Pay App 28'!Q195+N195+P195</f>
        <v>0</v>
      </c>
    </row>
    <row r="196" spans="1:17" ht="21" customHeight="1" x14ac:dyDescent="0.25">
      <c r="A196" s="153" t="s">
        <v>379</v>
      </c>
      <c r="B196" s="153"/>
      <c r="C196" s="154" t="s">
        <v>348</v>
      </c>
      <c r="D196" s="155"/>
      <c r="E196" s="101">
        <f>+'Pay App 28'!E196</f>
        <v>0</v>
      </c>
      <c r="F196" s="73"/>
      <c r="G196" s="102">
        <f>+'Pay App 28'!G196+'Pay App 29'!F196</f>
        <v>0</v>
      </c>
      <c r="H196" s="194">
        <f>+'Pay App 28'!K196</f>
        <v>0</v>
      </c>
      <c r="I196" s="195"/>
      <c r="J196" s="104"/>
      <c r="K196" s="55">
        <f t="shared" si="6"/>
        <v>0</v>
      </c>
      <c r="L196" s="56">
        <f t="shared" si="4"/>
        <v>0</v>
      </c>
      <c r="M196" s="54">
        <f t="shared" si="5"/>
        <v>0</v>
      </c>
      <c r="N196" s="54">
        <f t="shared" si="7"/>
        <v>0</v>
      </c>
      <c r="O196" s="101">
        <f>+'Pay App 28'!O196+'Pay App 28'!P196</f>
        <v>0</v>
      </c>
      <c r="P196" s="73"/>
      <c r="Q196" s="69">
        <f>+'Pay App 28'!Q196+N196+P196</f>
        <v>0</v>
      </c>
    </row>
    <row r="197" spans="1:17" ht="21" customHeight="1" x14ac:dyDescent="0.25">
      <c r="A197" s="156" t="s">
        <v>196</v>
      </c>
      <c r="B197" s="156"/>
      <c r="C197" s="156" t="s">
        <v>197</v>
      </c>
      <c r="D197" s="157"/>
      <c r="E197" s="101">
        <f>+'Pay App 28'!E197</f>
        <v>0</v>
      </c>
      <c r="F197" s="73"/>
      <c r="G197" s="102">
        <f>+'Pay App 28'!G197+'Pay App 29'!F197</f>
        <v>0</v>
      </c>
      <c r="H197" s="194">
        <f>+'Pay App 28'!K197</f>
        <v>0</v>
      </c>
      <c r="I197" s="195"/>
      <c r="J197" s="104"/>
      <c r="K197" s="55">
        <f t="shared" si="6"/>
        <v>0</v>
      </c>
      <c r="L197" s="56">
        <f t="shared" si="4"/>
        <v>0</v>
      </c>
      <c r="M197" s="54">
        <f t="shared" si="5"/>
        <v>0</v>
      </c>
      <c r="N197" s="54">
        <f t="shared" si="7"/>
        <v>0</v>
      </c>
      <c r="O197" s="101">
        <f>+'Pay App 28'!O197+'Pay App 28'!P197</f>
        <v>0</v>
      </c>
      <c r="P197" s="73"/>
      <c r="Q197" s="69">
        <f>+'Pay App 28'!Q197+N197+P197</f>
        <v>0</v>
      </c>
    </row>
    <row r="198" spans="1:17" ht="21" customHeight="1" x14ac:dyDescent="0.25">
      <c r="A198" s="153" t="s">
        <v>140</v>
      </c>
      <c r="B198" s="153"/>
      <c r="C198" s="153" t="s">
        <v>141</v>
      </c>
      <c r="D198" s="158"/>
      <c r="E198" s="101">
        <f>+'Pay App 28'!E198</f>
        <v>0</v>
      </c>
      <c r="F198" s="73"/>
      <c r="G198" s="102">
        <f>+'Pay App 28'!G198+'Pay App 29'!F198</f>
        <v>0</v>
      </c>
      <c r="H198" s="194">
        <f>+'Pay App 28'!K198</f>
        <v>0</v>
      </c>
      <c r="I198" s="195"/>
      <c r="J198" s="104"/>
      <c r="K198" s="55">
        <f t="shared" si="6"/>
        <v>0</v>
      </c>
      <c r="L198" s="56">
        <f t="shared" si="4"/>
        <v>0</v>
      </c>
      <c r="M198" s="54">
        <f t="shared" si="5"/>
        <v>0</v>
      </c>
      <c r="N198" s="54">
        <f t="shared" si="7"/>
        <v>0</v>
      </c>
      <c r="O198" s="101">
        <f>+'Pay App 28'!O198+'Pay App 28'!P198</f>
        <v>0</v>
      </c>
      <c r="P198" s="73"/>
      <c r="Q198" s="69">
        <f>+'Pay App 28'!Q198+N198+P198</f>
        <v>0</v>
      </c>
    </row>
    <row r="199" spans="1:17" ht="21" customHeight="1" x14ac:dyDescent="0.25">
      <c r="A199" s="153" t="s">
        <v>142</v>
      </c>
      <c r="B199" s="153"/>
      <c r="C199" s="153" t="s">
        <v>143</v>
      </c>
      <c r="D199" s="158"/>
      <c r="E199" s="101">
        <f>+'Pay App 28'!E199</f>
        <v>0</v>
      </c>
      <c r="F199" s="73"/>
      <c r="G199" s="102">
        <f>+'Pay App 28'!G199+'Pay App 29'!F199</f>
        <v>0</v>
      </c>
      <c r="H199" s="194">
        <f>+'Pay App 28'!K199</f>
        <v>0</v>
      </c>
      <c r="I199" s="195"/>
      <c r="J199" s="104"/>
      <c r="K199" s="55">
        <f t="shared" si="6"/>
        <v>0</v>
      </c>
      <c r="L199" s="56">
        <f t="shared" si="4"/>
        <v>0</v>
      </c>
      <c r="M199" s="54">
        <f t="shared" si="5"/>
        <v>0</v>
      </c>
      <c r="N199" s="54">
        <f t="shared" si="7"/>
        <v>0</v>
      </c>
      <c r="O199" s="101">
        <f>+'Pay App 28'!O199+'Pay App 28'!P199</f>
        <v>0</v>
      </c>
      <c r="P199" s="73"/>
      <c r="Q199" s="69">
        <f>+'Pay App 28'!Q199+N199+P199</f>
        <v>0</v>
      </c>
    </row>
    <row r="200" spans="1:17" ht="21" customHeight="1" x14ac:dyDescent="0.25">
      <c r="A200" s="153" t="s">
        <v>380</v>
      </c>
      <c r="B200" s="153"/>
      <c r="C200" s="154" t="s">
        <v>381</v>
      </c>
      <c r="D200" s="155"/>
      <c r="E200" s="101">
        <f>+'Pay App 28'!E200</f>
        <v>0</v>
      </c>
      <c r="F200" s="73"/>
      <c r="G200" s="102">
        <f>+'Pay App 28'!G200+'Pay App 29'!F200</f>
        <v>0</v>
      </c>
      <c r="H200" s="194">
        <f>+'Pay App 28'!K200</f>
        <v>0</v>
      </c>
      <c r="I200" s="195"/>
      <c r="J200" s="104"/>
      <c r="K200" s="55">
        <f t="shared" si="6"/>
        <v>0</v>
      </c>
      <c r="L200" s="56">
        <f t="shared" si="4"/>
        <v>0</v>
      </c>
      <c r="M200" s="54">
        <f t="shared" si="5"/>
        <v>0</v>
      </c>
      <c r="N200" s="54">
        <f t="shared" si="7"/>
        <v>0</v>
      </c>
      <c r="O200" s="101">
        <f>+'Pay App 28'!O200+'Pay App 28'!P200</f>
        <v>0</v>
      </c>
      <c r="P200" s="73"/>
      <c r="Q200" s="69">
        <f>+'Pay App 28'!Q200+N200+P200</f>
        <v>0</v>
      </c>
    </row>
    <row r="201" spans="1:17" ht="21" customHeight="1" x14ac:dyDescent="0.25">
      <c r="A201" s="153" t="s">
        <v>382</v>
      </c>
      <c r="B201" s="153"/>
      <c r="C201" s="154" t="s">
        <v>383</v>
      </c>
      <c r="D201" s="155"/>
      <c r="E201" s="101">
        <f>+'Pay App 28'!E201</f>
        <v>0</v>
      </c>
      <c r="F201" s="73"/>
      <c r="G201" s="102">
        <f>+'Pay App 28'!G201+'Pay App 29'!F201</f>
        <v>0</v>
      </c>
      <c r="H201" s="194">
        <f>+'Pay App 28'!K201</f>
        <v>0</v>
      </c>
      <c r="I201" s="195"/>
      <c r="J201" s="104"/>
      <c r="K201" s="55">
        <f t="shared" si="6"/>
        <v>0</v>
      </c>
      <c r="L201" s="56">
        <f t="shared" si="4"/>
        <v>0</v>
      </c>
      <c r="M201" s="54">
        <f t="shared" si="5"/>
        <v>0</v>
      </c>
      <c r="N201" s="54">
        <f t="shared" si="7"/>
        <v>0</v>
      </c>
      <c r="O201" s="101">
        <f>+'Pay App 28'!O201+'Pay App 28'!P201</f>
        <v>0</v>
      </c>
      <c r="P201" s="73"/>
      <c r="Q201" s="69">
        <f>+'Pay App 28'!Q201+N201+P201</f>
        <v>0</v>
      </c>
    </row>
    <row r="202" spans="1:17" ht="21" customHeight="1" x14ac:dyDescent="0.25">
      <c r="A202" s="153" t="s">
        <v>144</v>
      </c>
      <c r="B202" s="153"/>
      <c r="C202" s="153" t="s">
        <v>145</v>
      </c>
      <c r="D202" s="158"/>
      <c r="E202" s="101">
        <f>+'Pay App 28'!E202</f>
        <v>0</v>
      </c>
      <c r="F202" s="73"/>
      <c r="G202" s="102">
        <f>+'Pay App 28'!G202+'Pay App 29'!F202</f>
        <v>0</v>
      </c>
      <c r="H202" s="194">
        <f>+'Pay App 28'!K202</f>
        <v>0</v>
      </c>
      <c r="I202" s="195"/>
      <c r="J202" s="104"/>
      <c r="K202" s="55">
        <f t="shared" si="6"/>
        <v>0</v>
      </c>
      <c r="L202" s="56">
        <f t="shared" si="4"/>
        <v>0</v>
      </c>
      <c r="M202" s="54">
        <f t="shared" si="5"/>
        <v>0</v>
      </c>
      <c r="N202" s="54">
        <f t="shared" si="7"/>
        <v>0</v>
      </c>
      <c r="O202" s="101">
        <f>+'Pay App 28'!O202+'Pay App 28'!P202</f>
        <v>0</v>
      </c>
      <c r="P202" s="73"/>
      <c r="Q202" s="69">
        <f>+'Pay App 28'!Q202+N202+P202</f>
        <v>0</v>
      </c>
    </row>
    <row r="203" spans="1:17" ht="21" customHeight="1" x14ac:dyDescent="0.25">
      <c r="A203" s="153" t="s">
        <v>384</v>
      </c>
      <c r="B203" s="153"/>
      <c r="C203" s="154" t="s">
        <v>385</v>
      </c>
      <c r="D203" s="155"/>
      <c r="E203" s="101">
        <f>+'Pay App 28'!E203</f>
        <v>0</v>
      </c>
      <c r="F203" s="73"/>
      <c r="G203" s="102">
        <f>+'Pay App 28'!G203+'Pay App 29'!F203</f>
        <v>0</v>
      </c>
      <c r="H203" s="194">
        <f>+'Pay App 28'!K203</f>
        <v>0</v>
      </c>
      <c r="I203" s="195"/>
      <c r="J203" s="104"/>
      <c r="K203" s="55">
        <f t="shared" si="6"/>
        <v>0</v>
      </c>
      <c r="L203" s="56">
        <f t="shared" si="4"/>
        <v>0</v>
      </c>
      <c r="M203" s="54">
        <f t="shared" si="5"/>
        <v>0</v>
      </c>
      <c r="N203" s="54">
        <f t="shared" si="7"/>
        <v>0</v>
      </c>
      <c r="O203" s="101">
        <f>+'Pay App 28'!O203+'Pay App 28'!P203</f>
        <v>0</v>
      </c>
      <c r="P203" s="73"/>
      <c r="Q203" s="69">
        <f>+'Pay App 28'!Q203+N203+P203</f>
        <v>0</v>
      </c>
    </row>
    <row r="204" spans="1:17" ht="21" customHeight="1" x14ac:dyDescent="0.25">
      <c r="A204" s="156" t="s">
        <v>198</v>
      </c>
      <c r="B204" s="156"/>
      <c r="C204" s="156" t="s">
        <v>199</v>
      </c>
      <c r="D204" s="157"/>
      <c r="E204" s="101">
        <f>+'Pay App 28'!E204</f>
        <v>0</v>
      </c>
      <c r="F204" s="73"/>
      <c r="G204" s="102">
        <f>+'Pay App 28'!G204+'Pay App 29'!F204</f>
        <v>0</v>
      </c>
      <c r="H204" s="194">
        <f>+'Pay App 28'!K204</f>
        <v>0</v>
      </c>
      <c r="I204" s="195"/>
      <c r="J204" s="104"/>
      <c r="K204" s="55">
        <f t="shared" si="6"/>
        <v>0</v>
      </c>
      <c r="L204" s="56">
        <f t="shared" si="4"/>
        <v>0</v>
      </c>
      <c r="M204" s="54">
        <f t="shared" si="5"/>
        <v>0</v>
      </c>
      <c r="N204" s="54">
        <f t="shared" si="7"/>
        <v>0</v>
      </c>
      <c r="O204" s="101">
        <f>+'Pay App 28'!O204+'Pay App 28'!P204</f>
        <v>0</v>
      </c>
      <c r="P204" s="73"/>
      <c r="Q204" s="69">
        <f>+'Pay App 28'!Q204+N204+P204</f>
        <v>0</v>
      </c>
    </row>
    <row r="205" spans="1:17" ht="21" customHeight="1" x14ac:dyDescent="0.25">
      <c r="A205" s="153" t="s">
        <v>146</v>
      </c>
      <c r="B205" s="153"/>
      <c r="C205" s="153" t="s">
        <v>147</v>
      </c>
      <c r="D205" s="158"/>
      <c r="E205" s="101">
        <f>+'Pay App 28'!E205</f>
        <v>0</v>
      </c>
      <c r="F205" s="73"/>
      <c r="G205" s="102">
        <f>+'Pay App 28'!G205+'Pay App 29'!F205</f>
        <v>0</v>
      </c>
      <c r="H205" s="194">
        <f>+'Pay App 28'!K205</f>
        <v>0</v>
      </c>
      <c r="I205" s="195"/>
      <c r="J205" s="104"/>
      <c r="K205" s="55">
        <f t="shared" si="6"/>
        <v>0</v>
      </c>
      <c r="L205" s="56">
        <f t="shared" si="4"/>
        <v>0</v>
      </c>
      <c r="M205" s="54">
        <f t="shared" si="5"/>
        <v>0</v>
      </c>
      <c r="N205" s="54">
        <f t="shared" si="7"/>
        <v>0</v>
      </c>
      <c r="O205" s="101">
        <f>+'Pay App 28'!O205+'Pay App 28'!P205</f>
        <v>0</v>
      </c>
      <c r="P205" s="73"/>
      <c r="Q205" s="69">
        <f>+'Pay App 28'!Q205+N205+P205</f>
        <v>0</v>
      </c>
    </row>
    <row r="206" spans="1:17" ht="21" customHeight="1" x14ac:dyDescent="0.25">
      <c r="A206" s="156" t="s">
        <v>200</v>
      </c>
      <c r="B206" s="156"/>
      <c r="C206" s="156" t="s">
        <v>201</v>
      </c>
      <c r="D206" s="157"/>
      <c r="E206" s="101">
        <f>+'Pay App 28'!E206</f>
        <v>0</v>
      </c>
      <c r="F206" s="73"/>
      <c r="G206" s="102">
        <f>+'Pay App 28'!G206+'Pay App 29'!F206</f>
        <v>0</v>
      </c>
      <c r="H206" s="194">
        <f>+'Pay App 28'!K206</f>
        <v>0</v>
      </c>
      <c r="I206" s="195"/>
      <c r="J206" s="104"/>
      <c r="K206" s="55">
        <f t="shared" si="6"/>
        <v>0</v>
      </c>
      <c r="L206" s="56">
        <f t="shared" si="4"/>
        <v>0</v>
      </c>
      <c r="M206" s="54">
        <f t="shared" si="5"/>
        <v>0</v>
      </c>
      <c r="N206" s="54">
        <f t="shared" si="7"/>
        <v>0</v>
      </c>
      <c r="O206" s="101">
        <f>+'Pay App 28'!O206+'Pay App 28'!P206</f>
        <v>0</v>
      </c>
      <c r="P206" s="73"/>
      <c r="Q206" s="69">
        <f>+'Pay App 28'!Q206+N206+P206</f>
        <v>0</v>
      </c>
    </row>
    <row r="207" spans="1:17" ht="21" customHeight="1" x14ac:dyDescent="0.25">
      <c r="A207" s="153" t="s">
        <v>148</v>
      </c>
      <c r="B207" s="153"/>
      <c r="C207" s="153" t="s">
        <v>149</v>
      </c>
      <c r="D207" s="158"/>
      <c r="E207" s="101">
        <f>+'Pay App 28'!E207</f>
        <v>0</v>
      </c>
      <c r="F207" s="73"/>
      <c r="G207" s="102">
        <f>+'Pay App 28'!G207+'Pay App 29'!F207</f>
        <v>0</v>
      </c>
      <c r="H207" s="194">
        <f>+'Pay App 28'!K207</f>
        <v>0</v>
      </c>
      <c r="I207" s="195"/>
      <c r="J207" s="104"/>
      <c r="K207" s="55">
        <f t="shared" si="6"/>
        <v>0</v>
      </c>
      <c r="L207" s="56">
        <f t="shared" si="4"/>
        <v>0</v>
      </c>
      <c r="M207" s="54">
        <f t="shared" si="5"/>
        <v>0</v>
      </c>
      <c r="N207" s="54">
        <f t="shared" si="7"/>
        <v>0</v>
      </c>
      <c r="O207" s="101">
        <f>+'Pay App 28'!O207+'Pay App 28'!P207</f>
        <v>0</v>
      </c>
      <c r="P207" s="73"/>
      <c r="Q207" s="69">
        <f>+'Pay App 28'!Q207+N207+P207</f>
        <v>0</v>
      </c>
    </row>
    <row r="208" spans="1:17" ht="21" customHeight="1" x14ac:dyDescent="0.25">
      <c r="A208" s="153" t="s">
        <v>386</v>
      </c>
      <c r="B208" s="153"/>
      <c r="C208" s="154" t="s">
        <v>387</v>
      </c>
      <c r="D208" s="155"/>
      <c r="E208" s="101">
        <f>+'Pay App 28'!E208</f>
        <v>0</v>
      </c>
      <c r="F208" s="73"/>
      <c r="G208" s="102">
        <f>+'Pay App 28'!G208+'Pay App 29'!F208</f>
        <v>0</v>
      </c>
      <c r="H208" s="194">
        <f>+'Pay App 28'!K208</f>
        <v>0</v>
      </c>
      <c r="I208" s="195"/>
      <c r="J208" s="104"/>
      <c r="K208" s="55">
        <f t="shared" si="6"/>
        <v>0</v>
      </c>
      <c r="L208" s="56">
        <f t="shared" si="4"/>
        <v>0</v>
      </c>
      <c r="M208" s="54">
        <f t="shared" si="5"/>
        <v>0</v>
      </c>
      <c r="N208" s="54">
        <f t="shared" si="7"/>
        <v>0</v>
      </c>
      <c r="O208" s="101">
        <f>+'Pay App 28'!O208+'Pay App 28'!P208</f>
        <v>0</v>
      </c>
      <c r="P208" s="73"/>
      <c r="Q208" s="69">
        <f>+'Pay App 28'!Q208+N208+P208</f>
        <v>0</v>
      </c>
    </row>
    <row r="209" spans="1:17" ht="21" customHeight="1" x14ac:dyDescent="0.25">
      <c r="A209" s="153" t="s">
        <v>150</v>
      </c>
      <c r="B209" s="153"/>
      <c r="C209" s="153" t="s">
        <v>151</v>
      </c>
      <c r="D209" s="158"/>
      <c r="E209" s="101">
        <f>+'Pay App 28'!E209</f>
        <v>0</v>
      </c>
      <c r="F209" s="73"/>
      <c r="G209" s="102">
        <f>+'Pay App 28'!G209+'Pay App 29'!F209</f>
        <v>0</v>
      </c>
      <c r="H209" s="194">
        <f>+'Pay App 28'!K209</f>
        <v>0</v>
      </c>
      <c r="I209" s="195"/>
      <c r="J209" s="104"/>
      <c r="K209" s="55">
        <f t="shared" si="6"/>
        <v>0</v>
      </c>
      <c r="L209" s="56">
        <f t="shared" si="4"/>
        <v>0</v>
      </c>
      <c r="M209" s="54">
        <f t="shared" si="5"/>
        <v>0</v>
      </c>
      <c r="N209" s="54">
        <f t="shared" si="7"/>
        <v>0</v>
      </c>
      <c r="O209" s="101">
        <f>+'Pay App 28'!O209+'Pay App 28'!P209</f>
        <v>0</v>
      </c>
      <c r="P209" s="73"/>
      <c r="Q209" s="69">
        <f>+'Pay App 28'!Q209+N209+P209</f>
        <v>0</v>
      </c>
    </row>
    <row r="210" spans="1:17" ht="21" customHeight="1" x14ac:dyDescent="0.25">
      <c r="A210" s="153" t="s">
        <v>388</v>
      </c>
      <c r="B210" s="153"/>
      <c r="C210" s="154" t="s">
        <v>389</v>
      </c>
      <c r="D210" s="155"/>
      <c r="E210" s="101">
        <f>+'Pay App 28'!E210</f>
        <v>0</v>
      </c>
      <c r="F210" s="73"/>
      <c r="G210" s="102">
        <f>+'Pay App 28'!G210+'Pay App 29'!F210</f>
        <v>0</v>
      </c>
      <c r="H210" s="194">
        <f>+'Pay App 28'!K210</f>
        <v>0</v>
      </c>
      <c r="I210" s="195"/>
      <c r="J210" s="104"/>
      <c r="K210" s="55">
        <f t="shared" si="6"/>
        <v>0</v>
      </c>
      <c r="L210" s="56">
        <f t="shared" ref="L210:L239" si="8">IF(ISERROR(K210/G210),0,K210/G210)</f>
        <v>0</v>
      </c>
      <c r="M210" s="54">
        <f t="shared" ref="M210:M238" si="9">+G210-K210</f>
        <v>0</v>
      </c>
      <c r="N210" s="54">
        <f t="shared" si="7"/>
        <v>0</v>
      </c>
      <c r="O210" s="101">
        <f>+'Pay App 28'!O210+'Pay App 28'!P210</f>
        <v>0</v>
      </c>
      <c r="P210" s="73"/>
      <c r="Q210" s="69">
        <f>+'Pay App 28'!Q210+N210+P210</f>
        <v>0</v>
      </c>
    </row>
    <row r="211" spans="1:17" ht="21" customHeight="1" x14ac:dyDescent="0.25">
      <c r="A211" s="156" t="s">
        <v>202</v>
      </c>
      <c r="B211" s="156"/>
      <c r="C211" s="156" t="s">
        <v>203</v>
      </c>
      <c r="D211" s="157"/>
      <c r="E211" s="101">
        <f>+'Pay App 28'!E211</f>
        <v>0</v>
      </c>
      <c r="F211" s="73"/>
      <c r="G211" s="102">
        <f>+'Pay App 28'!G211+'Pay App 29'!F211</f>
        <v>0</v>
      </c>
      <c r="H211" s="194">
        <f>+'Pay App 28'!K211</f>
        <v>0</v>
      </c>
      <c r="I211" s="195"/>
      <c r="J211" s="104"/>
      <c r="K211" s="55">
        <f t="shared" ref="K211:K238" si="10">+H211+J211</f>
        <v>0</v>
      </c>
      <c r="L211" s="56">
        <f t="shared" si="8"/>
        <v>0</v>
      </c>
      <c r="M211" s="54">
        <f t="shared" si="9"/>
        <v>0</v>
      </c>
      <c r="N211" s="54">
        <f t="shared" ref="N211:N238" si="11">SUM(+J211*0.05)</f>
        <v>0</v>
      </c>
      <c r="O211" s="101">
        <f>+'Pay App 28'!O211+'Pay App 28'!P211</f>
        <v>0</v>
      </c>
      <c r="P211" s="73"/>
      <c r="Q211" s="69">
        <f>+'Pay App 28'!Q211+N211+P211</f>
        <v>0</v>
      </c>
    </row>
    <row r="212" spans="1:17" ht="21" customHeight="1" x14ac:dyDescent="0.25">
      <c r="A212" s="153" t="s">
        <v>390</v>
      </c>
      <c r="B212" s="153"/>
      <c r="C212" s="154" t="s">
        <v>391</v>
      </c>
      <c r="D212" s="155"/>
      <c r="E212" s="101">
        <f>+'Pay App 28'!E212</f>
        <v>0</v>
      </c>
      <c r="F212" s="73"/>
      <c r="G212" s="102">
        <f>+'Pay App 28'!G212+'Pay App 29'!F212</f>
        <v>0</v>
      </c>
      <c r="H212" s="194">
        <f>+'Pay App 28'!K212</f>
        <v>0</v>
      </c>
      <c r="I212" s="195"/>
      <c r="J212" s="104"/>
      <c r="K212" s="55">
        <f t="shared" si="10"/>
        <v>0</v>
      </c>
      <c r="L212" s="56">
        <f t="shared" si="8"/>
        <v>0</v>
      </c>
      <c r="M212" s="54">
        <f t="shared" si="9"/>
        <v>0</v>
      </c>
      <c r="N212" s="54">
        <f t="shared" si="11"/>
        <v>0</v>
      </c>
      <c r="O212" s="101">
        <f>+'Pay App 28'!O212+'Pay App 28'!P212</f>
        <v>0</v>
      </c>
      <c r="P212" s="73"/>
      <c r="Q212" s="69">
        <f>+'Pay App 28'!Q212+N212+P212</f>
        <v>0</v>
      </c>
    </row>
    <row r="213" spans="1:17" ht="21" customHeight="1" x14ac:dyDescent="0.25">
      <c r="A213" s="153" t="s">
        <v>152</v>
      </c>
      <c r="B213" s="153"/>
      <c r="C213" s="153" t="s">
        <v>153</v>
      </c>
      <c r="D213" s="158"/>
      <c r="E213" s="101">
        <f>+'Pay App 28'!E213</f>
        <v>0</v>
      </c>
      <c r="F213" s="73"/>
      <c r="G213" s="102">
        <f>+'Pay App 28'!G213+'Pay App 29'!F213</f>
        <v>0</v>
      </c>
      <c r="H213" s="194">
        <f>+'Pay App 28'!K213</f>
        <v>0</v>
      </c>
      <c r="I213" s="195"/>
      <c r="J213" s="104"/>
      <c r="K213" s="55">
        <f t="shared" si="10"/>
        <v>0</v>
      </c>
      <c r="L213" s="56">
        <f t="shared" si="8"/>
        <v>0</v>
      </c>
      <c r="M213" s="54">
        <f t="shared" si="9"/>
        <v>0</v>
      </c>
      <c r="N213" s="54">
        <f t="shared" si="11"/>
        <v>0</v>
      </c>
      <c r="O213" s="101">
        <f>+'Pay App 28'!O213+'Pay App 28'!P213</f>
        <v>0</v>
      </c>
      <c r="P213" s="73"/>
      <c r="Q213" s="69">
        <f>+'Pay App 28'!Q213+N213+P213</f>
        <v>0</v>
      </c>
    </row>
    <row r="214" spans="1:17" ht="21" customHeight="1" x14ac:dyDescent="0.25">
      <c r="A214" s="153" t="s">
        <v>154</v>
      </c>
      <c r="B214" s="153"/>
      <c r="C214" s="153" t="s">
        <v>155</v>
      </c>
      <c r="D214" s="158"/>
      <c r="E214" s="101">
        <f>+'Pay App 28'!E214</f>
        <v>0</v>
      </c>
      <c r="F214" s="73"/>
      <c r="G214" s="102">
        <f>+'Pay App 28'!G214+'Pay App 29'!F214</f>
        <v>0</v>
      </c>
      <c r="H214" s="194">
        <f>+'Pay App 28'!K214</f>
        <v>0</v>
      </c>
      <c r="I214" s="195"/>
      <c r="J214" s="104"/>
      <c r="K214" s="55">
        <f t="shared" si="10"/>
        <v>0</v>
      </c>
      <c r="L214" s="56">
        <f t="shared" si="8"/>
        <v>0</v>
      </c>
      <c r="M214" s="54">
        <f t="shared" si="9"/>
        <v>0</v>
      </c>
      <c r="N214" s="54">
        <f t="shared" si="11"/>
        <v>0</v>
      </c>
      <c r="O214" s="101">
        <f>+'Pay App 28'!O214+'Pay App 28'!P214</f>
        <v>0</v>
      </c>
      <c r="P214" s="73"/>
      <c r="Q214" s="69">
        <f>+'Pay App 28'!Q214+N214+P214</f>
        <v>0</v>
      </c>
    </row>
    <row r="215" spans="1:17" ht="21" customHeight="1" x14ac:dyDescent="0.25">
      <c r="A215" s="153" t="s">
        <v>156</v>
      </c>
      <c r="B215" s="153"/>
      <c r="C215" s="153" t="s">
        <v>157</v>
      </c>
      <c r="D215" s="158"/>
      <c r="E215" s="101">
        <f>+'Pay App 28'!E215</f>
        <v>0</v>
      </c>
      <c r="F215" s="73"/>
      <c r="G215" s="102">
        <f>+'Pay App 28'!G215+'Pay App 29'!F215</f>
        <v>0</v>
      </c>
      <c r="H215" s="194">
        <f>+'Pay App 28'!K215</f>
        <v>0</v>
      </c>
      <c r="I215" s="195"/>
      <c r="J215" s="104"/>
      <c r="K215" s="55">
        <f t="shared" si="10"/>
        <v>0</v>
      </c>
      <c r="L215" s="56">
        <f t="shared" si="8"/>
        <v>0</v>
      </c>
      <c r="M215" s="54">
        <f t="shared" si="9"/>
        <v>0</v>
      </c>
      <c r="N215" s="54">
        <f t="shared" si="11"/>
        <v>0</v>
      </c>
      <c r="O215" s="101">
        <f>+'Pay App 28'!O215+'Pay App 28'!P215</f>
        <v>0</v>
      </c>
      <c r="P215" s="73"/>
      <c r="Q215" s="69">
        <f>+'Pay App 28'!Q215+N215+P215</f>
        <v>0</v>
      </c>
    </row>
    <row r="216" spans="1:17" ht="21" customHeight="1" x14ac:dyDescent="0.25">
      <c r="A216" s="153" t="s">
        <v>393</v>
      </c>
      <c r="B216" s="153"/>
      <c r="C216" s="154" t="s">
        <v>392</v>
      </c>
      <c r="D216" s="155"/>
      <c r="E216" s="101">
        <f>+'Pay App 28'!E216</f>
        <v>0</v>
      </c>
      <c r="F216" s="73"/>
      <c r="G216" s="102">
        <f>+'Pay App 28'!G216+'Pay App 29'!F216</f>
        <v>0</v>
      </c>
      <c r="H216" s="194">
        <f>+'Pay App 28'!K216</f>
        <v>0</v>
      </c>
      <c r="I216" s="195"/>
      <c r="J216" s="104"/>
      <c r="K216" s="55">
        <f t="shared" si="10"/>
        <v>0</v>
      </c>
      <c r="L216" s="56">
        <f t="shared" si="8"/>
        <v>0</v>
      </c>
      <c r="M216" s="54">
        <f t="shared" si="9"/>
        <v>0</v>
      </c>
      <c r="N216" s="54">
        <f t="shared" si="11"/>
        <v>0</v>
      </c>
      <c r="O216" s="101">
        <f>+'Pay App 28'!O216+'Pay App 28'!P216</f>
        <v>0</v>
      </c>
      <c r="P216" s="73"/>
      <c r="Q216" s="69">
        <f>+'Pay App 28'!Q216+N216+P216</f>
        <v>0</v>
      </c>
    </row>
    <row r="217" spans="1:17" ht="21" customHeight="1" x14ac:dyDescent="0.25">
      <c r="A217" s="156" t="s">
        <v>204</v>
      </c>
      <c r="B217" s="156"/>
      <c r="C217" s="156" t="s">
        <v>205</v>
      </c>
      <c r="D217" s="157"/>
      <c r="E217" s="101">
        <f>+'Pay App 28'!E217</f>
        <v>0</v>
      </c>
      <c r="F217" s="73"/>
      <c r="G217" s="102">
        <f>+'Pay App 28'!G217+'Pay App 29'!F217</f>
        <v>0</v>
      </c>
      <c r="H217" s="194">
        <f>+'Pay App 28'!K217</f>
        <v>0</v>
      </c>
      <c r="I217" s="195"/>
      <c r="J217" s="104"/>
      <c r="K217" s="55">
        <f t="shared" si="10"/>
        <v>0</v>
      </c>
      <c r="L217" s="56">
        <f t="shared" si="8"/>
        <v>0</v>
      </c>
      <c r="M217" s="54">
        <f t="shared" si="9"/>
        <v>0</v>
      </c>
      <c r="N217" s="54">
        <f t="shared" si="11"/>
        <v>0</v>
      </c>
      <c r="O217" s="101">
        <f>+'Pay App 28'!O217+'Pay App 28'!P217</f>
        <v>0</v>
      </c>
      <c r="P217" s="73"/>
      <c r="Q217" s="69">
        <f>+'Pay App 28'!Q217+N217+P217</f>
        <v>0</v>
      </c>
    </row>
    <row r="218" spans="1:17" ht="21" customHeight="1" x14ac:dyDescent="0.25">
      <c r="A218" s="153" t="s">
        <v>158</v>
      </c>
      <c r="B218" s="153"/>
      <c r="C218" s="153" t="s">
        <v>159</v>
      </c>
      <c r="D218" s="158"/>
      <c r="E218" s="101">
        <f>+'Pay App 28'!E218</f>
        <v>0</v>
      </c>
      <c r="F218" s="73"/>
      <c r="G218" s="102">
        <f>+'Pay App 28'!G218+'Pay App 29'!F218</f>
        <v>0</v>
      </c>
      <c r="H218" s="194">
        <f>+'Pay App 28'!K218</f>
        <v>0</v>
      </c>
      <c r="I218" s="195"/>
      <c r="J218" s="104"/>
      <c r="K218" s="55">
        <f t="shared" si="10"/>
        <v>0</v>
      </c>
      <c r="L218" s="56">
        <f t="shared" si="8"/>
        <v>0</v>
      </c>
      <c r="M218" s="54">
        <f t="shared" si="9"/>
        <v>0</v>
      </c>
      <c r="N218" s="54">
        <f t="shared" si="11"/>
        <v>0</v>
      </c>
      <c r="O218" s="101">
        <f>+'Pay App 28'!O218+'Pay App 28'!P218</f>
        <v>0</v>
      </c>
      <c r="P218" s="73"/>
      <c r="Q218" s="69">
        <f>+'Pay App 28'!Q218+N218+P218</f>
        <v>0</v>
      </c>
    </row>
    <row r="219" spans="1:17" ht="21" customHeight="1" x14ac:dyDescent="0.25">
      <c r="A219" s="156" t="s">
        <v>206</v>
      </c>
      <c r="B219" s="156"/>
      <c r="C219" s="156" t="s">
        <v>207</v>
      </c>
      <c r="D219" s="157"/>
      <c r="E219" s="101">
        <f>+'Pay App 28'!E219</f>
        <v>0</v>
      </c>
      <c r="F219" s="73"/>
      <c r="G219" s="102">
        <f>+'Pay App 28'!G219+'Pay App 29'!F219</f>
        <v>0</v>
      </c>
      <c r="H219" s="194">
        <f>+'Pay App 28'!K219</f>
        <v>0</v>
      </c>
      <c r="I219" s="195"/>
      <c r="J219" s="104"/>
      <c r="K219" s="55">
        <f t="shared" si="10"/>
        <v>0</v>
      </c>
      <c r="L219" s="56">
        <f t="shared" si="8"/>
        <v>0</v>
      </c>
      <c r="M219" s="54">
        <f t="shared" si="9"/>
        <v>0</v>
      </c>
      <c r="N219" s="54">
        <f t="shared" si="11"/>
        <v>0</v>
      </c>
      <c r="O219" s="101">
        <f>+'Pay App 28'!O219+'Pay App 28'!P219</f>
        <v>0</v>
      </c>
      <c r="P219" s="73"/>
      <c r="Q219" s="69">
        <f>+'Pay App 28'!Q219+N219+P219</f>
        <v>0</v>
      </c>
    </row>
    <row r="220" spans="1:17" ht="21" customHeight="1" x14ac:dyDescent="0.25">
      <c r="A220" s="153" t="s">
        <v>160</v>
      </c>
      <c r="B220" s="153"/>
      <c r="C220" s="153" t="s">
        <v>161</v>
      </c>
      <c r="D220" s="158"/>
      <c r="E220" s="101">
        <f>+'Pay App 28'!E220</f>
        <v>0</v>
      </c>
      <c r="F220" s="73"/>
      <c r="G220" s="102">
        <f>+'Pay App 28'!G220+'Pay App 29'!F220</f>
        <v>0</v>
      </c>
      <c r="H220" s="194">
        <f>+'Pay App 28'!K220</f>
        <v>0</v>
      </c>
      <c r="I220" s="195"/>
      <c r="J220" s="104"/>
      <c r="K220" s="55">
        <f t="shared" si="10"/>
        <v>0</v>
      </c>
      <c r="L220" s="56">
        <f t="shared" si="8"/>
        <v>0</v>
      </c>
      <c r="M220" s="54">
        <f t="shared" si="9"/>
        <v>0</v>
      </c>
      <c r="N220" s="54">
        <f t="shared" si="11"/>
        <v>0</v>
      </c>
      <c r="O220" s="101">
        <f>+'Pay App 28'!O220+'Pay App 28'!P220</f>
        <v>0</v>
      </c>
      <c r="P220" s="73"/>
      <c r="Q220" s="69">
        <f>+'Pay App 28'!Q220+N220+P220</f>
        <v>0</v>
      </c>
    </row>
    <row r="221" spans="1:17" ht="21" customHeight="1" x14ac:dyDescent="0.25">
      <c r="A221" s="153" t="s">
        <v>162</v>
      </c>
      <c r="B221" s="153"/>
      <c r="C221" s="153" t="s">
        <v>163</v>
      </c>
      <c r="D221" s="158"/>
      <c r="E221" s="101">
        <f>+'Pay App 28'!E221</f>
        <v>0</v>
      </c>
      <c r="F221" s="73"/>
      <c r="G221" s="102">
        <f>+'Pay App 28'!G221+'Pay App 29'!F221</f>
        <v>0</v>
      </c>
      <c r="H221" s="194">
        <f>+'Pay App 28'!K221</f>
        <v>0</v>
      </c>
      <c r="I221" s="195"/>
      <c r="J221" s="104"/>
      <c r="K221" s="55">
        <f t="shared" si="10"/>
        <v>0</v>
      </c>
      <c r="L221" s="56">
        <f t="shared" si="8"/>
        <v>0</v>
      </c>
      <c r="M221" s="54">
        <f t="shared" si="9"/>
        <v>0</v>
      </c>
      <c r="N221" s="54">
        <f t="shared" si="11"/>
        <v>0</v>
      </c>
      <c r="O221" s="101">
        <f>+'Pay App 28'!O221+'Pay App 28'!P221</f>
        <v>0</v>
      </c>
      <c r="P221" s="73"/>
      <c r="Q221" s="69">
        <f>+'Pay App 28'!Q221+N221+P221</f>
        <v>0</v>
      </c>
    </row>
    <row r="222" spans="1:17" ht="21" customHeight="1" x14ac:dyDescent="0.25">
      <c r="A222" s="153" t="s">
        <v>394</v>
      </c>
      <c r="B222" s="153"/>
      <c r="C222" s="153" t="s">
        <v>395</v>
      </c>
      <c r="D222" s="158"/>
      <c r="E222" s="101">
        <f>+'Pay App 28'!E222</f>
        <v>0</v>
      </c>
      <c r="F222" s="73"/>
      <c r="G222" s="102">
        <f>+'Pay App 28'!G222+'Pay App 29'!F222</f>
        <v>0</v>
      </c>
      <c r="H222" s="194">
        <f>+'Pay App 28'!K222</f>
        <v>0</v>
      </c>
      <c r="I222" s="195"/>
      <c r="J222" s="104"/>
      <c r="K222" s="55">
        <f t="shared" si="10"/>
        <v>0</v>
      </c>
      <c r="L222" s="56">
        <f t="shared" si="8"/>
        <v>0</v>
      </c>
      <c r="M222" s="54">
        <f t="shared" si="9"/>
        <v>0</v>
      </c>
      <c r="N222" s="54">
        <f t="shared" si="11"/>
        <v>0</v>
      </c>
      <c r="O222" s="101">
        <f>+'Pay App 28'!O222+'Pay App 28'!P222</f>
        <v>0</v>
      </c>
      <c r="P222" s="73"/>
      <c r="Q222" s="69">
        <f>+'Pay App 28'!Q222+N222+P222</f>
        <v>0</v>
      </c>
    </row>
    <row r="223" spans="1:17" ht="21" customHeight="1" x14ac:dyDescent="0.25">
      <c r="A223" s="153" t="s">
        <v>396</v>
      </c>
      <c r="B223" s="153"/>
      <c r="C223" s="153" t="s">
        <v>397</v>
      </c>
      <c r="D223" s="158"/>
      <c r="E223" s="101">
        <f>+'Pay App 28'!E223</f>
        <v>0</v>
      </c>
      <c r="F223" s="73"/>
      <c r="G223" s="102">
        <f>+'Pay App 28'!G223+'Pay App 29'!F223</f>
        <v>0</v>
      </c>
      <c r="H223" s="194">
        <f>+'Pay App 28'!K223</f>
        <v>0</v>
      </c>
      <c r="I223" s="195"/>
      <c r="J223" s="104"/>
      <c r="K223" s="55">
        <f t="shared" si="10"/>
        <v>0</v>
      </c>
      <c r="L223" s="56">
        <f t="shared" si="8"/>
        <v>0</v>
      </c>
      <c r="M223" s="54">
        <f t="shared" si="9"/>
        <v>0</v>
      </c>
      <c r="N223" s="54">
        <f t="shared" si="11"/>
        <v>0</v>
      </c>
      <c r="O223" s="101">
        <f>+'Pay App 28'!O223+'Pay App 28'!P223</f>
        <v>0</v>
      </c>
      <c r="P223" s="73"/>
      <c r="Q223" s="69">
        <f>+'Pay App 28'!Q223+N223+P223</f>
        <v>0</v>
      </c>
    </row>
    <row r="224" spans="1:17" ht="21" customHeight="1" x14ac:dyDescent="0.25">
      <c r="A224" s="156" t="s">
        <v>398</v>
      </c>
      <c r="B224" s="156"/>
      <c r="C224" s="156" t="s">
        <v>399</v>
      </c>
      <c r="D224" s="157"/>
      <c r="E224" s="101">
        <f>+'Pay App 28'!E224</f>
        <v>0</v>
      </c>
      <c r="F224" s="73"/>
      <c r="G224" s="102">
        <f>+'Pay App 28'!G224+'Pay App 29'!F224</f>
        <v>0</v>
      </c>
      <c r="H224" s="194">
        <f>+'Pay App 28'!K224</f>
        <v>0</v>
      </c>
      <c r="I224" s="195"/>
      <c r="J224" s="104"/>
      <c r="K224" s="55">
        <f t="shared" si="10"/>
        <v>0</v>
      </c>
      <c r="L224" s="56">
        <f t="shared" si="8"/>
        <v>0</v>
      </c>
      <c r="M224" s="54">
        <f t="shared" si="9"/>
        <v>0</v>
      </c>
      <c r="N224" s="54">
        <f t="shared" si="11"/>
        <v>0</v>
      </c>
      <c r="O224" s="101">
        <f>+'Pay App 28'!O224+'Pay App 28'!P224</f>
        <v>0</v>
      </c>
      <c r="P224" s="73"/>
      <c r="Q224" s="69">
        <f>+'Pay App 28'!Q224+N224+P224</f>
        <v>0</v>
      </c>
    </row>
    <row r="225" spans="1:17" ht="21" customHeight="1" x14ac:dyDescent="0.25">
      <c r="A225" s="153" t="s">
        <v>164</v>
      </c>
      <c r="B225" s="153"/>
      <c r="C225" s="153" t="s">
        <v>165</v>
      </c>
      <c r="D225" s="158"/>
      <c r="E225" s="101">
        <f>+'Pay App 28'!E225</f>
        <v>0</v>
      </c>
      <c r="F225" s="73"/>
      <c r="G225" s="102">
        <f>+'Pay App 28'!G225+'Pay App 29'!F225</f>
        <v>0</v>
      </c>
      <c r="H225" s="194">
        <f>+'Pay App 28'!K225</f>
        <v>0</v>
      </c>
      <c r="I225" s="195"/>
      <c r="J225" s="104"/>
      <c r="K225" s="55">
        <f t="shared" si="10"/>
        <v>0</v>
      </c>
      <c r="L225" s="56">
        <f t="shared" si="8"/>
        <v>0</v>
      </c>
      <c r="M225" s="54">
        <f t="shared" si="9"/>
        <v>0</v>
      </c>
      <c r="N225" s="54">
        <f t="shared" si="11"/>
        <v>0</v>
      </c>
      <c r="O225" s="101">
        <f>+'Pay App 28'!O225+'Pay App 28'!P225</f>
        <v>0</v>
      </c>
      <c r="P225" s="73"/>
      <c r="Q225" s="69">
        <f>+'Pay App 28'!Q225+N225+P225</f>
        <v>0</v>
      </c>
    </row>
    <row r="226" spans="1:17" ht="21" customHeight="1" x14ac:dyDescent="0.25">
      <c r="A226" s="153" t="s">
        <v>166</v>
      </c>
      <c r="B226" s="153"/>
      <c r="C226" s="153" t="s">
        <v>167</v>
      </c>
      <c r="D226" s="158"/>
      <c r="E226" s="101">
        <f>+'Pay App 28'!E226</f>
        <v>0</v>
      </c>
      <c r="F226" s="73"/>
      <c r="G226" s="102">
        <f>+'Pay App 28'!G226+'Pay App 29'!F226</f>
        <v>0</v>
      </c>
      <c r="H226" s="194">
        <f>+'Pay App 28'!K226</f>
        <v>0</v>
      </c>
      <c r="I226" s="195"/>
      <c r="J226" s="104"/>
      <c r="K226" s="55">
        <f t="shared" si="10"/>
        <v>0</v>
      </c>
      <c r="L226" s="56">
        <f t="shared" si="8"/>
        <v>0</v>
      </c>
      <c r="M226" s="54">
        <f t="shared" si="9"/>
        <v>0</v>
      </c>
      <c r="N226" s="54">
        <f t="shared" si="11"/>
        <v>0</v>
      </c>
      <c r="O226" s="101">
        <f>+'Pay App 28'!O226+'Pay App 28'!P226</f>
        <v>0</v>
      </c>
      <c r="P226" s="73"/>
      <c r="Q226" s="69">
        <f>+'Pay App 28'!Q226+N226+P226</f>
        <v>0</v>
      </c>
    </row>
    <row r="227" spans="1:17" ht="21" customHeight="1" x14ac:dyDescent="0.25">
      <c r="A227" s="153" t="s">
        <v>400</v>
      </c>
      <c r="B227" s="153"/>
      <c r="C227" s="153" t="s">
        <v>401</v>
      </c>
      <c r="D227" s="158"/>
      <c r="E227" s="101">
        <f>+'Pay App 28'!E227</f>
        <v>0</v>
      </c>
      <c r="F227" s="73"/>
      <c r="G227" s="102">
        <f>+'Pay App 28'!G227+'Pay App 29'!F227</f>
        <v>0</v>
      </c>
      <c r="H227" s="194">
        <f>+'Pay App 28'!K227</f>
        <v>0</v>
      </c>
      <c r="I227" s="195"/>
      <c r="J227" s="104"/>
      <c r="K227" s="55">
        <f t="shared" si="10"/>
        <v>0</v>
      </c>
      <c r="L227" s="56">
        <f t="shared" si="8"/>
        <v>0</v>
      </c>
      <c r="M227" s="54">
        <f t="shared" si="9"/>
        <v>0</v>
      </c>
      <c r="N227" s="54">
        <f t="shared" si="11"/>
        <v>0</v>
      </c>
      <c r="O227" s="101">
        <f>+'Pay App 28'!O227+'Pay App 28'!P227</f>
        <v>0</v>
      </c>
      <c r="P227" s="73"/>
      <c r="Q227" s="69">
        <f>+'Pay App 28'!Q227+N227+P227</f>
        <v>0</v>
      </c>
    </row>
    <row r="228" spans="1:17" ht="21" customHeight="1" x14ac:dyDescent="0.25">
      <c r="A228" s="153" t="s">
        <v>168</v>
      </c>
      <c r="B228" s="153"/>
      <c r="C228" s="153" t="s">
        <v>169</v>
      </c>
      <c r="D228" s="158"/>
      <c r="E228" s="101">
        <f>+'Pay App 28'!E228</f>
        <v>0</v>
      </c>
      <c r="F228" s="73"/>
      <c r="G228" s="102">
        <f>+'Pay App 28'!G228+'Pay App 29'!F228</f>
        <v>0</v>
      </c>
      <c r="H228" s="194">
        <f>+'Pay App 28'!K228</f>
        <v>0</v>
      </c>
      <c r="I228" s="195"/>
      <c r="J228" s="104"/>
      <c r="K228" s="55">
        <f t="shared" si="10"/>
        <v>0</v>
      </c>
      <c r="L228" s="56">
        <f t="shared" si="8"/>
        <v>0</v>
      </c>
      <c r="M228" s="54">
        <f t="shared" si="9"/>
        <v>0</v>
      </c>
      <c r="N228" s="54">
        <f t="shared" si="11"/>
        <v>0</v>
      </c>
      <c r="O228" s="101">
        <f>+'Pay App 28'!O228+'Pay App 28'!P228</f>
        <v>0</v>
      </c>
      <c r="P228" s="73"/>
      <c r="Q228" s="69">
        <f>+'Pay App 28'!Q228+N228+P228</f>
        <v>0</v>
      </c>
    </row>
    <row r="229" spans="1:17" ht="21" customHeight="1" x14ac:dyDescent="0.25">
      <c r="A229" s="153" t="s">
        <v>170</v>
      </c>
      <c r="B229" s="153"/>
      <c r="C229" s="153" t="s">
        <v>171</v>
      </c>
      <c r="D229" s="158"/>
      <c r="E229" s="101">
        <f>+'Pay App 28'!E229</f>
        <v>0</v>
      </c>
      <c r="F229" s="73"/>
      <c r="G229" s="102">
        <f>+'Pay App 28'!G229+'Pay App 29'!F229</f>
        <v>0</v>
      </c>
      <c r="H229" s="194">
        <f>+'Pay App 28'!K229</f>
        <v>0</v>
      </c>
      <c r="I229" s="195"/>
      <c r="J229" s="104"/>
      <c r="K229" s="55">
        <f t="shared" si="10"/>
        <v>0</v>
      </c>
      <c r="L229" s="56">
        <f t="shared" si="8"/>
        <v>0</v>
      </c>
      <c r="M229" s="54">
        <f t="shared" si="9"/>
        <v>0</v>
      </c>
      <c r="N229" s="54">
        <f t="shared" si="11"/>
        <v>0</v>
      </c>
      <c r="O229" s="101">
        <f>+'Pay App 28'!O229+'Pay App 28'!P229</f>
        <v>0</v>
      </c>
      <c r="P229" s="73"/>
      <c r="Q229" s="69">
        <f>+'Pay App 28'!Q229+N229+P229</f>
        <v>0</v>
      </c>
    </row>
    <row r="230" spans="1:17" ht="21" customHeight="1" x14ac:dyDescent="0.25">
      <c r="A230" s="156" t="s">
        <v>208</v>
      </c>
      <c r="B230" s="156"/>
      <c r="C230" s="156" t="s">
        <v>172</v>
      </c>
      <c r="D230" s="157"/>
      <c r="E230" s="101">
        <f>+'Pay App 28'!E230</f>
        <v>0</v>
      </c>
      <c r="F230" s="73"/>
      <c r="G230" s="102">
        <f>+'Pay App 28'!G230+'Pay App 29'!F230</f>
        <v>0</v>
      </c>
      <c r="H230" s="194">
        <f>+'Pay App 28'!K230</f>
        <v>0</v>
      </c>
      <c r="I230" s="195"/>
      <c r="J230" s="104"/>
      <c r="K230" s="55">
        <f t="shared" si="10"/>
        <v>0</v>
      </c>
      <c r="L230" s="56">
        <f t="shared" si="8"/>
        <v>0</v>
      </c>
      <c r="M230" s="54">
        <f t="shared" si="9"/>
        <v>0</v>
      </c>
      <c r="N230" s="54">
        <f t="shared" si="11"/>
        <v>0</v>
      </c>
      <c r="O230" s="101">
        <f>+'Pay App 28'!O230+'Pay App 28'!P230</f>
        <v>0</v>
      </c>
      <c r="P230" s="73"/>
      <c r="Q230" s="69">
        <f>+'Pay App 28'!Q230+N230+P230</f>
        <v>0</v>
      </c>
    </row>
    <row r="231" spans="1:17" ht="21" customHeight="1" x14ac:dyDescent="0.25">
      <c r="A231" s="153" t="s">
        <v>173</v>
      </c>
      <c r="B231" s="153"/>
      <c r="C231" s="153" t="s">
        <v>174</v>
      </c>
      <c r="D231" s="158"/>
      <c r="E231" s="101">
        <f>+'Pay App 28'!E231</f>
        <v>0</v>
      </c>
      <c r="F231" s="73"/>
      <c r="G231" s="102">
        <f>+'Pay App 28'!G231+'Pay App 29'!F231</f>
        <v>0</v>
      </c>
      <c r="H231" s="194">
        <f>+'Pay App 28'!K231</f>
        <v>0</v>
      </c>
      <c r="I231" s="195"/>
      <c r="J231" s="104"/>
      <c r="K231" s="55">
        <f t="shared" si="10"/>
        <v>0</v>
      </c>
      <c r="L231" s="56">
        <f t="shared" si="8"/>
        <v>0</v>
      </c>
      <c r="M231" s="54">
        <f t="shared" si="9"/>
        <v>0</v>
      </c>
      <c r="N231" s="54">
        <f t="shared" si="11"/>
        <v>0</v>
      </c>
      <c r="O231" s="101">
        <f>+'Pay App 28'!O231+'Pay App 28'!P231</f>
        <v>0</v>
      </c>
      <c r="P231" s="73"/>
      <c r="Q231" s="69">
        <f>+'Pay App 28'!Q231+N231+P231</f>
        <v>0</v>
      </c>
    </row>
    <row r="232" spans="1:17" ht="21" customHeight="1" x14ac:dyDescent="0.25">
      <c r="A232" s="153" t="s">
        <v>175</v>
      </c>
      <c r="B232" s="153"/>
      <c r="C232" s="153" t="s">
        <v>176</v>
      </c>
      <c r="D232" s="158"/>
      <c r="E232" s="101">
        <f>+'Pay App 28'!E232</f>
        <v>0</v>
      </c>
      <c r="F232" s="73"/>
      <c r="G232" s="102">
        <f>+'Pay App 28'!G232+'Pay App 29'!F232</f>
        <v>0</v>
      </c>
      <c r="H232" s="194">
        <f>+'Pay App 28'!K232</f>
        <v>0</v>
      </c>
      <c r="I232" s="195"/>
      <c r="J232" s="104"/>
      <c r="K232" s="55">
        <f t="shared" si="10"/>
        <v>0</v>
      </c>
      <c r="L232" s="56">
        <f t="shared" si="8"/>
        <v>0</v>
      </c>
      <c r="M232" s="54">
        <f t="shared" si="9"/>
        <v>0</v>
      </c>
      <c r="N232" s="54">
        <f t="shared" si="11"/>
        <v>0</v>
      </c>
      <c r="O232" s="101">
        <f>+'Pay App 28'!O232+'Pay App 28'!P232</f>
        <v>0</v>
      </c>
      <c r="P232" s="73"/>
      <c r="Q232" s="69">
        <f>+'Pay App 28'!Q232+N232+P232</f>
        <v>0</v>
      </c>
    </row>
    <row r="233" spans="1:17" ht="21" customHeight="1" x14ac:dyDescent="0.25">
      <c r="A233" s="153" t="s">
        <v>177</v>
      </c>
      <c r="B233" s="153"/>
      <c r="C233" s="153" t="s">
        <v>178</v>
      </c>
      <c r="D233" s="158"/>
      <c r="E233" s="101">
        <f>+'Pay App 28'!E233</f>
        <v>0</v>
      </c>
      <c r="F233" s="73"/>
      <c r="G233" s="102">
        <f>+'Pay App 28'!G233+'Pay App 29'!F233</f>
        <v>0</v>
      </c>
      <c r="H233" s="194">
        <f>+'Pay App 28'!K233</f>
        <v>0</v>
      </c>
      <c r="I233" s="195"/>
      <c r="J233" s="104"/>
      <c r="K233" s="55">
        <f t="shared" si="10"/>
        <v>0</v>
      </c>
      <c r="L233" s="56">
        <f t="shared" si="8"/>
        <v>0</v>
      </c>
      <c r="M233" s="54">
        <f t="shared" si="9"/>
        <v>0</v>
      </c>
      <c r="N233" s="54">
        <f t="shared" si="11"/>
        <v>0</v>
      </c>
      <c r="O233" s="101">
        <f>+'Pay App 28'!O233+'Pay App 28'!P233</f>
        <v>0</v>
      </c>
      <c r="P233" s="73"/>
      <c r="Q233" s="69">
        <f>+'Pay App 28'!Q233+N233+P233</f>
        <v>0</v>
      </c>
    </row>
    <row r="234" spans="1:17" ht="21" customHeight="1" x14ac:dyDescent="0.25">
      <c r="A234" s="153" t="s">
        <v>402</v>
      </c>
      <c r="B234" s="153"/>
      <c r="C234" s="153" t="s">
        <v>403</v>
      </c>
      <c r="D234" s="158"/>
      <c r="E234" s="101">
        <f>+'Pay App 28'!E234</f>
        <v>0</v>
      </c>
      <c r="F234" s="73"/>
      <c r="G234" s="102">
        <f>+'Pay App 28'!G234+'Pay App 29'!F234</f>
        <v>0</v>
      </c>
      <c r="H234" s="194">
        <f>+'Pay App 28'!K234</f>
        <v>0</v>
      </c>
      <c r="I234" s="195"/>
      <c r="J234" s="104"/>
      <c r="K234" s="55">
        <f t="shared" si="10"/>
        <v>0</v>
      </c>
      <c r="L234" s="56">
        <f t="shared" si="8"/>
        <v>0</v>
      </c>
      <c r="M234" s="54">
        <f t="shared" si="9"/>
        <v>0</v>
      </c>
      <c r="N234" s="54">
        <f t="shared" si="11"/>
        <v>0</v>
      </c>
      <c r="O234" s="101">
        <f>+'Pay App 28'!O234+'Pay App 28'!P234</f>
        <v>0</v>
      </c>
      <c r="P234" s="73"/>
      <c r="Q234" s="69">
        <f>+'Pay App 28'!Q234+N234+P234</f>
        <v>0</v>
      </c>
    </row>
    <row r="235" spans="1:17" ht="21" customHeight="1" x14ac:dyDescent="0.25">
      <c r="A235" s="153" t="s">
        <v>179</v>
      </c>
      <c r="B235" s="153"/>
      <c r="C235" s="153" t="s">
        <v>180</v>
      </c>
      <c r="D235" s="158"/>
      <c r="E235" s="101">
        <f>+'Pay App 28'!E235</f>
        <v>0</v>
      </c>
      <c r="F235" s="73"/>
      <c r="G235" s="102">
        <f>+'Pay App 28'!G235+'Pay App 29'!F235</f>
        <v>0</v>
      </c>
      <c r="H235" s="194">
        <f>+'Pay App 28'!K235</f>
        <v>0</v>
      </c>
      <c r="I235" s="195"/>
      <c r="J235" s="104"/>
      <c r="K235" s="55">
        <f t="shared" si="10"/>
        <v>0</v>
      </c>
      <c r="L235" s="56">
        <f t="shared" si="8"/>
        <v>0</v>
      </c>
      <c r="M235" s="54">
        <f t="shared" si="9"/>
        <v>0</v>
      </c>
      <c r="N235" s="54">
        <f t="shared" si="11"/>
        <v>0</v>
      </c>
      <c r="O235" s="101">
        <f>+'Pay App 28'!O235+'Pay App 28'!P235</f>
        <v>0</v>
      </c>
      <c r="P235" s="73"/>
      <c r="Q235" s="69">
        <f>+'Pay App 28'!Q235+N235+P235</f>
        <v>0</v>
      </c>
    </row>
    <row r="236" spans="1:17" ht="21" customHeight="1" x14ac:dyDescent="0.25">
      <c r="A236" s="153" t="s">
        <v>181</v>
      </c>
      <c r="B236" s="153"/>
      <c r="C236" s="153" t="s">
        <v>182</v>
      </c>
      <c r="D236" s="158"/>
      <c r="E236" s="101">
        <f>+'Pay App 28'!E236</f>
        <v>0</v>
      </c>
      <c r="F236" s="73"/>
      <c r="G236" s="102">
        <f>+'Pay App 28'!G236+'Pay App 29'!F236</f>
        <v>0</v>
      </c>
      <c r="H236" s="194">
        <f>+'Pay App 28'!K236</f>
        <v>0</v>
      </c>
      <c r="I236" s="195"/>
      <c r="J236" s="104"/>
      <c r="K236" s="55">
        <f t="shared" si="10"/>
        <v>0</v>
      </c>
      <c r="L236" s="56">
        <f t="shared" si="8"/>
        <v>0</v>
      </c>
      <c r="M236" s="54">
        <f t="shared" si="9"/>
        <v>0</v>
      </c>
      <c r="N236" s="54">
        <f t="shared" si="11"/>
        <v>0</v>
      </c>
      <c r="O236" s="101">
        <f>+'Pay App 28'!O236+'Pay App 28'!P236</f>
        <v>0</v>
      </c>
      <c r="P236" s="73"/>
      <c r="Q236" s="69">
        <f>+'Pay App 28'!Q236+N236+P236</f>
        <v>0</v>
      </c>
    </row>
    <row r="237" spans="1:17" ht="21" customHeight="1" x14ac:dyDescent="0.25">
      <c r="A237" s="153" t="s">
        <v>183</v>
      </c>
      <c r="B237" s="153"/>
      <c r="C237" s="153" t="s">
        <v>184</v>
      </c>
      <c r="D237" s="158"/>
      <c r="E237" s="101">
        <f>+'Pay App 28'!E237</f>
        <v>0</v>
      </c>
      <c r="F237" s="73"/>
      <c r="G237" s="102">
        <f>+'Pay App 28'!G237+'Pay App 29'!F237</f>
        <v>0</v>
      </c>
      <c r="H237" s="194">
        <f>+'Pay App 28'!K237</f>
        <v>0</v>
      </c>
      <c r="I237" s="195"/>
      <c r="J237" s="104"/>
      <c r="K237" s="55">
        <f t="shared" si="10"/>
        <v>0</v>
      </c>
      <c r="L237" s="56">
        <f t="shared" si="8"/>
        <v>0</v>
      </c>
      <c r="M237" s="54">
        <f t="shared" si="9"/>
        <v>0</v>
      </c>
      <c r="N237" s="54">
        <f t="shared" si="11"/>
        <v>0</v>
      </c>
      <c r="O237" s="101">
        <f>+'Pay App 28'!O237+'Pay App 28'!P237</f>
        <v>0</v>
      </c>
      <c r="P237" s="73"/>
      <c r="Q237" s="69">
        <f>+'Pay App 28'!Q237+N237+P237</f>
        <v>0</v>
      </c>
    </row>
    <row r="238" spans="1:17" ht="21" customHeight="1" x14ac:dyDescent="0.25">
      <c r="A238" s="156" t="s">
        <v>404</v>
      </c>
      <c r="B238" s="156"/>
      <c r="C238" s="156" t="s">
        <v>405</v>
      </c>
      <c r="D238" s="157"/>
      <c r="E238" s="101">
        <f>+'Pay App 28'!E238</f>
        <v>0</v>
      </c>
      <c r="F238" s="73"/>
      <c r="G238" s="54">
        <f>+'Pay App 28'!G238+'Pay App 29'!F238</f>
        <v>0</v>
      </c>
      <c r="H238" s="194">
        <f>+'Pay App 28'!K238</f>
        <v>0</v>
      </c>
      <c r="I238" s="195"/>
      <c r="J238" s="104"/>
      <c r="K238" s="55">
        <f t="shared" si="10"/>
        <v>0</v>
      </c>
      <c r="L238" s="120">
        <f t="shared" si="8"/>
        <v>0</v>
      </c>
      <c r="M238" s="54">
        <f t="shared" si="9"/>
        <v>0</v>
      </c>
      <c r="N238" s="54">
        <f t="shared" si="11"/>
        <v>0</v>
      </c>
      <c r="O238" s="101">
        <f>+'Pay App 28'!O238+'Pay App 28'!P238</f>
        <v>0</v>
      </c>
      <c r="P238" s="73"/>
      <c r="Q238" s="69">
        <f>+'Pay App 28'!Q238+N238+P238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p5TNQatYuGSmcFxtTLHVXKgKS4av45KcnlDDQiEG83g5uhk3bTeGI1/s8ZAtMCJWs6zCxE4KKho0u9YLqiqDiw==" saltValue="wfTE9qZfpFwizeUbZWsigQ==" spinCount="100000" sheet="1" selectLockedCells="1"/>
  <protectedRanges>
    <protectedRange sqref="A116 C116" name="Range2"/>
    <protectedRange sqref="A188 A218 C188 C218" name="Range2_1"/>
  </protectedRanges>
  <mergeCells count="516">
    <mergeCell ref="A7:B7"/>
    <mergeCell ref="I7:J7"/>
    <mergeCell ref="H8:Q11"/>
    <mergeCell ref="A12:B12"/>
    <mergeCell ref="H12:Q15"/>
    <mergeCell ref="A14:B14"/>
    <mergeCell ref="A24:B24"/>
    <mergeCell ref="H24:Q25"/>
    <mergeCell ref="A25:B25"/>
    <mergeCell ref="A27:B27"/>
    <mergeCell ref="A28:B28"/>
    <mergeCell ref="A29:B29"/>
    <mergeCell ref="H29:J29"/>
    <mergeCell ref="L29:N29"/>
    <mergeCell ref="H16:Q16"/>
    <mergeCell ref="H18:Q19"/>
    <mergeCell ref="A19:B19"/>
    <mergeCell ref="A21:B21"/>
    <mergeCell ref="H21:Q22"/>
    <mergeCell ref="A22:B22"/>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A86:B86"/>
    <mergeCell ref="C86:D86"/>
    <mergeCell ref="H86:I86"/>
    <mergeCell ref="A87:B87"/>
    <mergeCell ref="C87:D87"/>
    <mergeCell ref="H87:I87"/>
    <mergeCell ref="A84:B84"/>
    <mergeCell ref="C84:D84"/>
    <mergeCell ref="H84:I84"/>
    <mergeCell ref="A85:B85"/>
    <mergeCell ref="C85:D85"/>
    <mergeCell ref="H85:I85"/>
    <mergeCell ref="A90:B90"/>
    <mergeCell ref="C90:D90"/>
    <mergeCell ref="H90:I90"/>
    <mergeCell ref="A91:B91"/>
    <mergeCell ref="C91:D91"/>
    <mergeCell ref="H91:I91"/>
    <mergeCell ref="A88:B88"/>
    <mergeCell ref="C88:D88"/>
    <mergeCell ref="H88:I88"/>
    <mergeCell ref="A89:B89"/>
    <mergeCell ref="C89:D89"/>
    <mergeCell ref="H89:I89"/>
    <mergeCell ref="A94:B94"/>
    <mergeCell ref="C94:D94"/>
    <mergeCell ref="H94:I94"/>
    <mergeCell ref="A95:B95"/>
    <mergeCell ref="C95:D95"/>
    <mergeCell ref="H95:I95"/>
    <mergeCell ref="A92:B92"/>
    <mergeCell ref="C92:D92"/>
    <mergeCell ref="H92:I92"/>
    <mergeCell ref="A93:B93"/>
    <mergeCell ref="C93:D93"/>
    <mergeCell ref="H93:I93"/>
    <mergeCell ref="A98:B98"/>
    <mergeCell ref="C98:D98"/>
    <mergeCell ref="H98:I98"/>
    <mergeCell ref="A99:B99"/>
    <mergeCell ref="C99:D99"/>
    <mergeCell ref="H99:I99"/>
    <mergeCell ref="A96:B96"/>
    <mergeCell ref="C96:D96"/>
    <mergeCell ref="H96:I96"/>
    <mergeCell ref="A97:B97"/>
    <mergeCell ref="C97:D97"/>
    <mergeCell ref="H97:I97"/>
    <mergeCell ref="A102:B102"/>
    <mergeCell ref="C102:D102"/>
    <mergeCell ref="H102:I102"/>
    <mergeCell ref="A103:B103"/>
    <mergeCell ref="C103:D103"/>
    <mergeCell ref="H103:I103"/>
    <mergeCell ref="A100:B100"/>
    <mergeCell ref="C100:D100"/>
    <mergeCell ref="H100:I100"/>
    <mergeCell ref="A101:B101"/>
    <mergeCell ref="C101:D101"/>
    <mergeCell ref="H101:I101"/>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9:B199"/>
    <mergeCell ref="C199:D199"/>
    <mergeCell ref="H199:I199"/>
    <mergeCell ref="A200:B200"/>
    <mergeCell ref="C200:D200"/>
    <mergeCell ref="H200:I200"/>
    <mergeCell ref="A197:B197"/>
    <mergeCell ref="C197:D197"/>
    <mergeCell ref="H197:I197"/>
    <mergeCell ref="A198:B198"/>
    <mergeCell ref="C198:D198"/>
    <mergeCell ref="H198:I198"/>
    <mergeCell ref="A203:B203"/>
    <mergeCell ref="C203:D203"/>
    <mergeCell ref="H203:I203"/>
    <mergeCell ref="A204:B204"/>
    <mergeCell ref="C204:D204"/>
    <mergeCell ref="H204:I204"/>
    <mergeCell ref="A201:B201"/>
    <mergeCell ref="C201:D201"/>
    <mergeCell ref="H201:I201"/>
    <mergeCell ref="A202:B202"/>
    <mergeCell ref="C202:D202"/>
    <mergeCell ref="H202:I202"/>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9:B239"/>
    <mergeCell ref="C239:D239"/>
    <mergeCell ref="H239:I239"/>
    <mergeCell ref="A237:B237"/>
    <mergeCell ref="C237:D237"/>
    <mergeCell ref="H237:I237"/>
    <mergeCell ref="A238:B238"/>
    <mergeCell ref="C238:D238"/>
    <mergeCell ref="H238:I238"/>
  </mergeCells>
  <dataValidations disablePrompts="1" count="2">
    <dataValidation type="decimal" operator="lessThanOrEqual" allowBlank="1" showInputMessage="1" showErrorMessage="1" errorTitle="Release retention" error="In order to release retention, the number entered into this cell must be negative." sqref="O80:O238">
      <formula1>0</formula1>
    </dataValidation>
    <dataValidation allowBlank="1" showInputMessage="1" sqref="P80:P238"/>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30</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35"/>
      <c r="I17" s="135"/>
      <c r="J17" s="135"/>
      <c r="K17" s="135"/>
      <c r="L17" s="135"/>
      <c r="M17" s="135"/>
      <c r="N17" s="135"/>
      <c r="O17" s="135"/>
      <c r="P17" s="135"/>
      <c r="Q17" s="135"/>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34"/>
      <c r="I20" s="134"/>
      <c r="J20" s="134"/>
      <c r="K20" s="134"/>
      <c r="L20" s="134"/>
      <c r="M20" s="134"/>
      <c r="N20" s="134"/>
      <c r="O20" s="134"/>
      <c r="P20" s="134"/>
      <c r="Q20" s="134"/>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34"/>
      <c r="I23" s="134"/>
      <c r="J23" s="134"/>
      <c r="K23" s="134"/>
      <c r="L23" s="134"/>
      <c r="M23" s="134"/>
      <c r="N23" s="134"/>
      <c r="O23" s="134"/>
      <c r="P23" s="134"/>
      <c r="Q23" s="134"/>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29'!F36+'Pay App 30'!F239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34"/>
      <c r="I42" s="134"/>
      <c r="J42" s="134"/>
      <c r="K42" s="134"/>
      <c r="L42" s="134"/>
      <c r="M42" s="134"/>
      <c r="N42" s="134"/>
      <c r="O42" s="134"/>
      <c r="P42" s="134"/>
      <c r="Q42" s="134"/>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29'!F51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29'!F55+'Pay App 29'!F57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29'!B62+'Pay App 30'!N239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30.1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31">
        <f>+'Project Summary Sheet'!C17</f>
        <v>0</v>
      </c>
      <c r="O74" s="131"/>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32" t="s">
        <v>63</v>
      </c>
      <c r="F78" s="132" t="s">
        <v>64</v>
      </c>
      <c r="G78" s="132" t="s">
        <v>65</v>
      </c>
      <c r="H78" s="169" t="s">
        <v>66</v>
      </c>
      <c r="I78" s="169"/>
      <c r="J78" s="132" t="s">
        <v>67</v>
      </c>
      <c r="K78" s="132" t="s">
        <v>248</v>
      </c>
      <c r="L78" s="132" t="s">
        <v>68</v>
      </c>
      <c r="M78" s="42" t="s">
        <v>69</v>
      </c>
      <c r="N78" s="132" t="s">
        <v>70</v>
      </c>
      <c r="O78" s="112" t="s">
        <v>71</v>
      </c>
      <c r="P78" s="132" t="s">
        <v>72</v>
      </c>
      <c r="Q78" s="132" t="s">
        <v>425</v>
      </c>
    </row>
    <row r="79" spans="1:20" ht="65.25" customHeight="1" x14ac:dyDescent="0.25">
      <c r="A79" s="170" t="s">
        <v>73</v>
      </c>
      <c r="B79" s="170"/>
      <c r="C79" s="170" t="s">
        <v>74</v>
      </c>
      <c r="D79" s="170"/>
      <c r="E79" s="133" t="s">
        <v>14</v>
      </c>
      <c r="F79" s="133" t="s">
        <v>235</v>
      </c>
      <c r="G79" s="133" t="s">
        <v>234</v>
      </c>
      <c r="H79" s="170" t="s">
        <v>236</v>
      </c>
      <c r="I79" s="170"/>
      <c r="J79" s="133" t="s">
        <v>245</v>
      </c>
      <c r="K79" s="45" t="s">
        <v>246</v>
      </c>
      <c r="L79" s="133" t="s">
        <v>247</v>
      </c>
      <c r="M79" s="45" t="s">
        <v>237</v>
      </c>
      <c r="N79" s="133" t="s">
        <v>238</v>
      </c>
      <c r="O79" s="113" t="s">
        <v>424</v>
      </c>
      <c r="P79" s="133" t="s">
        <v>423</v>
      </c>
      <c r="Q79" s="133" t="s">
        <v>239</v>
      </c>
    </row>
    <row r="80" spans="1:20" ht="21" customHeight="1" x14ac:dyDescent="0.25">
      <c r="A80" s="171" t="s">
        <v>77</v>
      </c>
      <c r="B80" s="171"/>
      <c r="C80" s="186" t="s">
        <v>75</v>
      </c>
      <c r="D80" s="187"/>
      <c r="E80" s="100">
        <f>+'Pay App 29'!E80</f>
        <v>0</v>
      </c>
      <c r="F80" s="72"/>
      <c r="G80" s="52">
        <f>+'Pay App 29'!G80+F80</f>
        <v>0</v>
      </c>
      <c r="H80" s="196">
        <f>+'Pay App 29'!K80</f>
        <v>0</v>
      </c>
      <c r="I80" s="197"/>
      <c r="J80" s="103"/>
      <c r="K80" s="53">
        <f>+H80+J80</f>
        <v>0</v>
      </c>
      <c r="L80" s="70">
        <f>IF(ISERROR(K80/G80),0,K80/G80)</f>
        <v>0</v>
      </c>
      <c r="M80" s="52">
        <f>+G80-K80</f>
        <v>0</v>
      </c>
      <c r="N80" s="52">
        <f>SUM(+J80*0.05)</f>
        <v>0</v>
      </c>
      <c r="O80" s="100">
        <f>+'Pay App 29'!O80+'Pay App 29'!P80</f>
        <v>0</v>
      </c>
      <c r="P80" s="72"/>
      <c r="Q80" s="71">
        <f>+'Pay App 29'!Q80+N80+P80</f>
        <v>0</v>
      </c>
    </row>
    <row r="81" spans="1:17" ht="21" customHeight="1" x14ac:dyDescent="0.25">
      <c r="A81" s="154" t="s">
        <v>78</v>
      </c>
      <c r="B81" s="154"/>
      <c r="C81" s="154" t="s">
        <v>79</v>
      </c>
      <c r="D81" s="155"/>
      <c r="E81" s="101">
        <f>+'Pay App 29'!E81</f>
        <v>0</v>
      </c>
      <c r="F81" s="73"/>
      <c r="G81" s="102">
        <f>+'Pay App 29'!G81+'Pay App 30'!F81</f>
        <v>0</v>
      </c>
      <c r="H81" s="194">
        <f>+'Pay App 29'!K81</f>
        <v>0</v>
      </c>
      <c r="I81" s="195"/>
      <c r="J81" s="104"/>
      <c r="K81" s="55">
        <f>+H81+J81</f>
        <v>0</v>
      </c>
      <c r="L81" s="56">
        <f t="shared" ref="L81:L145" si="0">IF(ISERROR(K81/G81),0,K81/G81)</f>
        <v>0</v>
      </c>
      <c r="M81" s="54">
        <f t="shared" ref="M81:M145" si="1">+G81-K81</f>
        <v>0</v>
      </c>
      <c r="N81" s="54">
        <f>SUM(+J81*0.05)</f>
        <v>0</v>
      </c>
      <c r="O81" s="101">
        <f>+'Pay App 29'!O81+'Pay App 29'!P81</f>
        <v>0</v>
      </c>
      <c r="P81" s="73"/>
      <c r="Q81" s="69">
        <f>+'Pay App 29'!Q81+N81+P81</f>
        <v>0</v>
      </c>
    </row>
    <row r="82" spans="1:17" ht="21" customHeight="1" x14ac:dyDescent="0.25">
      <c r="A82" s="154" t="s">
        <v>80</v>
      </c>
      <c r="B82" s="154"/>
      <c r="C82" s="130" t="s">
        <v>76</v>
      </c>
      <c r="D82" s="58"/>
      <c r="E82" s="101">
        <f>+'Pay App 29'!E82</f>
        <v>0</v>
      </c>
      <c r="F82" s="73"/>
      <c r="G82" s="102">
        <f>+'Pay App 29'!G82+'Pay App 30'!F82</f>
        <v>0</v>
      </c>
      <c r="H82" s="194">
        <f>+'Pay App 29'!K82</f>
        <v>0</v>
      </c>
      <c r="I82" s="195"/>
      <c r="J82" s="104"/>
      <c r="K82" s="55">
        <f t="shared" ref="K82:K146" si="2">+H82+J82</f>
        <v>0</v>
      </c>
      <c r="L82" s="56">
        <f t="shared" si="0"/>
        <v>0</v>
      </c>
      <c r="M82" s="54">
        <f t="shared" si="1"/>
        <v>0</v>
      </c>
      <c r="N82" s="54">
        <f t="shared" ref="N82:N146" si="3">SUM(+J82*0.05)</f>
        <v>0</v>
      </c>
      <c r="O82" s="101">
        <f>+'Pay App 29'!O82+'Pay App 29'!P82</f>
        <v>0</v>
      </c>
      <c r="P82" s="73"/>
      <c r="Q82" s="69">
        <f>+'Pay App 29'!Q82+N82+P82</f>
        <v>0</v>
      </c>
    </row>
    <row r="83" spans="1:17" ht="21" customHeight="1" x14ac:dyDescent="0.25">
      <c r="A83" s="154" t="s">
        <v>408</v>
      </c>
      <c r="B83" s="154"/>
      <c r="C83" s="154" t="s">
        <v>409</v>
      </c>
      <c r="D83" s="155"/>
      <c r="E83" s="101">
        <f>+'Pay App 29'!E83</f>
        <v>0</v>
      </c>
      <c r="F83" s="73"/>
      <c r="G83" s="102">
        <f>+'Pay App 29'!G83+'Pay App 30'!F83</f>
        <v>0</v>
      </c>
      <c r="H83" s="194">
        <f>+'Pay App 29'!K83</f>
        <v>0</v>
      </c>
      <c r="I83" s="195"/>
      <c r="J83" s="104"/>
      <c r="K83" s="55">
        <f t="shared" si="2"/>
        <v>0</v>
      </c>
      <c r="L83" s="56">
        <f t="shared" si="0"/>
        <v>0</v>
      </c>
      <c r="M83" s="54">
        <f t="shared" si="1"/>
        <v>0</v>
      </c>
      <c r="N83" s="54">
        <f t="shared" si="3"/>
        <v>0</v>
      </c>
      <c r="O83" s="101">
        <f>+'Pay App 29'!O83+'Pay App 29'!P83</f>
        <v>0</v>
      </c>
      <c r="P83" s="73"/>
      <c r="Q83" s="69">
        <f>+'Pay App 29'!Q83+N83+P83</f>
        <v>0</v>
      </c>
    </row>
    <row r="84" spans="1:17" ht="21" customHeight="1" x14ac:dyDescent="0.25">
      <c r="A84" s="154" t="s">
        <v>410</v>
      </c>
      <c r="B84" s="154"/>
      <c r="C84" s="154" t="s">
        <v>81</v>
      </c>
      <c r="D84" s="155"/>
      <c r="E84" s="101">
        <f>+'Pay App 29'!E84</f>
        <v>0</v>
      </c>
      <c r="F84" s="73"/>
      <c r="G84" s="102">
        <f>+'Pay App 29'!G84+'Pay App 30'!F84</f>
        <v>0</v>
      </c>
      <c r="H84" s="194">
        <f>+'Pay App 29'!K84</f>
        <v>0</v>
      </c>
      <c r="I84" s="195"/>
      <c r="J84" s="104"/>
      <c r="K84" s="55">
        <f t="shared" si="2"/>
        <v>0</v>
      </c>
      <c r="L84" s="56">
        <f t="shared" si="0"/>
        <v>0</v>
      </c>
      <c r="M84" s="54">
        <f t="shared" si="1"/>
        <v>0</v>
      </c>
      <c r="N84" s="54">
        <f t="shared" si="3"/>
        <v>0</v>
      </c>
      <c r="O84" s="101">
        <f>+'Pay App 29'!O84+'Pay App 29'!P84</f>
        <v>0</v>
      </c>
      <c r="P84" s="73"/>
      <c r="Q84" s="69">
        <f>+'Pay App 29'!Q84+N84+P84</f>
        <v>0</v>
      </c>
    </row>
    <row r="85" spans="1:17" ht="21" customHeight="1" x14ac:dyDescent="0.25">
      <c r="A85" s="154" t="s">
        <v>411</v>
      </c>
      <c r="B85" s="154"/>
      <c r="C85" s="154" t="s">
        <v>412</v>
      </c>
      <c r="D85" s="155"/>
      <c r="E85" s="101">
        <f>+'Pay App 29'!E85</f>
        <v>0</v>
      </c>
      <c r="F85" s="73"/>
      <c r="G85" s="102">
        <f>+'Pay App 29'!G85+'Pay App 30'!F85</f>
        <v>0</v>
      </c>
      <c r="H85" s="194">
        <f>+'Pay App 29'!K85</f>
        <v>0</v>
      </c>
      <c r="I85" s="195"/>
      <c r="J85" s="104"/>
      <c r="K85" s="55">
        <f t="shared" si="2"/>
        <v>0</v>
      </c>
      <c r="L85" s="56">
        <f t="shared" si="0"/>
        <v>0</v>
      </c>
      <c r="M85" s="54">
        <f t="shared" si="1"/>
        <v>0</v>
      </c>
      <c r="N85" s="54">
        <f t="shared" si="3"/>
        <v>0</v>
      </c>
      <c r="O85" s="101">
        <f>+'Pay App 29'!O85+'Pay App 29'!P85</f>
        <v>0</v>
      </c>
      <c r="P85" s="73"/>
      <c r="Q85" s="69">
        <f>+'Pay App 29'!Q85+N85+P85</f>
        <v>0</v>
      </c>
    </row>
    <row r="86" spans="1:17" ht="21" customHeight="1" x14ac:dyDescent="0.25">
      <c r="A86" s="154" t="s">
        <v>406</v>
      </c>
      <c r="B86" s="154"/>
      <c r="C86" s="154" t="s">
        <v>407</v>
      </c>
      <c r="D86" s="155"/>
      <c r="E86" s="101">
        <f>+'Pay App 29'!E86</f>
        <v>0</v>
      </c>
      <c r="F86" s="73"/>
      <c r="G86" s="102">
        <f>+'Pay App 29'!G86+'Pay App 30'!F86</f>
        <v>0</v>
      </c>
      <c r="H86" s="194">
        <f>+'Pay App 29'!K86</f>
        <v>0</v>
      </c>
      <c r="I86" s="195"/>
      <c r="J86" s="104"/>
      <c r="K86" s="55">
        <f t="shared" si="2"/>
        <v>0</v>
      </c>
      <c r="L86" s="56">
        <f t="shared" si="0"/>
        <v>0</v>
      </c>
      <c r="M86" s="54">
        <f t="shared" si="1"/>
        <v>0</v>
      </c>
      <c r="N86" s="54">
        <f t="shared" si="3"/>
        <v>0</v>
      </c>
      <c r="O86" s="101">
        <f>+'Pay App 29'!O86+'Pay App 29'!P86</f>
        <v>0</v>
      </c>
      <c r="P86" s="73"/>
      <c r="Q86" s="69">
        <f>+'Pay App 29'!Q86+N86+P86</f>
        <v>0</v>
      </c>
    </row>
    <row r="87" spans="1:17" ht="21" customHeight="1" x14ac:dyDescent="0.25">
      <c r="A87" s="154" t="s">
        <v>562</v>
      </c>
      <c r="B87" s="154"/>
      <c r="C87" s="154" t="s">
        <v>563</v>
      </c>
      <c r="D87" s="155"/>
      <c r="E87" s="101">
        <f>+'Pay App 29'!E87</f>
        <v>0</v>
      </c>
      <c r="F87" s="73"/>
      <c r="G87" s="102">
        <f>+'Pay App 29'!G87+'Pay App 30'!F87</f>
        <v>0</v>
      </c>
      <c r="H87" s="194">
        <f>+'Pay App 29'!K87</f>
        <v>0</v>
      </c>
      <c r="I87" s="195"/>
      <c r="J87" s="104"/>
      <c r="K87" s="55">
        <f t="shared" si="2"/>
        <v>0</v>
      </c>
      <c r="L87" s="56">
        <f t="shared" si="0"/>
        <v>0</v>
      </c>
      <c r="M87" s="54">
        <f t="shared" si="1"/>
        <v>0</v>
      </c>
      <c r="N87" s="54">
        <f t="shared" si="3"/>
        <v>0</v>
      </c>
      <c r="O87" s="101">
        <f>+'Pay App 29'!O87+'Pay App 29'!P87</f>
        <v>0</v>
      </c>
      <c r="P87" s="73"/>
      <c r="Q87" s="69">
        <f>+'Pay App 29'!Q87+N87+P87</f>
        <v>0</v>
      </c>
    </row>
    <row r="88" spans="1:17" ht="21" customHeight="1" x14ac:dyDescent="0.25">
      <c r="A88" s="159" t="s">
        <v>228</v>
      </c>
      <c r="B88" s="159"/>
      <c r="C88" s="186" t="s">
        <v>269</v>
      </c>
      <c r="D88" s="187"/>
      <c r="E88" s="101">
        <f>+'Pay App 29'!E88</f>
        <v>0</v>
      </c>
      <c r="F88" s="73"/>
      <c r="G88" s="102">
        <f>+'Pay App 29'!G88+'Pay App 30'!F88</f>
        <v>0</v>
      </c>
      <c r="H88" s="194">
        <f>+'Pay App 29'!K88</f>
        <v>0</v>
      </c>
      <c r="I88" s="195"/>
      <c r="J88" s="104"/>
      <c r="K88" s="55">
        <f t="shared" si="2"/>
        <v>0</v>
      </c>
      <c r="L88" s="56">
        <f t="shared" si="0"/>
        <v>0</v>
      </c>
      <c r="M88" s="54">
        <f t="shared" si="1"/>
        <v>0</v>
      </c>
      <c r="N88" s="54">
        <f t="shared" si="3"/>
        <v>0</v>
      </c>
      <c r="O88" s="101">
        <f>+'Pay App 29'!O88+'Pay App 29'!P88</f>
        <v>0</v>
      </c>
      <c r="P88" s="73"/>
      <c r="Q88" s="69">
        <f>+'Pay App 29'!Q88+N88+P88</f>
        <v>0</v>
      </c>
    </row>
    <row r="89" spans="1:17" ht="21" customHeight="1" x14ac:dyDescent="0.25">
      <c r="A89" s="154" t="s">
        <v>82</v>
      </c>
      <c r="B89" s="154"/>
      <c r="C89" s="154" t="s">
        <v>256</v>
      </c>
      <c r="D89" s="155"/>
      <c r="E89" s="101">
        <f>+'Pay App 29'!E89</f>
        <v>0</v>
      </c>
      <c r="F89" s="73"/>
      <c r="G89" s="102">
        <f>+'Pay App 29'!G89+'Pay App 30'!F89</f>
        <v>0</v>
      </c>
      <c r="H89" s="194">
        <f>+'Pay App 29'!K89</f>
        <v>0</v>
      </c>
      <c r="I89" s="195"/>
      <c r="J89" s="104"/>
      <c r="K89" s="55">
        <f t="shared" si="2"/>
        <v>0</v>
      </c>
      <c r="L89" s="56">
        <f t="shared" si="0"/>
        <v>0</v>
      </c>
      <c r="M89" s="54">
        <f t="shared" si="1"/>
        <v>0</v>
      </c>
      <c r="N89" s="54">
        <f t="shared" si="3"/>
        <v>0</v>
      </c>
      <c r="O89" s="101">
        <f>+'Pay App 29'!O89+'Pay App 29'!P89</f>
        <v>0</v>
      </c>
      <c r="P89" s="73"/>
      <c r="Q89" s="69">
        <f>+'Pay App 29'!Q89+N89+P89</f>
        <v>0</v>
      </c>
    </row>
    <row r="90" spans="1:17" ht="21" customHeight="1" x14ac:dyDescent="0.25">
      <c r="A90" s="154" t="s">
        <v>257</v>
      </c>
      <c r="B90" s="154"/>
      <c r="C90" s="154" t="s">
        <v>258</v>
      </c>
      <c r="D90" s="155"/>
      <c r="E90" s="101">
        <f>+'Pay App 29'!E90</f>
        <v>0</v>
      </c>
      <c r="F90" s="73"/>
      <c r="G90" s="102">
        <f>+'Pay App 29'!G90+'Pay App 30'!F90</f>
        <v>0</v>
      </c>
      <c r="H90" s="194">
        <f>+'Pay App 29'!K90</f>
        <v>0</v>
      </c>
      <c r="I90" s="195"/>
      <c r="J90" s="104"/>
      <c r="K90" s="55">
        <f t="shared" si="2"/>
        <v>0</v>
      </c>
      <c r="L90" s="56">
        <f t="shared" si="0"/>
        <v>0</v>
      </c>
      <c r="M90" s="54">
        <f t="shared" si="1"/>
        <v>0</v>
      </c>
      <c r="N90" s="54">
        <f t="shared" si="3"/>
        <v>0</v>
      </c>
      <c r="O90" s="101">
        <f>+'Pay App 29'!O90+'Pay App 29'!P90</f>
        <v>0</v>
      </c>
      <c r="P90" s="73"/>
      <c r="Q90" s="69">
        <f>+'Pay App 29'!Q90+N90+P90</f>
        <v>0</v>
      </c>
    </row>
    <row r="91" spans="1:17" ht="21" customHeight="1" x14ac:dyDescent="0.25">
      <c r="A91" s="154" t="s">
        <v>259</v>
      </c>
      <c r="B91" s="154"/>
      <c r="C91" s="154" t="s">
        <v>260</v>
      </c>
      <c r="D91" s="155"/>
      <c r="E91" s="101">
        <f>+'Pay App 29'!E91</f>
        <v>0</v>
      </c>
      <c r="F91" s="73"/>
      <c r="G91" s="102">
        <f>+'Pay App 29'!G91+'Pay App 30'!F91</f>
        <v>0</v>
      </c>
      <c r="H91" s="194">
        <f>+'Pay App 29'!K91</f>
        <v>0</v>
      </c>
      <c r="I91" s="195"/>
      <c r="J91" s="104"/>
      <c r="K91" s="55">
        <f t="shared" si="2"/>
        <v>0</v>
      </c>
      <c r="L91" s="56">
        <f t="shared" si="0"/>
        <v>0</v>
      </c>
      <c r="M91" s="54">
        <f t="shared" si="1"/>
        <v>0</v>
      </c>
      <c r="N91" s="54">
        <f t="shared" si="3"/>
        <v>0</v>
      </c>
      <c r="O91" s="101">
        <f>+'Pay App 29'!O91+'Pay App 29'!P91</f>
        <v>0</v>
      </c>
      <c r="P91" s="73"/>
      <c r="Q91" s="69">
        <f>+'Pay App 29'!Q91+N91+P91</f>
        <v>0</v>
      </c>
    </row>
    <row r="92" spans="1:17" ht="21" customHeight="1" x14ac:dyDescent="0.25">
      <c r="A92" s="154" t="s">
        <v>261</v>
      </c>
      <c r="B92" s="154"/>
      <c r="C92" s="154" t="s">
        <v>262</v>
      </c>
      <c r="D92" s="155"/>
      <c r="E92" s="101">
        <f>+'Pay App 29'!E92</f>
        <v>0</v>
      </c>
      <c r="F92" s="73"/>
      <c r="G92" s="102">
        <f>+'Pay App 29'!G92+'Pay App 30'!F92</f>
        <v>0</v>
      </c>
      <c r="H92" s="194">
        <f>+'Pay App 29'!K92</f>
        <v>0</v>
      </c>
      <c r="I92" s="195"/>
      <c r="J92" s="104"/>
      <c r="K92" s="55">
        <f t="shared" si="2"/>
        <v>0</v>
      </c>
      <c r="L92" s="56">
        <f t="shared" si="0"/>
        <v>0</v>
      </c>
      <c r="M92" s="54">
        <f t="shared" si="1"/>
        <v>0</v>
      </c>
      <c r="N92" s="54">
        <f t="shared" si="3"/>
        <v>0</v>
      </c>
      <c r="O92" s="101">
        <f>+'Pay App 29'!O92+'Pay App 29'!P92</f>
        <v>0</v>
      </c>
      <c r="P92" s="73"/>
      <c r="Q92" s="69">
        <f>+'Pay App 29'!Q92+N92+P92</f>
        <v>0</v>
      </c>
    </row>
    <row r="93" spans="1:17" ht="21" customHeight="1" x14ac:dyDescent="0.25">
      <c r="A93" s="154" t="s">
        <v>263</v>
      </c>
      <c r="B93" s="154"/>
      <c r="C93" s="154" t="s">
        <v>264</v>
      </c>
      <c r="D93" s="155"/>
      <c r="E93" s="101">
        <f>+'Pay App 29'!E93</f>
        <v>0</v>
      </c>
      <c r="F93" s="73"/>
      <c r="G93" s="102">
        <f>+'Pay App 29'!G93+'Pay App 30'!F93</f>
        <v>0</v>
      </c>
      <c r="H93" s="194">
        <f>+'Pay App 29'!K93</f>
        <v>0</v>
      </c>
      <c r="I93" s="195"/>
      <c r="J93" s="104"/>
      <c r="K93" s="55">
        <f t="shared" si="2"/>
        <v>0</v>
      </c>
      <c r="L93" s="56">
        <f t="shared" si="0"/>
        <v>0</v>
      </c>
      <c r="M93" s="54">
        <f t="shared" si="1"/>
        <v>0</v>
      </c>
      <c r="N93" s="54">
        <f t="shared" si="3"/>
        <v>0</v>
      </c>
      <c r="O93" s="101">
        <f>+'Pay App 29'!O93+'Pay App 29'!P93</f>
        <v>0</v>
      </c>
      <c r="P93" s="73"/>
      <c r="Q93" s="69">
        <f>+'Pay App 29'!Q93+N93+P93</f>
        <v>0</v>
      </c>
    </row>
    <row r="94" spans="1:17" ht="21" customHeight="1" x14ac:dyDescent="0.25">
      <c r="A94" s="154" t="s">
        <v>265</v>
      </c>
      <c r="B94" s="154"/>
      <c r="C94" s="154" t="s">
        <v>266</v>
      </c>
      <c r="D94" s="155"/>
      <c r="E94" s="101">
        <f>+'Pay App 29'!E94</f>
        <v>0</v>
      </c>
      <c r="F94" s="73"/>
      <c r="G94" s="102">
        <f>+'Pay App 29'!G94+'Pay App 30'!F94</f>
        <v>0</v>
      </c>
      <c r="H94" s="194">
        <f>+'Pay App 29'!K94</f>
        <v>0</v>
      </c>
      <c r="I94" s="195"/>
      <c r="J94" s="104"/>
      <c r="K94" s="55">
        <f t="shared" si="2"/>
        <v>0</v>
      </c>
      <c r="L94" s="56">
        <f t="shared" si="0"/>
        <v>0</v>
      </c>
      <c r="M94" s="54">
        <f t="shared" si="1"/>
        <v>0</v>
      </c>
      <c r="N94" s="54">
        <f t="shared" si="3"/>
        <v>0</v>
      </c>
      <c r="O94" s="101">
        <f>+'Pay App 29'!O94+'Pay App 29'!P94</f>
        <v>0</v>
      </c>
      <c r="P94" s="73"/>
      <c r="Q94" s="69">
        <f>+'Pay App 29'!Q94+N94+P94</f>
        <v>0</v>
      </c>
    </row>
    <row r="95" spans="1:17" ht="21" customHeight="1" x14ac:dyDescent="0.25">
      <c r="A95" s="154" t="s">
        <v>83</v>
      </c>
      <c r="B95" s="154"/>
      <c r="C95" s="154" t="s">
        <v>267</v>
      </c>
      <c r="D95" s="155"/>
      <c r="E95" s="101">
        <f>+'Pay App 29'!E95</f>
        <v>0</v>
      </c>
      <c r="F95" s="73"/>
      <c r="G95" s="102">
        <f>+'Pay App 29'!G95+'Pay App 30'!F95</f>
        <v>0</v>
      </c>
      <c r="H95" s="194">
        <f>+'Pay App 29'!K95</f>
        <v>0</v>
      </c>
      <c r="I95" s="195"/>
      <c r="J95" s="104"/>
      <c r="K95" s="55">
        <f t="shared" si="2"/>
        <v>0</v>
      </c>
      <c r="L95" s="56">
        <f t="shared" si="0"/>
        <v>0</v>
      </c>
      <c r="M95" s="54">
        <f t="shared" si="1"/>
        <v>0</v>
      </c>
      <c r="N95" s="54">
        <f t="shared" si="3"/>
        <v>0</v>
      </c>
      <c r="O95" s="101">
        <f>+'Pay App 29'!O95+'Pay App 29'!P95</f>
        <v>0</v>
      </c>
      <c r="P95" s="73"/>
      <c r="Q95" s="69">
        <f>+'Pay App 29'!Q95+N95+P95</f>
        <v>0</v>
      </c>
    </row>
    <row r="96" spans="1:17" ht="21" customHeight="1" x14ac:dyDescent="0.25">
      <c r="A96" s="154" t="s">
        <v>84</v>
      </c>
      <c r="B96" s="154"/>
      <c r="C96" s="154" t="s">
        <v>268</v>
      </c>
      <c r="D96" s="155"/>
      <c r="E96" s="101">
        <f>+'Pay App 29'!E96</f>
        <v>0</v>
      </c>
      <c r="F96" s="73"/>
      <c r="G96" s="102">
        <f>+'Pay App 29'!G96+'Pay App 30'!F96</f>
        <v>0</v>
      </c>
      <c r="H96" s="194">
        <f>+'Pay App 29'!K96</f>
        <v>0</v>
      </c>
      <c r="I96" s="195"/>
      <c r="J96" s="104"/>
      <c r="K96" s="55">
        <f t="shared" si="2"/>
        <v>0</v>
      </c>
      <c r="L96" s="56">
        <f t="shared" si="0"/>
        <v>0</v>
      </c>
      <c r="M96" s="54">
        <f t="shared" si="1"/>
        <v>0</v>
      </c>
      <c r="N96" s="54">
        <f t="shared" si="3"/>
        <v>0</v>
      </c>
      <c r="O96" s="101">
        <f>+'Pay App 29'!O96+'Pay App 29'!P96</f>
        <v>0</v>
      </c>
      <c r="P96" s="73"/>
      <c r="Q96" s="69">
        <f>+'Pay App 29'!Q96+N96+P96</f>
        <v>0</v>
      </c>
    </row>
    <row r="97" spans="1:17" ht="21" customHeight="1" x14ac:dyDescent="0.25">
      <c r="A97" s="154" t="s">
        <v>270</v>
      </c>
      <c r="B97" s="154"/>
      <c r="C97" s="154" t="s">
        <v>271</v>
      </c>
      <c r="D97" s="155"/>
      <c r="E97" s="101">
        <f>+'Pay App 29'!E97</f>
        <v>0</v>
      </c>
      <c r="F97" s="73"/>
      <c r="G97" s="102">
        <f>+'Pay App 29'!G97+'Pay App 30'!F97</f>
        <v>0</v>
      </c>
      <c r="H97" s="194">
        <f>+'Pay App 29'!K97</f>
        <v>0</v>
      </c>
      <c r="I97" s="195"/>
      <c r="J97" s="104"/>
      <c r="K97" s="55">
        <f t="shared" si="2"/>
        <v>0</v>
      </c>
      <c r="L97" s="56">
        <f t="shared" si="0"/>
        <v>0</v>
      </c>
      <c r="M97" s="54">
        <f t="shared" si="1"/>
        <v>0</v>
      </c>
      <c r="N97" s="54">
        <f t="shared" si="3"/>
        <v>0</v>
      </c>
      <c r="O97" s="101">
        <f>+'Pay App 29'!O97+'Pay App 29'!P97</f>
        <v>0</v>
      </c>
      <c r="P97" s="73"/>
      <c r="Q97" s="69">
        <f>+'Pay App 29'!Q97+N97+P97</f>
        <v>0</v>
      </c>
    </row>
    <row r="98" spans="1:17" ht="21" customHeight="1" x14ac:dyDescent="0.25">
      <c r="A98" s="154" t="s">
        <v>272</v>
      </c>
      <c r="B98" s="154"/>
      <c r="C98" s="154" t="s">
        <v>273</v>
      </c>
      <c r="D98" s="155"/>
      <c r="E98" s="101">
        <f>+'Pay App 29'!E98</f>
        <v>0</v>
      </c>
      <c r="F98" s="73"/>
      <c r="G98" s="102">
        <f>+'Pay App 29'!G98+'Pay App 30'!F98</f>
        <v>0</v>
      </c>
      <c r="H98" s="194">
        <f>+'Pay App 29'!K98</f>
        <v>0</v>
      </c>
      <c r="I98" s="195"/>
      <c r="J98" s="104"/>
      <c r="K98" s="55">
        <f t="shared" si="2"/>
        <v>0</v>
      </c>
      <c r="L98" s="56">
        <f t="shared" si="0"/>
        <v>0</v>
      </c>
      <c r="M98" s="54">
        <f t="shared" si="1"/>
        <v>0</v>
      </c>
      <c r="N98" s="54">
        <f t="shared" si="3"/>
        <v>0</v>
      </c>
      <c r="O98" s="101">
        <f>+'Pay App 29'!O98+'Pay App 29'!P98</f>
        <v>0</v>
      </c>
      <c r="P98" s="73"/>
      <c r="Q98" s="69">
        <f>+'Pay App 29'!Q98+N98+P98</f>
        <v>0</v>
      </c>
    </row>
    <row r="99" spans="1:17" ht="21" customHeight="1" x14ac:dyDescent="0.25">
      <c r="A99" s="154" t="s">
        <v>274</v>
      </c>
      <c r="B99" s="154"/>
      <c r="C99" s="154" t="s">
        <v>275</v>
      </c>
      <c r="D99" s="155"/>
      <c r="E99" s="101">
        <f>+'Pay App 29'!E99</f>
        <v>0</v>
      </c>
      <c r="F99" s="73"/>
      <c r="G99" s="102">
        <f>+'Pay App 29'!G99+'Pay App 30'!F99</f>
        <v>0</v>
      </c>
      <c r="H99" s="194">
        <f>+'Pay App 29'!K99</f>
        <v>0</v>
      </c>
      <c r="I99" s="195"/>
      <c r="J99" s="104"/>
      <c r="K99" s="55">
        <f t="shared" si="2"/>
        <v>0</v>
      </c>
      <c r="L99" s="56">
        <f t="shared" si="0"/>
        <v>0</v>
      </c>
      <c r="M99" s="54">
        <f t="shared" si="1"/>
        <v>0</v>
      </c>
      <c r="N99" s="54">
        <f t="shared" si="3"/>
        <v>0</v>
      </c>
      <c r="O99" s="101">
        <f>+'Pay App 29'!O99+'Pay App 29'!P99</f>
        <v>0</v>
      </c>
      <c r="P99" s="73"/>
      <c r="Q99" s="69">
        <f>+'Pay App 29'!Q99+N99+P99</f>
        <v>0</v>
      </c>
    </row>
    <row r="100" spans="1:17" ht="21" customHeight="1" x14ac:dyDescent="0.25">
      <c r="A100" s="154" t="s">
        <v>276</v>
      </c>
      <c r="B100" s="154"/>
      <c r="C100" s="154" t="s">
        <v>277</v>
      </c>
      <c r="D100" s="155"/>
      <c r="E100" s="101">
        <f>+'Pay App 29'!E100</f>
        <v>0</v>
      </c>
      <c r="F100" s="73"/>
      <c r="G100" s="102">
        <f>+'Pay App 29'!G100+'Pay App 30'!F100</f>
        <v>0</v>
      </c>
      <c r="H100" s="194">
        <f>+'Pay App 29'!K100</f>
        <v>0</v>
      </c>
      <c r="I100" s="195"/>
      <c r="J100" s="104"/>
      <c r="K100" s="55">
        <f t="shared" si="2"/>
        <v>0</v>
      </c>
      <c r="L100" s="56">
        <f t="shared" si="0"/>
        <v>0</v>
      </c>
      <c r="M100" s="54">
        <f t="shared" si="1"/>
        <v>0</v>
      </c>
      <c r="N100" s="54">
        <f t="shared" si="3"/>
        <v>0</v>
      </c>
      <c r="O100" s="101">
        <f>+'Pay App 29'!O100+'Pay App 29'!P100</f>
        <v>0</v>
      </c>
      <c r="P100" s="73"/>
      <c r="Q100" s="69">
        <f>+'Pay App 29'!Q100+N100+P100</f>
        <v>0</v>
      </c>
    </row>
    <row r="101" spans="1:17" ht="21" customHeight="1" x14ac:dyDescent="0.25">
      <c r="A101" s="154" t="s">
        <v>278</v>
      </c>
      <c r="B101" s="154"/>
      <c r="C101" s="154" t="s">
        <v>279</v>
      </c>
      <c r="D101" s="155"/>
      <c r="E101" s="101">
        <f>+'Pay App 29'!E101</f>
        <v>0</v>
      </c>
      <c r="F101" s="73"/>
      <c r="G101" s="102">
        <f>+'Pay App 29'!G101+'Pay App 30'!F101</f>
        <v>0</v>
      </c>
      <c r="H101" s="194">
        <f>+'Pay App 29'!K101</f>
        <v>0</v>
      </c>
      <c r="I101" s="195"/>
      <c r="J101" s="104"/>
      <c r="K101" s="55">
        <f t="shared" si="2"/>
        <v>0</v>
      </c>
      <c r="L101" s="56">
        <f t="shared" si="0"/>
        <v>0</v>
      </c>
      <c r="M101" s="54">
        <f t="shared" si="1"/>
        <v>0</v>
      </c>
      <c r="N101" s="54">
        <f t="shared" si="3"/>
        <v>0</v>
      </c>
      <c r="O101" s="101">
        <f>+'Pay App 29'!O101+'Pay App 29'!P101</f>
        <v>0</v>
      </c>
      <c r="P101" s="73"/>
      <c r="Q101" s="69">
        <f>+'Pay App 29'!Q101+N101+P101</f>
        <v>0</v>
      </c>
    </row>
    <row r="102" spans="1:17" ht="21" customHeight="1" x14ac:dyDescent="0.25">
      <c r="A102" s="154" t="s">
        <v>281</v>
      </c>
      <c r="B102" s="154"/>
      <c r="C102" s="154" t="s">
        <v>280</v>
      </c>
      <c r="D102" s="155"/>
      <c r="E102" s="101">
        <f>+'Pay App 29'!E102</f>
        <v>0</v>
      </c>
      <c r="F102" s="73"/>
      <c r="G102" s="102">
        <f>+'Pay App 29'!G102+'Pay App 30'!F102</f>
        <v>0</v>
      </c>
      <c r="H102" s="194">
        <f>+'Pay App 29'!K102</f>
        <v>0</v>
      </c>
      <c r="I102" s="195"/>
      <c r="J102" s="104"/>
      <c r="K102" s="55">
        <f t="shared" si="2"/>
        <v>0</v>
      </c>
      <c r="L102" s="56">
        <f t="shared" si="0"/>
        <v>0</v>
      </c>
      <c r="M102" s="54">
        <f t="shared" si="1"/>
        <v>0</v>
      </c>
      <c r="N102" s="54">
        <f t="shared" si="3"/>
        <v>0</v>
      </c>
      <c r="O102" s="101">
        <f>+'Pay App 29'!O102+'Pay App 29'!P102</f>
        <v>0</v>
      </c>
      <c r="P102" s="73"/>
      <c r="Q102" s="69">
        <f>+'Pay App 29'!Q102+N102+P102</f>
        <v>0</v>
      </c>
    </row>
    <row r="103" spans="1:17" ht="21" customHeight="1" x14ac:dyDescent="0.25">
      <c r="A103" s="154" t="s">
        <v>282</v>
      </c>
      <c r="B103" s="154"/>
      <c r="C103" s="154" t="s">
        <v>283</v>
      </c>
      <c r="D103" s="155"/>
      <c r="E103" s="101">
        <f>+'Pay App 29'!E103</f>
        <v>0</v>
      </c>
      <c r="F103" s="73"/>
      <c r="G103" s="102">
        <f>+'Pay App 29'!G103+'Pay App 30'!F103</f>
        <v>0</v>
      </c>
      <c r="H103" s="194">
        <f>+'Pay App 29'!K103</f>
        <v>0</v>
      </c>
      <c r="I103" s="195"/>
      <c r="J103" s="104"/>
      <c r="K103" s="55">
        <f t="shared" si="2"/>
        <v>0</v>
      </c>
      <c r="L103" s="56">
        <f t="shared" si="0"/>
        <v>0</v>
      </c>
      <c r="M103" s="54">
        <f t="shared" si="1"/>
        <v>0</v>
      </c>
      <c r="N103" s="54">
        <f t="shared" si="3"/>
        <v>0</v>
      </c>
      <c r="O103" s="101">
        <f>+'Pay App 29'!O103+'Pay App 29'!P103</f>
        <v>0</v>
      </c>
      <c r="P103" s="73"/>
      <c r="Q103" s="69">
        <f>+'Pay App 29'!Q103+N103+P103</f>
        <v>0</v>
      </c>
    </row>
    <row r="104" spans="1:17" ht="21" customHeight="1" x14ac:dyDescent="0.25">
      <c r="A104" s="154" t="s">
        <v>284</v>
      </c>
      <c r="B104" s="154"/>
      <c r="C104" s="154" t="s">
        <v>285</v>
      </c>
      <c r="D104" s="155"/>
      <c r="E104" s="101">
        <f>+'Pay App 29'!E104</f>
        <v>0</v>
      </c>
      <c r="F104" s="73"/>
      <c r="G104" s="102">
        <f>+'Pay App 29'!G104+'Pay App 30'!F104</f>
        <v>0</v>
      </c>
      <c r="H104" s="194">
        <f>+'Pay App 29'!K104</f>
        <v>0</v>
      </c>
      <c r="I104" s="195"/>
      <c r="J104" s="104"/>
      <c r="K104" s="55">
        <f t="shared" si="2"/>
        <v>0</v>
      </c>
      <c r="L104" s="56">
        <f t="shared" si="0"/>
        <v>0</v>
      </c>
      <c r="M104" s="54">
        <f t="shared" si="1"/>
        <v>0</v>
      </c>
      <c r="N104" s="54">
        <f t="shared" si="3"/>
        <v>0</v>
      </c>
      <c r="O104" s="101">
        <f>+'Pay App 29'!O104+'Pay App 29'!P104</f>
        <v>0</v>
      </c>
      <c r="P104" s="73"/>
      <c r="Q104" s="69">
        <f>+'Pay App 29'!Q104+N104+P104</f>
        <v>0</v>
      </c>
    </row>
    <row r="105" spans="1:17" ht="21" customHeight="1" x14ac:dyDescent="0.25">
      <c r="A105" s="154" t="s">
        <v>292</v>
      </c>
      <c r="B105" s="154"/>
      <c r="C105" s="154" t="s">
        <v>286</v>
      </c>
      <c r="D105" s="155"/>
      <c r="E105" s="101">
        <f>+'Pay App 29'!E105</f>
        <v>0</v>
      </c>
      <c r="F105" s="73"/>
      <c r="G105" s="102">
        <f>+'Pay App 29'!G105+'Pay App 30'!F105</f>
        <v>0</v>
      </c>
      <c r="H105" s="194">
        <f>+'Pay App 29'!K105</f>
        <v>0</v>
      </c>
      <c r="I105" s="195"/>
      <c r="J105" s="104"/>
      <c r="K105" s="55">
        <f t="shared" si="2"/>
        <v>0</v>
      </c>
      <c r="L105" s="56">
        <f t="shared" si="0"/>
        <v>0</v>
      </c>
      <c r="M105" s="54">
        <f t="shared" si="1"/>
        <v>0</v>
      </c>
      <c r="N105" s="54">
        <f t="shared" si="3"/>
        <v>0</v>
      </c>
      <c r="O105" s="101">
        <f>+'Pay App 29'!O105+'Pay App 29'!P105</f>
        <v>0</v>
      </c>
      <c r="P105" s="73"/>
      <c r="Q105" s="69">
        <f>+'Pay App 29'!Q105+N105+P105</f>
        <v>0</v>
      </c>
    </row>
    <row r="106" spans="1:17" ht="21" customHeight="1" x14ac:dyDescent="0.25">
      <c r="A106" s="154" t="s">
        <v>413</v>
      </c>
      <c r="B106" s="154"/>
      <c r="C106" s="154" t="s">
        <v>414</v>
      </c>
      <c r="D106" s="155"/>
      <c r="E106" s="101">
        <f>+'Pay App 29'!E106</f>
        <v>0</v>
      </c>
      <c r="F106" s="73"/>
      <c r="G106" s="102">
        <f>+'Pay App 29'!G106+'Pay App 30'!F106</f>
        <v>0</v>
      </c>
      <c r="H106" s="194">
        <f>+'Pay App 29'!K106</f>
        <v>0</v>
      </c>
      <c r="I106" s="195"/>
      <c r="J106" s="104"/>
      <c r="K106" s="55">
        <f t="shared" si="2"/>
        <v>0</v>
      </c>
      <c r="L106" s="56">
        <f t="shared" si="0"/>
        <v>0</v>
      </c>
      <c r="M106" s="54">
        <f t="shared" si="1"/>
        <v>0</v>
      </c>
      <c r="N106" s="54">
        <f t="shared" si="3"/>
        <v>0</v>
      </c>
      <c r="O106" s="101">
        <f>+'Pay App 29'!O106+'Pay App 29'!P106</f>
        <v>0</v>
      </c>
      <c r="P106" s="73"/>
      <c r="Q106" s="69">
        <f>+'Pay App 29'!Q106+N106+P106</f>
        <v>0</v>
      </c>
    </row>
    <row r="107" spans="1:17" ht="21" customHeight="1" x14ac:dyDescent="0.25">
      <c r="A107" s="154" t="s">
        <v>293</v>
      </c>
      <c r="B107" s="154"/>
      <c r="C107" s="154" t="s">
        <v>287</v>
      </c>
      <c r="D107" s="155"/>
      <c r="E107" s="101">
        <f>+'Pay App 29'!E107</f>
        <v>0</v>
      </c>
      <c r="F107" s="73"/>
      <c r="G107" s="102">
        <f>+'Pay App 29'!G107+'Pay App 30'!F107</f>
        <v>0</v>
      </c>
      <c r="H107" s="194">
        <f>+'Pay App 29'!K107</f>
        <v>0</v>
      </c>
      <c r="I107" s="195"/>
      <c r="J107" s="104"/>
      <c r="K107" s="55">
        <f t="shared" si="2"/>
        <v>0</v>
      </c>
      <c r="L107" s="56">
        <f t="shared" si="0"/>
        <v>0</v>
      </c>
      <c r="M107" s="54">
        <f t="shared" si="1"/>
        <v>0</v>
      </c>
      <c r="N107" s="54">
        <f t="shared" si="3"/>
        <v>0</v>
      </c>
      <c r="O107" s="101">
        <f>+'Pay App 29'!O107+'Pay App 29'!P107</f>
        <v>0</v>
      </c>
      <c r="P107" s="73"/>
      <c r="Q107" s="69">
        <f>+'Pay App 29'!Q107+N107+P107</f>
        <v>0</v>
      </c>
    </row>
    <row r="108" spans="1:17" ht="21" customHeight="1" x14ac:dyDescent="0.25">
      <c r="A108" s="154" t="s">
        <v>294</v>
      </c>
      <c r="B108" s="154"/>
      <c r="C108" s="154" t="s">
        <v>288</v>
      </c>
      <c r="D108" s="155"/>
      <c r="E108" s="101">
        <f>+'Pay App 29'!E108</f>
        <v>0</v>
      </c>
      <c r="F108" s="73"/>
      <c r="G108" s="102">
        <f>+'Pay App 29'!G108+'Pay App 30'!F108</f>
        <v>0</v>
      </c>
      <c r="H108" s="194">
        <f>+'Pay App 29'!K108</f>
        <v>0</v>
      </c>
      <c r="I108" s="195"/>
      <c r="J108" s="104"/>
      <c r="K108" s="55">
        <f t="shared" si="2"/>
        <v>0</v>
      </c>
      <c r="L108" s="56">
        <f t="shared" si="0"/>
        <v>0</v>
      </c>
      <c r="M108" s="54">
        <f t="shared" si="1"/>
        <v>0</v>
      </c>
      <c r="N108" s="54">
        <f t="shared" si="3"/>
        <v>0</v>
      </c>
      <c r="O108" s="101">
        <f>+'Pay App 29'!O108+'Pay App 29'!P108</f>
        <v>0</v>
      </c>
      <c r="P108" s="73"/>
      <c r="Q108" s="69">
        <f>+'Pay App 29'!Q108+N108+P108</f>
        <v>0</v>
      </c>
    </row>
    <row r="109" spans="1:17" ht="21" customHeight="1" x14ac:dyDescent="0.25">
      <c r="A109" s="154" t="s">
        <v>295</v>
      </c>
      <c r="B109" s="154"/>
      <c r="C109" s="154" t="s">
        <v>289</v>
      </c>
      <c r="D109" s="155"/>
      <c r="E109" s="101">
        <f>+'Pay App 29'!E109</f>
        <v>0</v>
      </c>
      <c r="F109" s="73"/>
      <c r="G109" s="102">
        <f>+'Pay App 29'!G109+'Pay App 30'!F109</f>
        <v>0</v>
      </c>
      <c r="H109" s="194">
        <f>+'Pay App 29'!K109</f>
        <v>0</v>
      </c>
      <c r="I109" s="195"/>
      <c r="J109" s="104"/>
      <c r="K109" s="55">
        <f t="shared" si="2"/>
        <v>0</v>
      </c>
      <c r="L109" s="56">
        <f t="shared" si="0"/>
        <v>0</v>
      </c>
      <c r="M109" s="54">
        <f t="shared" si="1"/>
        <v>0</v>
      </c>
      <c r="N109" s="54">
        <f t="shared" si="3"/>
        <v>0</v>
      </c>
      <c r="O109" s="101">
        <f>+'Pay App 29'!O109+'Pay App 29'!P109</f>
        <v>0</v>
      </c>
      <c r="P109" s="73"/>
      <c r="Q109" s="69">
        <f>+'Pay App 29'!Q109+N109+P109</f>
        <v>0</v>
      </c>
    </row>
    <row r="110" spans="1:17" ht="21" customHeight="1" x14ac:dyDescent="0.25">
      <c r="A110" s="154" t="s">
        <v>296</v>
      </c>
      <c r="B110" s="154"/>
      <c r="C110" s="154" t="s">
        <v>290</v>
      </c>
      <c r="D110" s="155"/>
      <c r="E110" s="101">
        <f>+'Pay App 29'!E110</f>
        <v>0</v>
      </c>
      <c r="F110" s="73"/>
      <c r="G110" s="102">
        <f>+'Pay App 29'!G110+'Pay App 30'!F110</f>
        <v>0</v>
      </c>
      <c r="H110" s="194">
        <f>+'Pay App 29'!K110</f>
        <v>0</v>
      </c>
      <c r="I110" s="195"/>
      <c r="J110" s="104"/>
      <c r="K110" s="55">
        <f t="shared" si="2"/>
        <v>0</v>
      </c>
      <c r="L110" s="56">
        <f t="shared" si="0"/>
        <v>0</v>
      </c>
      <c r="M110" s="54">
        <f t="shared" si="1"/>
        <v>0</v>
      </c>
      <c r="N110" s="54">
        <f t="shared" si="3"/>
        <v>0</v>
      </c>
      <c r="O110" s="101">
        <f>+'Pay App 29'!O110+'Pay App 29'!P110</f>
        <v>0</v>
      </c>
      <c r="P110" s="73"/>
      <c r="Q110" s="69">
        <f>+'Pay App 29'!Q110+N110+P110</f>
        <v>0</v>
      </c>
    </row>
    <row r="111" spans="1:17" ht="21" customHeight="1" x14ac:dyDescent="0.25">
      <c r="A111" s="154" t="s">
        <v>297</v>
      </c>
      <c r="B111" s="154"/>
      <c r="C111" s="154" t="s">
        <v>291</v>
      </c>
      <c r="D111" s="155"/>
      <c r="E111" s="101">
        <f>+'Pay App 29'!E111</f>
        <v>0</v>
      </c>
      <c r="F111" s="73"/>
      <c r="G111" s="102">
        <f>+'Pay App 29'!G111+'Pay App 30'!F111</f>
        <v>0</v>
      </c>
      <c r="H111" s="194">
        <f>+'Pay App 29'!K111</f>
        <v>0</v>
      </c>
      <c r="I111" s="195"/>
      <c r="J111" s="104"/>
      <c r="K111" s="55">
        <f t="shared" si="2"/>
        <v>0</v>
      </c>
      <c r="L111" s="56">
        <f t="shared" si="0"/>
        <v>0</v>
      </c>
      <c r="M111" s="54">
        <f t="shared" si="1"/>
        <v>0</v>
      </c>
      <c r="N111" s="54">
        <f t="shared" si="3"/>
        <v>0</v>
      </c>
      <c r="O111" s="101">
        <f>+'Pay App 29'!O111+'Pay App 29'!P111</f>
        <v>0</v>
      </c>
      <c r="P111" s="73"/>
      <c r="Q111" s="69">
        <f>+'Pay App 29'!Q111+N111+P111</f>
        <v>0</v>
      </c>
    </row>
    <row r="112" spans="1:17" ht="21" customHeight="1" x14ac:dyDescent="0.25">
      <c r="A112" s="159" t="s">
        <v>226</v>
      </c>
      <c r="B112" s="159"/>
      <c r="C112" s="159" t="s">
        <v>227</v>
      </c>
      <c r="D112" s="160"/>
      <c r="E112" s="101">
        <f>+'Pay App 29'!E112</f>
        <v>0</v>
      </c>
      <c r="F112" s="73"/>
      <c r="G112" s="102">
        <f>+'Pay App 29'!G112+'Pay App 30'!F112</f>
        <v>0</v>
      </c>
      <c r="H112" s="194">
        <f>+'Pay App 29'!K112</f>
        <v>0</v>
      </c>
      <c r="I112" s="195"/>
      <c r="J112" s="104"/>
      <c r="K112" s="55">
        <f t="shared" si="2"/>
        <v>0</v>
      </c>
      <c r="L112" s="56">
        <f t="shared" si="0"/>
        <v>0</v>
      </c>
      <c r="M112" s="54">
        <f t="shared" si="1"/>
        <v>0</v>
      </c>
      <c r="N112" s="54">
        <f t="shared" si="3"/>
        <v>0</v>
      </c>
      <c r="O112" s="101">
        <f>+'Pay App 29'!O112+'Pay App 29'!P112</f>
        <v>0</v>
      </c>
      <c r="P112" s="73"/>
      <c r="Q112" s="69">
        <f>+'Pay App 29'!Q112+N112+P112</f>
        <v>0</v>
      </c>
    </row>
    <row r="113" spans="1:17" ht="21" customHeight="1" x14ac:dyDescent="0.25">
      <c r="A113" s="154" t="s">
        <v>85</v>
      </c>
      <c r="B113" s="154"/>
      <c r="C113" s="154" t="s">
        <v>86</v>
      </c>
      <c r="D113" s="155"/>
      <c r="E113" s="101">
        <f>+'Pay App 29'!E113</f>
        <v>0</v>
      </c>
      <c r="F113" s="73"/>
      <c r="G113" s="102">
        <f>+'Pay App 29'!G113+'Pay App 30'!F113</f>
        <v>0</v>
      </c>
      <c r="H113" s="194">
        <f>+'Pay App 29'!K113</f>
        <v>0</v>
      </c>
      <c r="I113" s="195"/>
      <c r="J113" s="104"/>
      <c r="K113" s="55">
        <f t="shared" si="2"/>
        <v>0</v>
      </c>
      <c r="L113" s="56">
        <f t="shared" si="0"/>
        <v>0</v>
      </c>
      <c r="M113" s="54">
        <f t="shared" si="1"/>
        <v>0</v>
      </c>
      <c r="N113" s="54">
        <f t="shared" si="3"/>
        <v>0</v>
      </c>
      <c r="O113" s="101">
        <f>+'Pay App 29'!O113+'Pay App 29'!P113</f>
        <v>0</v>
      </c>
      <c r="P113" s="73"/>
      <c r="Q113" s="69">
        <f>+'Pay App 29'!Q113+N113+P113</f>
        <v>0</v>
      </c>
    </row>
    <row r="114" spans="1:17" ht="21" customHeight="1" x14ac:dyDescent="0.25">
      <c r="A114" s="154" t="s">
        <v>87</v>
      </c>
      <c r="B114" s="154"/>
      <c r="C114" s="154" t="s">
        <v>88</v>
      </c>
      <c r="D114" s="155"/>
      <c r="E114" s="101">
        <f>+'Pay App 29'!E114</f>
        <v>0</v>
      </c>
      <c r="F114" s="73"/>
      <c r="G114" s="102">
        <f>+'Pay App 29'!G114+'Pay App 30'!F114</f>
        <v>0</v>
      </c>
      <c r="H114" s="194">
        <f>+'Pay App 29'!K114</f>
        <v>0</v>
      </c>
      <c r="I114" s="195"/>
      <c r="J114" s="104"/>
      <c r="K114" s="55">
        <f t="shared" si="2"/>
        <v>0</v>
      </c>
      <c r="L114" s="56">
        <f t="shared" si="0"/>
        <v>0</v>
      </c>
      <c r="M114" s="54">
        <f t="shared" si="1"/>
        <v>0</v>
      </c>
      <c r="N114" s="54">
        <f t="shared" si="3"/>
        <v>0</v>
      </c>
      <c r="O114" s="101">
        <f>+'Pay App 29'!O114+'Pay App 29'!P114</f>
        <v>0</v>
      </c>
      <c r="P114" s="73"/>
      <c r="Q114" s="69">
        <f>+'Pay App 29'!Q114+N114+P114</f>
        <v>0</v>
      </c>
    </row>
    <row r="115" spans="1:17" ht="21" customHeight="1" x14ac:dyDescent="0.25">
      <c r="A115" s="154" t="s">
        <v>298</v>
      </c>
      <c r="B115" s="154"/>
      <c r="C115" s="154" t="s">
        <v>299</v>
      </c>
      <c r="D115" s="155"/>
      <c r="E115" s="101">
        <f>+'Pay App 29'!E115</f>
        <v>0</v>
      </c>
      <c r="F115" s="73"/>
      <c r="G115" s="102">
        <f>+'Pay App 29'!G115+'Pay App 30'!F115</f>
        <v>0</v>
      </c>
      <c r="H115" s="194">
        <f>+'Pay App 29'!K115</f>
        <v>0</v>
      </c>
      <c r="I115" s="195"/>
      <c r="J115" s="104"/>
      <c r="K115" s="55">
        <f t="shared" si="2"/>
        <v>0</v>
      </c>
      <c r="L115" s="56">
        <f t="shared" si="0"/>
        <v>0</v>
      </c>
      <c r="M115" s="54">
        <f t="shared" si="1"/>
        <v>0</v>
      </c>
      <c r="N115" s="54">
        <f t="shared" si="3"/>
        <v>0</v>
      </c>
      <c r="O115" s="101">
        <f>+'Pay App 29'!O115+'Pay App 29'!P115</f>
        <v>0</v>
      </c>
      <c r="P115" s="73"/>
      <c r="Q115" s="69">
        <f>+'Pay App 29'!Q115+N115+P115</f>
        <v>0</v>
      </c>
    </row>
    <row r="116" spans="1:17" ht="21" customHeight="1" x14ac:dyDescent="0.25">
      <c r="A116" s="159" t="s">
        <v>224</v>
      </c>
      <c r="B116" s="159"/>
      <c r="C116" s="157" t="s">
        <v>225</v>
      </c>
      <c r="D116" s="185"/>
      <c r="E116" s="101">
        <f>+'Pay App 29'!E116</f>
        <v>0</v>
      </c>
      <c r="F116" s="73"/>
      <c r="G116" s="102">
        <f>+'Pay App 29'!G116+'Pay App 30'!F116</f>
        <v>0</v>
      </c>
      <c r="H116" s="194">
        <f>+'Pay App 29'!K116</f>
        <v>0</v>
      </c>
      <c r="I116" s="195"/>
      <c r="J116" s="104"/>
      <c r="K116" s="55">
        <f t="shared" si="2"/>
        <v>0</v>
      </c>
      <c r="L116" s="56">
        <f t="shared" si="0"/>
        <v>0</v>
      </c>
      <c r="M116" s="54">
        <f t="shared" si="1"/>
        <v>0</v>
      </c>
      <c r="N116" s="54">
        <f t="shared" si="3"/>
        <v>0</v>
      </c>
      <c r="O116" s="101">
        <f>+'Pay App 29'!O116+'Pay App 29'!P116</f>
        <v>0</v>
      </c>
      <c r="P116" s="73"/>
      <c r="Q116" s="69">
        <f>+'Pay App 29'!Q116+N116+P116</f>
        <v>0</v>
      </c>
    </row>
    <row r="117" spans="1:17" ht="21" customHeight="1" x14ac:dyDescent="0.25">
      <c r="A117" s="154" t="s">
        <v>300</v>
      </c>
      <c r="B117" s="154"/>
      <c r="C117" s="154" t="s">
        <v>301</v>
      </c>
      <c r="D117" s="155"/>
      <c r="E117" s="101">
        <f>+'Pay App 29'!E117</f>
        <v>0</v>
      </c>
      <c r="F117" s="73"/>
      <c r="G117" s="102">
        <f>+'Pay App 29'!G117+'Pay App 30'!F117</f>
        <v>0</v>
      </c>
      <c r="H117" s="194">
        <f>+'Pay App 29'!K117</f>
        <v>0</v>
      </c>
      <c r="I117" s="195"/>
      <c r="J117" s="104"/>
      <c r="K117" s="55">
        <f t="shared" si="2"/>
        <v>0</v>
      </c>
      <c r="L117" s="56">
        <f t="shared" si="0"/>
        <v>0</v>
      </c>
      <c r="M117" s="54">
        <f t="shared" si="1"/>
        <v>0</v>
      </c>
      <c r="N117" s="54">
        <f t="shared" si="3"/>
        <v>0</v>
      </c>
      <c r="O117" s="101">
        <f>+'Pay App 29'!O117+'Pay App 29'!P117</f>
        <v>0</v>
      </c>
      <c r="P117" s="73"/>
      <c r="Q117" s="69">
        <f>+'Pay App 29'!Q117+N117+P117</f>
        <v>0</v>
      </c>
    </row>
    <row r="118" spans="1:17" ht="21" customHeight="1" x14ac:dyDescent="0.25">
      <c r="A118" s="154" t="s">
        <v>89</v>
      </c>
      <c r="B118" s="154"/>
      <c r="C118" s="130" t="s">
        <v>90</v>
      </c>
      <c r="D118" s="58"/>
      <c r="E118" s="101">
        <f>+'Pay App 29'!E118</f>
        <v>0</v>
      </c>
      <c r="F118" s="73"/>
      <c r="G118" s="102">
        <f>+'Pay App 29'!G118+'Pay App 30'!F118</f>
        <v>0</v>
      </c>
      <c r="H118" s="194">
        <f>+'Pay App 29'!K118</f>
        <v>0</v>
      </c>
      <c r="I118" s="195"/>
      <c r="J118" s="104"/>
      <c r="K118" s="55">
        <f t="shared" si="2"/>
        <v>0</v>
      </c>
      <c r="L118" s="56">
        <f t="shared" si="0"/>
        <v>0</v>
      </c>
      <c r="M118" s="54">
        <f t="shared" si="1"/>
        <v>0</v>
      </c>
      <c r="N118" s="54">
        <f t="shared" si="3"/>
        <v>0</v>
      </c>
      <c r="O118" s="101">
        <f>+'Pay App 29'!O118+'Pay App 29'!P118</f>
        <v>0</v>
      </c>
      <c r="P118" s="73"/>
      <c r="Q118" s="69">
        <f>+'Pay App 29'!Q118+N118+P118</f>
        <v>0</v>
      </c>
    </row>
    <row r="119" spans="1:17" ht="21" customHeight="1" x14ac:dyDescent="0.25">
      <c r="A119" s="154" t="s">
        <v>91</v>
      </c>
      <c r="B119" s="154"/>
      <c r="C119" s="155" t="s">
        <v>92</v>
      </c>
      <c r="D119" s="172"/>
      <c r="E119" s="101">
        <f>+'Pay App 29'!E119</f>
        <v>0</v>
      </c>
      <c r="F119" s="73"/>
      <c r="G119" s="102">
        <f>+'Pay App 29'!G119+'Pay App 30'!F119</f>
        <v>0</v>
      </c>
      <c r="H119" s="194">
        <f>+'Pay App 29'!K119</f>
        <v>0</v>
      </c>
      <c r="I119" s="195"/>
      <c r="J119" s="104"/>
      <c r="K119" s="55">
        <f t="shared" si="2"/>
        <v>0</v>
      </c>
      <c r="L119" s="56">
        <f t="shared" si="0"/>
        <v>0</v>
      </c>
      <c r="M119" s="54">
        <f t="shared" si="1"/>
        <v>0</v>
      </c>
      <c r="N119" s="54">
        <f t="shared" si="3"/>
        <v>0</v>
      </c>
      <c r="O119" s="101">
        <f>+'Pay App 29'!O119+'Pay App 29'!P119</f>
        <v>0</v>
      </c>
      <c r="P119" s="73"/>
      <c r="Q119" s="69">
        <f>+'Pay App 29'!Q119+N119+P119</f>
        <v>0</v>
      </c>
    </row>
    <row r="120" spans="1:17" ht="21" customHeight="1" x14ac:dyDescent="0.25">
      <c r="A120" s="154" t="s">
        <v>302</v>
      </c>
      <c r="B120" s="154"/>
      <c r="C120" s="154" t="s">
        <v>303</v>
      </c>
      <c r="D120" s="155"/>
      <c r="E120" s="101">
        <f>+'Pay App 29'!E120</f>
        <v>0</v>
      </c>
      <c r="F120" s="73"/>
      <c r="G120" s="102">
        <f>+'Pay App 29'!G120+'Pay App 30'!F120</f>
        <v>0</v>
      </c>
      <c r="H120" s="194">
        <f>+'Pay App 29'!K120</f>
        <v>0</v>
      </c>
      <c r="I120" s="195"/>
      <c r="J120" s="104"/>
      <c r="K120" s="55">
        <f t="shared" si="2"/>
        <v>0</v>
      </c>
      <c r="L120" s="56">
        <f t="shared" si="0"/>
        <v>0</v>
      </c>
      <c r="M120" s="54">
        <f t="shared" si="1"/>
        <v>0</v>
      </c>
      <c r="N120" s="54">
        <f t="shared" si="3"/>
        <v>0</v>
      </c>
      <c r="O120" s="101">
        <f>+'Pay App 29'!O120+'Pay App 29'!P120</f>
        <v>0</v>
      </c>
      <c r="P120" s="73"/>
      <c r="Q120" s="69">
        <f>+'Pay App 29'!Q120+N120+P120</f>
        <v>0</v>
      </c>
    </row>
    <row r="121" spans="1:17" ht="21" customHeight="1" x14ac:dyDescent="0.25">
      <c r="A121" s="154" t="s">
        <v>304</v>
      </c>
      <c r="B121" s="154"/>
      <c r="C121" s="154" t="s">
        <v>305</v>
      </c>
      <c r="D121" s="155"/>
      <c r="E121" s="101">
        <f>+'Pay App 29'!E121</f>
        <v>0</v>
      </c>
      <c r="F121" s="73"/>
      <c r="G121" s="102">
        <f>+'Pay App 29'!G121+'Pay App 30'!F121</f>
        <v>0</v>
      </c>
      <c r="H121" s="194">
        <f>+'Pay App 29'!K121</f>
        <v>0</v>
      </c>
      <c r="I121" s="195"/>
      <c r="J121" s="104"/>
      <c r="K121" s="55">
        <f t="shared" si="2"/>
        <v>0</v>
      </c>
      <c r="L121" s="56">
        <f t="shared" si="0"/>
        <v>0</v>
      </c>
      <c r="M121" s="54">
        <f t="shared" si="1"/>
        <v>0</v>
      </c>
      <c r="N121" s="54">
        <f t="shared" si="3"/>
        <v>0</v>
      </c>
      <c r="O121" s="101">
        <f>+'Pay App 29'!O121+'Pay App 29'!P121</f>
        <v>0</v>
      </c>
      <c r="P121" s="73"/>
      <c r="Q121" s="69">
        <f>+'Pay App 29'!Q121+N121+P121</f>
        <v>0</v>
      </c>
    </row>
    <row r="122" spans="1:17" ht="21" customHeight="1" x14ac:dyDescent="0.25">
      <c r="A122" s="159" t="s">
        <v>93</v>
      </c>
      <c r="B122" s="159"/>
      <c r="C122" s="160" t="s">
        <v>221</v>
      </c>
      <c r="D122" s="163"/>
      <c r="E122" s="101">
        <f>+'Pay App 29'!E122</f>
        <v>0</v>
      </c>
      <c r="F122" s="73"/>
      <c r="G122" s="102">
        <f>+'Pay App 29'!G122+'Pay App 30'!F122</f>
        <v>0</v>
      </c>
      <c r="H122" s="194">
        <f>+'Pay App 29'!K122</f>
        <v>0</v>
      </c>
      <c r="I122" s="195"/>
      <c r="J122" s="104"/>
      <c r="K122" s="55">
        <f t="shared" si="2"/>
        <v>0</v>
      </c>
      <c r="L122" s="56">
        <f t="shared" si="0"/>
        <v>0</v>
      </c>
      <c r="M122" s="54">
        <f t="shared" si="1"/>
        <v>0</v>
      </c>
      <c r="N122" s="54">
        <f t="shared" si="3"/>
        <v>0</v>
      </c>
      <c r="O122" s="101">
        <f>+'Pay App 29'!O122+'Pay App 29'!P122</f>
        <v>0</v>
      </c>
      <c r="P122" s="73"/>
      <c r="Q122" s="69">
        <f>+'Pay App 29'!Q122+N122+P122</f>
        <v>0</v>
      </c>
    </row>
    <row r="123" spans="1:17" ht="21" customHeight="1" x14ac:dyDescent="0.25">
      <c r="A123" s="154" t="s">
        <v>306</v>
      </c>
      <c r="B123" s="154"/>
      <c r="C123" s="154" t="s">
        <v>307</v>
      </c>
      <c r="D123" s="155"/>
      <c r="E123" s="101">
        <f>+'Pay App 29'!E123</f>
        <v>0</v>
      </c>
      <c r="F123" s="73"/>
      <c r="G123" s="102">
        <f>+'Pay App 29'!G123+'Pay App 30'!F123</f>
        <v>0</v>
      </c>
      <c r="H123" s="194">
        <f>+'Pay App 29'!K123</f>
        <v>0</v>
      </c>
      <c r="I123" s="195"/>
      <c r="J123" s="104"/>
      <c r="K123" s="55">
        <f t="shared" si="2"/>
        <v>0</v>
      </c>
      <c r="L123" s="56">
        <f t="shared" si="0"/>
        <v>0</v>
      </c>
      <c r="M123" s="54">
        <f t="shared" si="1"/>
        <v>0</v>
      </c>
      <c r="N123" s="54">
        <f t="shared" si="3"/>
        <v>0</v>
      </c>
      <c r="O123" s="101">
        <f>+'Pay App 29'!O123+'Pay App 29'!P123</f>
        <v>0</v>
      </c>
      <c r="P123" s="73"/>
      <c r="Q123" s="69">
        <f>+'Pay App 29'!Q123+N123+P123</f>
        <v>0</v>
      </c>
    </row>
    <row r="124" spans="1:17" ht="21" customHeight="1" x14ac:dyDescent="0.25">
      <c r="A124" s="154" t="s">
        <v>306</v>
      </c>
      <c r="B124" s="154"/>
      <c r="C124" s="154" t="s">
        <v>308</v>
      </c>
      <c r="D124" s="155"/>
      <c r="E124" s="101">
        <f>+'Pay App 29'!E124</f>
        <v>0</v>
      </c>
      <c r="F124" s="73"/>
      <c r="G124" s="102">
        <f>+'Pay App 29'!G124+'Pay App 30'!F124</f>
        <v>0</v>
      </c>
      <c r="H124" s="194">
        <f>+'Pay App 29'!K124</f>
        <v>0</v>
      </c>
      <c r="I124" s="195"/>
      <c r="J124" s="104"/>
      <c r="K124" s="55">
        <f t="shared" si="2"/>
        <v>0</v>
      </c>
      <c r="L124" s="56">
        <f t="shared" si="0"/>
        <v>0</v>
      </c>
      <c r="M124" s="54">
        <f t="shared" si="1"/>
        <v>0</v>
      </c>
      <c r="N124" s="54">
        <f t="shared" si="3"/>
        <v>0</v>
      </c>
      <c r="O124" s="101">
        <f>+'Pay App 29'!O124+'Pay App 29'!P124</f>
        <v>0</v>
      </c>
      <c r="P124" s="73"/>
      <c r="Q124" s="69">
        <f>+'Pay App 29'!Q124+N124+P124</f>
        <v>0</v>
      </c>
    </row>
    <row r="125" spans="1:17" ht="21" customHeight="1" x14ac:dyDescent="0.25">
      <c r="A125" s="154" t="s">
        <v>306</v>
      </c>
      <c r="B125" s="154"/>
      <c r="C125" s="154" t="s">
        <v>309</v>
      </c>
      <c r="D125" s="155"/>
      <c r="E125" s="101">
        <f>+'Pay App 29'!E125</f>
        <v>0</v>
      </c>
      <c r="F125" s="73"/>
      <c r="G125" s="102">
        <f>+'Pay App 29'!G125+'Pay App 30'!F125</f>
        <v>0</v>
      </c>
      <c r="H125" s="194">
        <f>+'Pay App 29'!K125</f>
        <v>0</v>
      </c>
      <c r="I125" s="195"/>
      <c r="J125" s="104"/>
      <c r="K125" s="55">
        <f t="shared" si="2"/>
        <v>0</v>
      </c>
      <c r="L125" s="56">
        <f t="shared" si="0"/>
        <v>0</v>
      </c>
      <c r="M125" s="54">
        <f t="shared" si="1"/>
        <v>0</v>
      </c>
      <c r="N125" s="54">
        <f t="shared" si="3"/>
        <v>0</v>
      </c>
      <c r="O125" s="101">
        <f>+'Pay App 29'!O125+'Pay App 29'!P125</f>
        <v>0</v>
      </c>
      <c r="P125" s="73"/>
      <c r="Q125" s="69">
        <f>+'Pay App 29'!Q125+N125+P125</f>
        <v>0</v>
      </c>
    </row>
    <row r="126" spans="1:17" ht="21" customHeight="1" x14ac:dyDescent="0.25">
      <c r="A126" s="159" t="s">
        <v>222</v>
      </c>
      <c r="B126" s="159"/>
      <c r="C126" s="159" t="s">
        <v>223</v>
      </c>
      <c r="D126" s="160"/>
      <c r="E126" s="101">
        <f>+'Pay App 29'!E126</f>
        <v>0</v>
      </c>
      <c r="F126" s="73"/>
      <c r="G126" s="102">
        <f>+'Pay App 29'!G126+'Pay App 30'!F126</f>
        <v>0</v>
      </c>
      <c r="H126" s="194">
        <f>+'Pay App 29'!K126</f>
        <v>0</v>
      </c>
      <c r="I126" s="195"/>
      <c r="J126" s="104"/>
      <c r="K126" s="55">
        <f t="shared" si="2"/>
        <v>0</v>
      </c>
      <c r="L126" s="56">
        <f t="shared" si="0"/>
        <v>0</v>
      </c>
      <c r="M126" s="54">
        <f t="shared" si="1"/>
        <v>0</v>
      </c>
      <c r="N126" s="54">
        <f t="shared" si="3"/>
        <v>0</v>
      </c>
      <c r="O126" s="101">
        <f>+'Pay App 29'!O126+'Pay App 29'!P126</f>
        <v>0</v>
      </c>
      <c r="P126" s="73"/>
      <c r="Q126" s="69">
        <f>+'Pay App 29'!Q126+N126+P126</f>
        <v>0</v>
      </c>
    </row>
    <row r="127" spans="1:17" ht="21" customHeight="1" x14ac:dyDescent="0.25">
      <c r="A127" s="154" t="s">
        <v>94</v>
      </c>
      <c r="B127" s="154"/>
      <c r="C127" s="154" t="s">
        <v>95</v>
      </c>
      <c r="D127" s="155"/>
      <c r="E127" s="101">
        <f>+'Pay App 29'!E127</f>
        <v>0</v>
      </c>
      <c r="F127" s="73"/>
      <c r="G127" s="102">
        <f>+'Pay App 29'!G127+'Pay App 30'!F127</f>
        <v>0</v>
      </c>
      <c r="H127" s="194">
        <f>+'Pay App 29'!K127</f>
        <v>0</v>
      </c>
      <c r="I127" s="195"/>
      <c r="J127" s="104"/>
      <c r="K127" s="55">
        <f t="shared" si="2"/>
        <v>0</v>
      </c>
      <c r="L127" s="56">
        <f t="shared" si="0"/>
        <v>0</v>
      </c>
      <c r="M127" s="54">
        <f t="shared" si="1"/>
        <v>0</v>
      </c>
      <c r="N127" s="54">
        <f t="shared" si="3"/>
        <v>0</v>
      </c>
      <c r="O127" s="101">
        <f>+'Pay App 29'!O127+'Pay App 29'!P127</f>
        <v>0</v>
      </c>
      <c r="P127" s="73"/>
      <c r="Q127" s="69">
        <f>+'Pay App 29'!Q127+N127+P127</f>
        <v>0</v>
      </c>
    </row>
    <row r="128" spans="1:17" ht="21" customHeight="1" x14ac:dyDescent="0.25">
      <c r="A128" s="154" t="s">
        <v>310</v>
      </c>
      <c r="B128" s="154"/>
      <c r="C128" s="154" t="s">
        <v>311</v>
      </c>
      <c r="D128" s="155"/>
      <c r="E128" s="101">
        <f>+'Pay App 29'!E128</f>
        <v>0</v>
      </c>
      <c r="F128" s="73"/>
      <c r="G128" s="102">
        <f>+'Pay App 29'!G128+'Pay App 30'!F128</f>
        <v>0</v>
      </c>
      <c r="H128" s="194">
        <f>+'Pay App 29'!K128</f>
        <v>0</v>
      </c>
      <c r="I128" s="195"/>
      <c r="J128" s="104"/>
      <c r="K128" s="55">
        <f t="shared" si="2"/>
        <v>0</v>
      </c>
      <c r="L128" s="56">
        <f t="shared" si="0"/>
        <v>0</v>
      </c>
      <c r="M128" s="54">
        <f t="shared" si="1"/>
        <v>0</v>
      </c>
      <c r="N128" s="54">
        <f t="shared" si="3"/>
        <v>0</v>
      </c>
      <c r="O128" s="101">
        <f>+'Pay App 29'!O128+'Pay App 29'!P128</f>
        <v>0</v>
      </c>
      <c r="P128" s="73"/>
      <c r="Q128" s="69">
        <f>+'Pay App 29'!Q128+N128+P128</f>
        <v>0</v>
      </c>
    </row>
    <row r="129" spans="1:17" ht="21" customHeight="1" x14ac:dyDescent="0.25">
      <c r="A129" s="154" t="s">
        <v>312</v>
      </c>
      <c r="B129" s="154"/>
      <c r="C129" s="154" t="s">
        <v>313</v>
      </c>
      <c r="D129" s="155"/>
      <c r="E129" s="101">
        <f>+'Pay App 29'!E129</f>
        <v>0</v>
      </c>
      <c r="F129" s="73"/>
      <c r="G129" s="102">
        <f>+'Pay App 29'!G129+'Pay App 30'!F129</f>
        <v>0</v>
      </c>
      <c r="H129" s="194">
        <f>+'Pay App 29'!K129</f>
        <v>0</v>
      </c>
      <c r="I129" s="195"/>
      <c r="J129" s="104"/>
      <c r="K129" s="55">
        <f t="shared" si="2"/>
        <v>0</v>
      </c>
      <c r="L129" s="56">
        <f t="shared" si="0"/>
        <v>0</v>
      </c>
      <c r="M129" s="54">
        <f t="shared" si="1"/>
        <v>0</v>
      </c>
      <c r="N129" s="54">
        <f t="shared" si="3"/>
        <v>0</v>
      </c>
      <c r="O129" s="101">
        <f>+'Pay App 29'!O129+'Pay App 29'!P129</f>
        <v>0</v>
      </c>
      <c r="P129" s="73"/>
      <c r="Q129" s="69">
        <f>+'Pay App 29'!Q129+N129+P129</f>
        <v>0</v>
      </c>
    </row>
    <row r="130" spans="1:17" ht="21" customHeight="1" x14ac:dyDescent="0.25">
      <c r="A130" s="154" t="s">
        <v>96</v>
      </c>
      <c r="B130" s="154"/>
      <c r="C130" s="154" t="s">
        <v>97</v>
      </c>
      <c r="D130" s="155"/>
      <c r="E130" s="101">
        <f>+'Pay App 29'!E130</f>
        <v>0</v>
      </c>
      <c r="F130" s="73"/>
      <c r="G130" s="102">
        <f>+'Pay App 29'!G130+'Pay App 30'!F130</f>
        <v>0</v>
      </c>
      <c r="H130" s="194">
        <f>+'Pay App 29'!K130</f>
        <v>0</v>
      </c>
      <c r="I130" s="195"/>
      <c r="J130" s="104"/>
      <c r="K130" s="55">
        <f t="shared" si="2"/>
        <v>0</v>
      </c>
      <c r="L130" s="56">
        <f t="shared" si="0"/>
        <v>0</v>
      </c>
      <c r="M130" s="54">
        <f t="shared" si="1"/>
        <v>0</v>
      </c>
      <c r="N130" s="54">
        <f t="shared" si="3"/>
        <v>0</v>
      </c>
      <c r="O130" s="101">
        <f>+'Pay App 29'!O130+'Pay App 29'!P130</f>
        <v>0</v>
      </c>
      <c r="P130" s="73"/>
      <c r="Q130" s="69">
        <f>+'Pay App 29'!Q130+N130+P130</f>
        <v>0</v>
      </c>
    </row>
    <row r="131" spans="1:17" ht="21" customHeight="1" x14ac:dyDescent="0.25">
      <c r="A131" s="154" t="s">
        <v>314</v>
      </c>
      <c r="B131" s="154"/>
      <c r="C131" s="154" t="s">
        <v>315</v>
      </c>
      <c r="D131" s="155"/>
      <c r="E131" s="101">
        <f>+'Pay App 29'!E131</f>
        <v>0</v>
      </c>
      <c r="F131" s="73"/>
      <c r="G131" s="102">
        <f>+'Pay App 29'!G131+'Pay App 30'!F131</f>
        <v>0</v>
      </c>
      <c r="H131" s="194">
        <f>+'Pay App 29'!K131</f>
        <v>0</v>
      </c>
      <c r="I131" s="195"/>
      <c r="J131" s="104"/>
      <c r="K131" s="55">
        <f t="shared" si="2"/>
        <v>0</v>
      </c>
      <c r="L131" s="56">
        <f t="shared" si="0"/>
        <v>0</v>
      </c>
      <c r="M131" s="54">
        <f t="shared" si="1"/>
        <v>0</v>
      </c>
      <c r="N131" s="54">
        <f t="shared" si="3"/>
        <v>0</v>
      </c>
      <c r="O131" s="101">
        <f>+'Pay App 29'!O131+'Pay App 29'!P131</f>
        <v>0</v>
      </c>
      <c r="P131" s="73"/>
      <c r="Q131" s="69">
        <f>+'Pay App 29'!Q131+N131+P131</f>
        <v>0</v>
      </c>
    </row>
    <row r="132" spans="1:17" ht="21" customHeight="1" x14ac:dyDescent="0.25">
      <c r="A132" s="154" t="s">
        <v>316</v>
      </c>
      <c r="B132" s="154"/>
      <c r="C132" s="154" t="s">
        <v>317</v>
      </c>
      <c r="D132" s="155"/>
      <c r="E132" s="101">
        <f>+'Pay App 29'!E132</f>
        <v>0</v>
      </c>
      <c r="F132" s="73"/>
      <c r="G132" s="102">
        <f>+'Pay App 29'!G132+'Pay App 30'!F132</f>
        <v>0</v>
      </c>
      <c r="H132" s="194">
        <f>+'Pay App 29'!K132</f>
        <v>0</v>
      </c>
      <c r="I132" s="195"/>
      <c r="J132" s="104"/>
      <c r="K132" s="55">
        <f t="shared" si="2"/>
        <v>0</v>
      </c>
      <c r="L132" s="56">
        <f t="shared" si="0"/>
        <v>0</v>
      </c>
      <c r="M132" s="54">
        <f t="shared" si="1"/>
        <v>0</v>
      </c>
      <c r="N132" s="54">
        <f t="shared" si="3"/>
        <v>0</v>
      </c>
      <c r="O132" s="101">
        <f>+'Pay App 29'!O132+'Pay App 29'!P132</f>
        <v>0</v>
      </c>
      <c r="P132" s="73"/>
      <c r="Q132" s="69">
        <f>+'Pay App 29'!Q132+N132+P132</f>
        <v>0</v>
      </c>
    </row>
    <row r="133" spans="1:17" ht="21" customHeight="1" x14ac:dyDescent="0.25">
      <c r="A133" s="159" t="s">
        <v>219</v>
      </c>
      <c r="B133" s="159"/>
      <c r="C133" s="159" t="s">
        <v>220</v>
      </c>
      <c r="D133" s="160"/>
      <c r="E133" s="101">
        <f>+'Pay App 29'!E133</f>
        <v>0</v>
      </c>
      <c r="F133" s="73"/>
      <c r="G133" s="102">
        <f>+'Pay App 29'!G133+'Pay App 30'!F133</f>
        <v>0</v>
      </c>
      <c r="H133" s="194">
        <f>+'Pay App 29'!K133</f>
        <v>0</v>
      </c>
      <c r="I133" s="195"/>
      <c r="J133" s="104"/>
      <c r="K133" s="55">
        <f t="shared" si="2"/>
        <v>0</v>
      </c>
      <c r="L133" s="56">
        <f t="shared" si="0"/>
        <v>0</v>
      </c>
      <c r="M133" s="54">
        <f t="shared" si="1"/>
        <v>0</v>
      </c>
      <c r="N133" s="54">
        <f t="shared" si="3"/>
        <v>0</v>
      </c>
      <c r="O133" s="101">
        <f>+'Pay App 29'!O133+'Pay App 29'!P133</f>
        <v>0</v>
      </c>
      <c r="P133" s="73"/>
      <c r="Q133" s="69">
        <f>+'Pay App 29'!Q133+N133+P133</f>
        <v>0</v>
      </c>
    </row>
    <row r="134" spans="1:17" ht="21" customHeight="1" x14ac:dyDescent="0.25">
      <c r="A134" s="154" t="s">
        <v>98</v>
      </c>
      <c r="B134" s="154"/>
      <c r="C134" s="154" t="s">
        <v>99</v>
      </c>
      <c r="D134" s="155"/>
      <c r="E134" s="101">
        <f>+'Pay App 29'!E134</f>
        <v>0</v>
      </c>
      <c r="F134" s="73"/>
      <c r="G134" s="102">
        <f>+'Pay App 29'!G134+'Pay App 30'!F134</f>
        <v>0</v>
      </c>
      <c r="H134" s="194">
        <f>+'Pay App 29'!K134</f>
        <v>0</v>
      </c>
      <c r="I134" s="195"/>
      <c r="J134" s="104"/>
      <c r="K134" s="55">
        <f t="shared" si="2"/>
        <v>0</v>
      </c>
      <c r="L134" s="56">
        <f t="shared" si="0"/>
        <v>0</v>
      </c>
      <c r="M134" s="54">
        <f t="shared" si="1"/>
        <v>0</v>
      </c>
      <c r="N134" s="54">
        <f t="shared" si="3"/>
        <v>0</v>
      </c>
      <c r="O134" s="101">
        <f>+'Pay App 29'!O134+'Pay App 29'!P134</f>
        <v>0</v>
      </c>
      <c r="P134" s="73"/>
      <c r="Q134" s="69">
        <f>+'Pay App 29'!Q134+N134+P134</f>
        <v>0</v>
      </c>
    </row>
    <row r="135" spans="1:17" ht="21" customHeight="1" x14ac:dyDescent="0.25">
      <c r="A135" s="154" t="s">
        <v>100</v>
      </c>
      <c r="B135" s="154"/>
      <c r="C135" s="154" t="s">
        <v>101</v>
      </c>
      <c r="D135" s="155"/>
      <c r="E135" s="101">
        <f>+'Pay App 29'!E135</f>
        <v>0</v>
      </c>
      <c r="F135" s="73"/>
      <c r="G135" s="102">
        <f>+'Pay App 29'!G135+'Pay App 30'!F135</f>
        <v>0</v>
      </c>
      <c r="H135" s="194">
        <f>+'Pay App 29'!K135</f>
        <v>0</v>
      </c>
      <c r="I135" s="195"/>
      <c r="J135" s="104"/>
      <c r="K135" s="55">
        <f t="shared" si="2"/>
        <v>0</v>
      </c>
      <c r="L135" s="56">
        <f t="shared" si="0"/>
        <v>0</v>
      </c>
      <c r="M135" s="54">
        <f t="shared" si="1"/>
        <v>0</v>
      </c>
      <c r="N135" s="54">
        <f t="shared" si="3"/>
        <v>0</v>
      </c>
      <c r="O135" s="101">
        <f>+'Pay App 29'!O135+'Pay App 29'!P135</f>
        <v>0</v>
      </c>
      <c r="P135" s="73"/>
      <c r="Q135" s="69">
        <f>+'Pay App 29'!Q135+N135+P135</f>
        <v>0</v>
      </c>
    </row>
    <row r="136" spans="1:17" ht="21" customHeight="1" x14ac:dyDescent="0.25">
      <c r="A136" s="154" t="s">
        <v>102</v>
      </c>
      <c r="B136" s="154"/>
      <c r="C136" s="154" t="s">
        <v>103</v>
      </c>
      <c r="D136" s="155"/>
      <c r="E136" s="101">
        <f>+'Pay App 29'!E136</f>
        <v>0</v>
      </c>
      <c r="F136" s="73"/>
      <c r="G136" s="102">
        <f>+'Pay App 29'!G136+'Pay App 30'!F136</f>
        <v>0</v>
      </c>
      <c r="H136" s="194">
        <f>+'Pay App 29'!K136</f>
        <v>0</v>
      </c>
      <c r="I136" s="195"/>
      <c r="J136" s="104"/>
      <c r="K136" s="55">
        <f t="shared" si="2"/>
        <v>0</v>
      </c>
      <c r="L136" s="56">
        <f t="shared" si="0"/>
        <v>0</v>
      </c>
      <c r="M136" s="54">
        <f t="shared" si="1"/>
        <v>0</v>
      </c>
      <c r="N136" s="54">
        <f t="shared" si="3"/>
        <v>0</v>
      </c>
      <c r="O136" s="101">
        <f>+'Pay App 29'!O136+'Pay App 29'!P136</f>
        <v>0</v>
      </c>
      <c r="P136" s="73"/>
      <c r="Q136" s="69">
        <f>+'Pay App 29'!Q136+N136+P136</f>
        <v>0</v>
      </c>
    </row>
    <row r="137" spans="1:17" ht="21" customHeight="1" x14ac:dyDescent="0.25">
      <c r="A137" s="159" t="s">
        <v>217</v>
      </c>
      <c r="B137" s="159"/>
      <c r="C137" s="159" t="s">
        <v>218</v>
      </c>
      <c r="D137" s="160"/>
      <c r="E137" s="101">
        <f>+'Pay App 29'!E137</f>
        <v>0</v>
      </c>
      <c r="F137" s="73"/>
      <c r="G137" s="102">
        <f>+'Pay App 29'!G137+'Pay App 30'!F137</f>
        <v>0</v>
      </c>
      <c r="H137" s="194">
        <f>+'Pay App 29'!K137</f>
        <v>0</v>
      </c>
      <c r="I137" s="195"/>
      <c r="J137" s="104"/>
      <c r="K137" s="55">
        <f t="shared" si="2"/>
        <v>0</v>
      </c>
      <c r="L137" s="56">
        <f t="shared" si="0"/>
        <v>0</v>
      </c>
      <c r="M137" s="54">
        <f t="shared" si="1"/>
        <v>0</v>
      </c>
      <c r="N137" s="54">
        <f t="shared" si="3"/>
        <v>0</v>
      </c>
      <c r="O137" s="101">
        <f>+'Pay App 29'!O137+'Pay App 29'!P137</f>
        <v>0</v>
      </c>
      <c r="P137" s="73"/>
      <c r="Q137" s="69">
        <f>+'Pay App 29'!Q137+N137+P137</f>
        <v>0</v>
      </c>
    </row>
    <row r="138" spans="1:17" ht="21" customHeight="1" x14ac:dyDescent="0.25">
      <c r="A138" s="154" t="s">
        <v>104</v>
      </c>
      <c r="B138" s="154"/>
      <c r="C138" s="154" t="s">
        <v>105</v>
      </c>
      <c r="D138" s="155"/>
      <c r="E138" s="101">
        <f>+'Pay App 29'!E138</f>
        <v>0</v>
      </c>
      <c r="F138" s="73"/>
      <c r="G138" s="102">
        <f>+'Pay App 29'!G138+'Pay App 30'!F138</f>
        <v>0</v>
      </c>
      <c r="H138" s="194">
        <f>+'Pay App 29'!K138</f>
        <v>0</v>
      </c>
      <c r="I138" s="195"/>
      <c r="J138" s="104"/>
      <c r="K138" s="55">
        <f t="shared" si="2"/>
        <v>0</v>
      </c>
      <c r="L138" s="56">
        <f t="shared" si="0"/>
        <v>0</v>
      </c>
      <c r="M138" s="54">
        <f t="shared" si="1"/>
        <v>0</v>
      </c>
      <c r="N138" s="54">
        <f t="shared" si="3"/>
        <v>0</v>
      </c>
      <c r="O138" s="101">
        <f>+'Pay App 29'!O138+'Pay App 29'!P138</f>
        <v>0</v>
      </c>
      <c r="P138" s="73"/>
      <c r="Q138" s="69">
        <f>+'Pay App 29'!Q138+N138+P138</f>
        <v>0</v>
      </c>
    </row>
    <row r="139" spans="1:17" ht="21" customHeight="1" x14ac:dyDescent="0.25">
      <c r="A139" s="154" t="s">
        <v>318</v>
      </c>
      <c r="B139" s="154"/>
      <c r="C139" s="154" t="s">
        <v>319</v>
      </c>
      <c r="D139" s="155"/>
      <c r="E139" s="101">
        <f>+'Pay App 29'!E139</f>
        <v>0</v>
      </c>
      <c r="F139" s="73"/>
      <c r="G139" s="102">
        <f>+'Pay App 29'!G139+'Pay App 30'!F139</f>
        <v>0</v>
      </c>
      <c r="H139" s="194">
        <f>+'Pay App 29'!K139</f>
        <v>0</v>
      </c>
      <c r="I139" s="195"/>
      <c r="J139" s="104"/>
      <c r="K139" s="55">
        <f t="shared" si="2"/>
        <v>0</v>
      </c>
      <c r="L139" s="56">
        <f t="shared" si="0"/>
        <v>0</v>
      </c>
      <c r="M139" s="54">
        <f t="shared" si="1"/>
        <v>0</v>
      </c>
      <c r="N139" s="54">
        <f t="shared" si="3"/>
        <v>0</v>
      </c>
      <c r="O139" s="101">
        <f>+'Pay App 29'!O139+'Pay App 29'!P139</f>
        <v>0</v>
      </c>
      <c r="P139" s="73"/>
      <c r="Q139" s="69">
        <f>+'Pay App 29'!Q139+N139+P139</f>
        <v>0</v>
      </c>
    </row>
    <row r="140" spans="1:17" ht="21" customHeight="1" x14ac:dyDescent="0.25">
      <c r="A140" s="154" t="s">
        <v>106</v>
      </c>
      <c r="B140" s="154"/>
      <c r="C140" s="154" t="s">
        <v>107</v>
      </c>
      <c r="D140" s="155"/>
      <c r="E140" s="101">
        <f>+'Pay App 29'!E140</f>
        <v>0</v>
      </c>
      <c r="F140" s="73"/>
      <c r="G140" s="102">
        <f>+'Pay App 29'!G140+'Pay App 30'!F140</f>
        <v>0</v>
      </c>
      <c r="H140" s="194">
        <f>+'Pay App 29'!K140</f>
        <v>0</v>
      </c>
      <c r="I140" s="195"/>
      <c r="J140" s="104"/>
      <c r="K140" s="55">
        <f t="shared" si="2"/>
        <v>0</v>
      </c>
      <c r="L140" s="56">
        <f t="shared" si="0"/>
        <v>0</v>
      </c>
      <c r="M140" s="54">
        <f t="shared" si="1"/>
        <v>0</v>
      </c>
      <c r="N140" s="54">
        <f t="shared" si="3"/>
        <v>0</v>
      </c>
      <c r="O140" s="101">
        <f>+'Pay App 29'!O140+'Pay App 29'!P140</f>
        <v>0</v>
      </c>
      <c r="P140" s="73"/>
      <c r="Q140" s="69">
        <f>+'Pay App 29'!Q140+N140+P140</f>
        <v>0</v>
      </c>
    </row>
    <row r="141" spans="1:17" ht="21" customHeight="1" x14ac:dyDescent="0.25">
      <c r="A141" s="154" t="s">
        <v>320</v>
      </c>
      <c r="B141" s="154"/>
      <c r="C141" s="154" t="s">
        <v>321</v>
      </c>
      <c r="D141" s="155"/>
      <c r="E141" s="101">
        <f>+'Pay App 29'!E141</f>
        <v>0</v>
      </c>
      <c r="F141" s="73"/>
      <c r="G141" s="102">
        <f>+'Pay App 29'!G141+'Pay App 30'!F141</f>
        <v>0</v>
      </c>
      <c r="H141" s="194">
        <f>+'Pay App 29'!K141</f>
        <v>0</v>
      </c>
      <c r="I141" s="195"/>
      <c r="J141" s="104"/>
      <c r="K141" s="55">
        <f t="shared" si="2"/>
        <v>0</v>
      </c>
      <c r="L141" s="56">
        <f t="shared" si="0"/>
        <v>0</v>
      </c>
      <c r="M141" s="54">
        <f t="shared" si="1"/>
        <v>0</v>
      </c>
      <c r="N141" s="54">
        <f t="shared" si="3"/>
        <v>0</v>
      </c>
      <c r="O141" s="101">
        <f>+'Pay App 29'!O141+'Pay App 29'!P141</f>
        <v>0</v>
      </c>
      <c r="P141" s="73"/>
      <c r="Q141" s="69">
        <f>+'Pay App 29'!Q141+N141+P141</f>
        <v>0</v>
      </c>
    </row>
    <row r="142" spans="1:17" ht="21" customHeight="1" x14ac:dyDescent="0.25">
      <c r="A142" s="154" t="s">
        <v>108</v>
      </c>
      <c r="B142" s="154"/>
      <c r="C142" s="154" t="s">
        <v>109</v>
      </c>
      <c r="D142" s="155"/>
      <c r="E142" s="101">
        <f>+'Pay App 29'!E142</f>
        <v>0</v>
      </c>
      <c r="F142" s="73"/>
      <c r="G142" s="102">
        <f>+'Pay App 29'!G142+'Pay App 30'!F142</f>
        <v>0</v>
      </c>
      <c r="H142" s="194">
        <f>+'Pay App 29'!K142</f>
        <v>0</v>
      </c>
      <c r="I142" s="195"/>
      <c r="J142" s="104"/>
      <c r="K142" s="55">
        <f t="shared" si="2"/>
        <v>0</v>
      </c>
      <c r="L142" s="56">
        <f t="shared" si="0"/>
        <v>0</v>
      </c>
      <c r="M142" s="54">
        <f t="shared" si="1"/>
        <v>0</v>
      </c>
      <c r="N142" s="54">
        <f t="shared" si="3"/>
        <v>0</v>
      </c>
      <c r="O142" s="101">
        <f>+'Pay App 29'!O142+'Pay App 29'!P142</f>
        <v>0</v>
      </c>
      <c r="P142" s="73"/>
      <c r="Q142" s="69">
        <f>+'Pay App 29'!Q142+N142+P142</f>
        <v>0</v>
      </c>
    </row>
    <row r="143" spans="1:17" ht="21" customHeight="1" x14ac:dyDescent="0.25">
      <c r="A143" s="154" t="s">
        <v>110</v>
      </c>
      <c r="B143" s="154"/>
      <c r="C143" s="154" t="s">
        <v>111</v>
      </c>
      <c r="D143" s="155"/>
      <c r="E143" s="101">
        <f>+'Pay App 29'!E143</f>
        <v>0</v>
      </c>
      <c r="F143" s="73"/>
      <c r="G143" s="102">
        <f>+'Pay App 29'!G143+'Pay App 30'!F143</f>
        <v>0</v>
      </c>
      <c r="H143" s="194">
        <f>+'Pay App 29'!K143</f>
        <v>0</v>
      </c>
      <c r="I143" s="195"/>
      <c r="J143" s="104"/>
      <c r="K143" s="55">
        <f t="shared" si="2"/>
        <v>0</v>
      </c>
      <c r="L143" s="56">
        <f t="shared" si="0"/>
        <v>0</v>
      </c>
      <c r="M143" s="54">
        <f t="shared" si="1"/>
        <v>0</v>
      </c>
      <c r="N143" s="54">
        <f t="shared" si="3"/>
        <v>0</v>
      </c>
      <c r="O143" s="101">
        <f>+'Pay App 29'!O143+'Pay App 29'!P143</f>
        <v>0</v>
      </c>
      <c r="P143" s="73"/>
      <c r="Q143" s="69">
        <f>+'Pay App 29'!Q143+N143+P143</f>
        <v>0</v>
      </c>
    </row>
    <row r="144" spans="1:17" ht="21" customHeight="1" x14ac:dyDescent="0.25">
      <c r="A144" s="154" t="s">
        <v>322</v>
      </c>
      <c r="B144" s="154"/>
      <c r="C144" s="154" t="s">
        <v>323</v>
      </c>
      <c r="D144" s="155"/>
      <c r="E144" s="101">
        <f>+'Pay App 29'!E144</f>
        <v>0</v>
      </c>
      <c r="F144" s="73"/>
      <c r="G144" s="102">
        <f>+'Pay App 29'!G144+'Pay App 30'!F144</f>
        <v>0</v>
      </c>
      <c r="H144" s="194">
        <f>+'Pay App 29'!K144</f>
        <v>0</v>
      </c>
      <c r="I144" s="195"/>
      <c r="J144" s="104"/>
      <c r="K144" s="55">
        <f t="shared" si="2"/>
        <v>0</v>
      </c>
      <c r="L144" s="56">
        <f t="shared" si="0"/>
        <v>0</v>
      </c>
      <c r="M144" s="54">
        <f t="shared" si="1"/>
        <v>0</v>
      </c>
      <c r="N144" s="54">
        <f t="shared" si="3"/>
        <v>0</v>
      </c>
      <c r="O144" s="101">
        <f>+'Pay App 29'!O144+'Pay App 29'!P144</f>
        <v>0</v>
      </c>
      <c r="P144" s="73"/>
      <c r="Q144" s="69">
        <f>+'Pay App 29'!Q144+N144+P144</f>
        <v>0</v>
      </c>
    </row>
    <row r="145" spans="1:17" ht="21" customHeight="1" x14ac:dyDescent="0.25">
      <c r="A145" s="154" t="s">
        <v>327</v>
      </c>
      <c r="B145" s="154"/>
      <c r="C145" s="154" t="s">
        <v>324</v>
      </c>
      <c r="D145" s="155"/>
      <c r="E145" s="101">
        <f>+'Pay App 29'!E145</f>
        <v>0</v>
      </c>
      <c r="F145" s="73"/>
      <c r="G145" s="102">
        <f>+'Pay App 29'!G145+'Pay App 30'!F145</f>
        <v>0</v>
      </c>
      <c r="H145" s="194">
        <f>+'Pay App 29'!K145</f>
        <v>0</v>
      </c>
      <c r="I145" s="195"/>
      <c r="J145" s="104"/>
      <c r="K145" s="55">
        <f t="shared" si="2"/>
        <v>0</v>
      </c>
      <c r="L145" s="56">
        <f t="shared" si="0"/>
        <v>0</v>
      </c>
      <c r="M145" s="54">
        <f t="shared" si="1"/>
        <v>0</v>
      </c>
      <c r="N145" s="54">
        <f t="shared" si="3"/>
        <v>0</v>
      </c>
      <c r="O145" s="101">
        <f>+'Pay App 29'!O145+'Pay App 29'!P145</f>
        <v>0</v>
      </c>
      <c r="P145" s="73"/>
      <c r="Q145" s="69">
        <f>+'Pay App 29'!Q145+N145+P145</f>
        <v>0</v>
      </c>
    </row>
    <row r="146" spans="1:17" ht="21" customHeight="1" x14ac:dyDescent="0.25">
      <c r="A146" s="154" t="s">
        <v>325</v>
      </c>
      <c r="B146" s="154"/>
      <c r="C146" s="154" t="s">
        <v>326</v>
      </c>
      <c r="D146" s="155"/>
      <c r="E146" s="101">
        <f>+'Pay App 29'!E146</f>
        <v>0</v>
      </c>
      <c r="F146" s="73"/>
      <c r="G146" s="102">
        <f>+'Pay App 29'!G146+'Pay App 30'!F146</f>
        <v>0</v>
      </c>
      <c r="H146" s="194">
        <f>+'Pay App 29'!K146</f>
        <v>0</v>
      </c>
      <c r="I146" s="195"/>
      <c r="J146" s="104"/>
      <c r="K146" s="55">
        <f t="shared" si="2"/>
        <v>0</v>
      </c>
      <c r="L146" s="56">
        <f t="shared" ref="L146:L209" si="4">IF(ISERROR(K146/G146),0,K146/G146)</f>
        <v>0</v>
      </c>
      <c r="M146" s="54">
        <f t="shared" ref="M146:M209" si="5">+G146-K146</f>
        <v>0</v>
      </c>
      <c r="N146" s="54">
        <f t="shared" si="3"/>
        <v>0</v>
      </c>
      <c r="O146" s="101">
        <f>+'Pay App 29'!O146+'Pay App 29'!P146</f>
        <v>0</v>
      </c>
      <c r="P146" s="73"/>
      <c r="Q146" s="69">
        <f>+'Pay App 29'!Q146+N146+P146</f>
        <v>0</v>
      </c>
    </row>
    <row r="147" spans="1:17" ht="21" customHeight="1" x14ac:dyDescent="0.25">
      <c r="A147" s="159" t="s">
        <v>215</v>
      </c>
      <c r="B147" s="159"/>
      <c r="C147" s="159" t="s">
        <v>216</v>
      </c>
      <c r="D147" s="160"/>
      <c r="E147" s="101">
        <f>+'Pay App 29'!E147</f>
        <v>0</v>
      </c>
      <c r="F147" s="73"/>
      <c r="G147" s="102">
        <f>+'Pay App 29'!G147+'Pay App 30'!F147</f>
        <v>0</v>
      </c>
      <c r="H147" s="194">
        <f>+'Pay App 29'!K147</f>
        <v>0</v>
      </c>
      <c r="I147" s="195"/>
      <c r="J147" s="104"/>
      <c r="K147" s="55">
        <f t="shared" ref="K147:K210" si="6">+H147+J147</f>
        <v>0</v>
      </c>
      <c r="L147" s="56">
        <f t="shared" si="4"/>
        <v>0</v>
      </c>
      <c r="M147" s="54">
        <f t="shared" si="5"/>
        <v>0</v>
      </c>
      <c r="N147" s="54">
        <f t="shared" ref="N147:N210" si="7">SUM(+J147*0.05)</f>
        <v>0</v>
      </c>
      <c r="O147" s="101">
        <f>+'Pay App 29'!O147+'Pay App 29'!P147</f>
        <v>0</v>
      </c>
      <c r="P147" s="73"/>
      <c r="Q147" s="69">
        <f>+'Pay App 29'!Q147+N147+P147</f>
        <v>0</v>
      </c>
    </row>
    <row r="148" spans="1:17" ht="21" customHeight="1" x14ac:dyDescent="0.25">
      <c r="A148" s="154" t="s">
        <v>112</v>
      </c>
      <c r="B148" s="154"/>
      <c r="C148" s="154" t="s">
        <v>113</v>
      </c>
      <c r="D148" s="155"/>
      <c r="E148" s="101">
        <f>+'Pay App 29'!E148</f>
        <v>0</v>
      </c>
      <c r="F148" s="73"/>
      <c r="G148" s="102">
        <f>+'Pay App 29'!G148+'Pay App 30'!F148</f>
        <v>0</v>
      </c>
      <c r="H148" s="194">
        <f>+'Pay App 29'!K148</f>
        <v>0</v>
      </c>
      <c r="I148" s="195"/>
      <c r="J148" s="104"/>
      <c r="K148" s="55">
        <f t="shared" si="6"/>
        <v>0</v>
      </c>
      <c r="L148" s="56">
        <f t="shared" si="4"/>
        <v>0</v>
      </c>
      <c r="M148" s="54">
        <f t="shared" si="5"/>
        <v>0</v>
      </c>
      <c r="N148" s="54">
        <f t="shared" si="7"/>
        <v>0</v>
      </c>
      <c r="O148" s="101">
        <f>+'Pay App 29'!O148+'Pay App 29'!P148</f>
        <v>0</v>
      </c>
      <c r="P148" s="73"/>
      <c r="Q148" s="69">
        <f>+'Pay App 29'!Q148+N148+P148</f>
        <v>0</v>
      </c>
    </row>
    <row r="149" spans="1:17" ht="21" customHeight="1" x14ac:dyDescent="0.25">
      <c r="A149" s="154" t="s">
        <v>328</v>
      </c>
      <c r="B149" s="154"/>
      <c r="C149" s="154" t="s">
        <v>329</v>
      </c>
      <c r="D149" s="155"/>
      <c r="E149" s="101">
        <f>+'Pay App 29'!E149</f>
        <v>0</v>
      </c>
      <c r="F149" s="73"/>
      <c r="G149" s="102">
        <f>+'Pay App 29'!G149+'Pay App 30'!F149</f>
        <v>0</v>
      </c>
      <c r="H149" s="194">
        <f>+'Pay App 29'!K149</f>
        <v>0</v>
      </c>
      <c r="I149" s="195"/>
      <c r="J149" s="104"/>
      <c r="K149" s="55">
        <f t="shared" si="6"/>
        <v>0</v>
      </c>
      <c r="L149" s="56">
        <f t="shared" si="4"/>
        <v>0</v>
      </c>
      <c r="M149" s="54">
        <f t="shared" si="5"/>
        <v>0</v>
      </c>
      <c r="N149" s="54">
        <f t="shared" si="7"/>
        <v>0</v>
      </c>
      <c r="O149" s="101">
        <f>+'Pay App 29'!O149+'Pay App 29'!P149</f>
        <v>0</v>
      </c>
      <c r="P149" s="73"/>
      <c r="Q149" s="69">
        <f>+'Pay App 29'!Q149+N149+P149</f>
        <v>0</v>
      </c>
    </row>
    <row r="150" spans="1:17" ht="21" customHeight="1" x14ac:dyDescent="0.25">
      <c r="A150" s="154" t="s">
        <v>114</v>
      </c>
      <c r="B150" s="154"/>
      <c r="C150" s="154" t="s">
        <v>115</v>
      </c>
      <c r="D150" s="155"/>
      <c r="E150" s="101">
        <f>+'Pay App 29'!E150</f>
        <v>0</v>
      </c>
      <c r="F150" s="73"/>
      <c r="G150" s="102">
        <f>+'Pay App 29'!G150+'Pay App 30'!F150</f>
        <v>0</v>
      </c>
      <c r="H150" s="194">
        <f>+'Pay App 29'!K150</f>
        <v>0</v>
      </c>
      <c r="I150" s="195"/>
      <c r="J150" s="104"/>
      <c r="K150" s="55">
        <f t="shared" si="6"/>
        <v>0</v>
      </c>
      <c r="L150" s="56">
        <f t="shared" si="4"/>
        <v>0</v>
      </c>
      <c r="M150" s="54">
        <f t="shared" si="5"/>
        <v>0</v>
      </c>
      <c r="N150" s="54">
        <f t="shared" si="7"/>
        <v>0</v>
      </c>
      <c r="O150" s="101">
        <f>+'Pay App 29'!O150+'Pay App 29'!P150</f>
        <v>0</v>
      </c>
      <c r="P150" s="73"/>
      <c r="Q150" s="69">
        <f>+'Pay App 29'!Q150+N150+P150</f>
        <v>0</v>
      </c>
    </row>
    <row r="151" spans="1:17" ht="21" customHeight="1" x14ac:dyDescent="0.25">
      <c r="A151" s="154" t="s">
        <v>116</v>
      </c>
      <c r="B151" s="154"/>
      <c r="C151" s="154" t="s">
        <v>117</v>
      </c>
      <c r="D151" s="155"/>
      <c r="E151" s="101">
        <f>+'Pay App 29'!E151</f>
        <v>0</v>
      </c>
      <c r="F151" s="73"/>
      <c r="G151" s="102">
        <f>+'Pay App 29'!G151+'Pay App 30'!F151</f>
        <v>0</v>
      </c>
      <c r="H151" s="194">
        <f>+'Pay App 29'!K151</f>
        <v>0</v>
      </c>
      <c r="I151" s="195"/>
      <c r="J151" s="104"/>
      <c r="K151" s="55">
        <f t="shared" si="6"/>
        <v>0</v>
      </c>
      <c r="L151" s="56">
        <f t="shared" si="4"/>
        <v>0</v>
      </c>
      <c r="M151" s="54">
        <f t="shared" si="5"/>
        <v>0</v>
      </c>
      <c r="N151" s="54">
        <f t="shared" si="7"/>
        <v>0</v>
      </c>
      <c r="O151" s="101">
        <f>+'Pay App 29'!O151+'Pay App 29'!P151</f>
        <v>0</v>
      </c>
      <c r="P151" s="73"/>
      <c r="Q151" s="69">
        <f>+'Pay App 29'!Q151+N151+P151</f>
        <v>0</v>
      </c>
    </row>
    <row r="152" spans="1:17" ht="21" customHeight="1" x14ac:dyDescent="0.25">
      <c r="A152" s="154" t="s">
        <v>330</v>
      </c>
      <c r="B152" s="154"/>
      <c r="C152" s="154" t="s">
        <v>331</v>
      </c>
      <c r="D152" s="155"/>
      <c r="E152" s="101">
        <f>+'Pay App 29'!E152</f>
        <v>0</v>
      </c>
      <c r="F152" s="73"/>
      <c r="G152" s="102">
        <f>+'Pay App 29'!G152+'Pay App 30'!F152</f>
        <v>0</v>
      </c>
      <c r="H152" s="194">
        <f>+'Pay App 29'!K152</f>
        <v>0</v>
      </c>
      <c r="I152" s="195"/>
      <c r="J152" s="104"/>
      <c r="K152" s="55">
        <f t="shared" si="6"/>
        <v>0</v>
      </c>
      <c r="L152" s="56">
        <f t="shared" si="4"/>
        <v>0</v>
      </c>
      <c r="M152" s="54">
        <f t="shared" si="5"/>
        <v>0</v>
      </c>
      <c r="N152" s="54">
        <f t="shared" si="7"/>
        <v>0</v>
      </c>
      <c r="O152" s="101">
        <f>+'Pay App 29'!O152+'Pay App 29'!P152</f>
        <v>0</v>
      </c>
      <c r="P152" s="73"/>
      <c r="Q152" s="69">
        <f>+'Pay App 29'!Q152+N152+P152</f>
        <v>0</v>
      </c>
    </row>
    <row r="153" spans="1:17" ht="21" customHeight="1" x14ac:dyDescent="0.25">
      <c r="A153" s="154" t="s">
        <v>118</v>
      </c>
      <c r="B153" s="154"/>
      <c r="C153" s="154" t="s">
        <v>119</v>
      </c>
      <c r="D153" s="155"/>
      <c r="E153" s="101">
        <f>+'Pay App 29'!E153</f>
        <v>0</v>
      </c>
      <c r="F153" s="73"/>
      <c r="G153" s="102">
        <f>+'Pay App 29'!G153+'Pay App 30'!F153</f>
        <v>0</v>
      </c>
      <c r="H153" s="194">
        <f>+'Pay App 29'!K153</f>
        <v>0</v>
      </c>
      <c r="I153" s="195"/>
      <c r="J153" s="104"/>
      <c r="K153" s="55">
        <f t="shared" si="6"/>
        <v>0</v>
      </c>
      <c r="L153" s="56">
        <f t="shared" si="4"/>
        <v>0</v>
      </c>
      <c r="M153" s="54">
        <f t="shared" si="5"/>
        <v>0</v>
      </c>
      <c r="N153" s="54">
        <f t="shared" si="7"/>
        <v>0</v>
      </c>
      <c r="O153" s="101">
        <f>+'Pay App 29'!O153+'Pay App 29'!P153</f>
        <v>0</v>
      </c>
      <c r="P153" s="73"/>
      <c r="Q153" s="69">
        <f>+'Pay App 29'!Q153+N153+P153</f>
        <v>0</v>
      </c>
    </row>
    <row r="154" spans="1:17" ht="21" customHeight="1" x14ac:dyDescent="0.25">
      <c r="A154" s="154" t="s">
        <v>332</v>
      </c>
      <c r="B154" s="154"/>
      <c r="C154" s="154" t="s">
        <v>333</v>
      </c>
      <c r="D154" s="155"/>
      <c r="E154" s="101">
        <f>+'Pay App 29'!E154</f>
        <v>0</v>
      </c>
      <c r="F154" s="73"/>
      <c r="G154" s="102">
        <f>+'Pay App 29'!G154+'Pay App 30'!F154</f>
        <v>0</v>
      </c>
      <c r="H154" s="194">
        <f>+'Pay App 29'!K154</f>
        <v>0</v>
      </c>
      <c r="I154" s="195"/>
      <c r="J154" s="104"/>
      <c r="K154" s="55">
        <f t="shared" si="6"/>
        <v>0</v>
      </c>
      <c r="L154" s="56">
        <f t="shared" si="4"/>
        <v>0</v>
      </c>
      <c r="M154" s="54">
        <f t="shared" si="5"/>
        <v>0</v>
      </c>
      <c r="N154" s="54">
        <f t="shared" si="7"/>
        <v>0</v>
      </c>
      <c r="O154" s="101">
        <f>+'Pay App 29'!O154+'Pay App 29'!P154</f>
        <v>0</v>
      </c>
      <c r="P154" s="73"/>
      <c r="Q154" s="69">
        <f>+'Pay App 29'!Q154+N154+P154</f>
        <v>0</v>
      </c>
    </row>
    <row r="155" spans="1:17" ht="21" customHeight="1" x14ac:dyDescent="0.25">
      <c r="A155" s="154" t="s">
        <v>335</v>
      </c>
      <c r="B155" s="154"/>
      <c r="C155" s="154" t="s">
        <v>334</v>
      </c>
      <c r="D155" s="155"/>
      <c r="E155" s="101">
        <f>+'Pay App 29'!E155</f>
        <v>0</v>
      </c>
      <c r="F155" s="73"/>
      <c r="G155" s="102">
        <f>+'Pay App 29'!G155+'Pay App 30'!F155</f>
        <v>0</v>
      </c>
      <c r="H155" s="194">
        <f>+'Pay App 29'!K155</f>
        <v>0</v>
      </c>
      <c r="I155" s="195"/>
      <c r="J155" s="104"/>
      <c r="K155" s="55">
        <f t="shared" si="6"/>
        <v>0</v>
      </c>
      <c r="L155" s="56">
        <f t="shared" si="4"/>
        <v>0</v>
      </c>
      <c r="M155" s="54">
        <f t="shared" si="5"/>
        <v>0</v>
      </c>
      <c r="N155" s="54">
        <f t="shared" si="7"/>
        <v>0</v>
      </c>
      <c r="O155" s="101">
        <f>+'Pay App 29'!O155+'Pay App 29'!P155</f>
        <v>0</v>
      </c>
      <c r="P155" s="73"/>
      <c r="Q155" s="69">
        <f>+'Pay App 29'!Q155+N155+P155</f>
        <v>0</v>
      </c>
    </row>
    <row r="156" spans="1:17" ht="21" customHeight="1" x14ac:dyDescent="0.25">
      <c r="A156" s="159" t="s">
        <v>213</v>
      </c>
      <c r="B156" s="159"/>
      <c r="C156" s="159" t="s">
        <v>214</v>
      </c>
      <c r="D156" s="160"/>
      <c r="E156" s="101">
        <f>+'Pay App 29'!E156</f>
        <v>0</v>
      </c>
      <c r="F156" s="73"/>
      <c r="G156" s="102">
        <f>+'Pay App 29'!G156+'Pay App 30'!F156</f>
        <v>0</v>
      </c>
      <c r="H156" s="194">
        <f>+'Pay App 29'!K156</f>
        <v>0</v>
      </c>
      <c r="I156" s="195"/>
      <c r="J156" s="104"/>
      <c r="K156" s="55">
        <f t="shared" si="6"/>
        <v>0</v>
      </c>
      <c r="L156" s="56">
        <f t="shared" si="4"/>
        <v>0</v>
      </c>
      <c r="M156" s="54">
        <f t="shared" si="5"/>
        <v>0</v>
      </c>
      <c r="N156" s="54">
        <f t="shared" si="7"/>
        <v>0</v>
      </c>
      <c r="O156" s="101">
        <f>+'Pay App 29'!O156+'Pay App 29'!P156</f>
        <v>0</v>
      </c>
      <c r="P156" s="73"/>
      <c r="Q156" s="69">
        <f>+'Pay App 29'!Q156+N156+P156</f>
        <v>0</v>
      </c>
    </row>
    <row r="157" spans="1:17" ht="21" customHeight="1" x14ac:dyDescent="0.25">
      <c r="A157" s="154" t="s">
        <v>120</v>
      </c>
      <c r="B157" s="154"/>
      <c r="C157" s="154" t="s">
        <v>121</v>
      </c>
      <c r="D157" s="155"/>
      <c r="E157" s="101">
        <f>+'Pay App 29'!E157</f>
        <v>0</v>
      </c>
      <c r="F157" s="73"/>
      <c r="G157" s="102">
        <f>+'Pay App 29'!G157+'Pay App 30'!F157</f>
        <v>0</v>
      </c>
      <c r="H157" s="194">
        <f>+'Pay App 29'!K157</f>
        <v>0</v>
      </c>
      <c r="I157" s="195"/>
      <c r="J157" s="104"/>
      <c r="K157" s="55">
        <f t="shared" si="6"/>
        <v>0</v>
      </c>
      <c r="L157" s="56">
        <f t="shared" si="4"/>
        <v>0</v>
      </c>
      <c r="M157" s="54">
        <f t="shared" si="5"/>
        <v>0</v>
      </c>
      <c r="N157" s="54">
        <f t="shared" si="7"/>
        <v>0</v>
      </c>
      <c r="O157" s="101">
        <f>+'Pay App 29'!O157+'Pay App 29'!P157</f>
        <v>0</v>
      </c>
      <c r="P157" s="73"/>
      <c r="Q157" s="69">
        <f>+'Pay App 29'!Q157+N157+P157</f>
        <v>0</v>
      </c>
    </row>
    <row r="158" spans="1:17" ht="21" customHeight="1" x14ac:dyDescent="0.25">
      <c r="A158" s="154" t="s">
        <v>336</v>
      </c>
      <c r="B158" s="154"/>
      <c r="C158" s="154" t="s">
        <v>337</v>
      </c>
      <c r="D158" s="155"/>
      <c r="E158" s="101">
        <f>+'Pay App 29'!E158</f>
        <v>0</v>
      </c>
      <c r="F158" s="73"/>
      <c r="G158" s="102">
        <f>+'Pay App 29'!G158+'Pay App 30'!F158</f>
        <v>0</v>
      </c>
      <c r="H158" s="194">
        <f>+'Pay App 29'!K158</f>
        <v>0</v>
      </c>
      <c r="I158" s="195"/>
      <c r="J158" s="104"/>
      <c r="K158" s="55">
        <f t="shared" si="6"/>
        <v>0</v>
      </c>
      <c r="L158" s="56">
        <f t="shared" si="4"/>
        <v>0</v>
      </c>
      <c r="M158" s="54">
        <f t="shared" si="5"/>
        <v>0</v>
      </c>
      <c r="N158" s="54">
        <f t="shared" si="7"/>
        <v>0</v>
      </c>
      <c r="O158" s="101">
        <f>+'Pay App 29'!O158+'Pay App 29'!P158</f>
        <v>0</v>
      </c>
      <c r="P158" s="73"/>
      <c r="Q158" s="69">
        <f>+'Pay App 29'!Q158+N158+P158</f>
        <v>0</v>
      </c>
    </row>
    <row r="159" spans="1:17" ht="21" customHeight="1" x14ac:dyDescent="0.25">
      <c r="A159" s="154" t="s">
        <v>122</v>
      </c>
      <c r="B159" s="154"/>
      <c r="C159" s="154" t="s">
        <v>123</v>
      </c>
      <c r="D159" s="155"/>
      <c r="E159" s="101">
        <f>+'Pay App 29'!E159</f>
        <v>0</v>
      </c>
      <c r="F159" s="73"/>
      <c r="G159" s="102">
        <f>+'Pay App 29'!G159+'Pay App 30'!F159</f>
        <v>0</v>
      </c>
      <c r="H159" s="194">
        <f>+'Pay App 29'!K159</f>
        <v>0</v>
      </c>
      <c r="I159" s="195"/>
      <c r="J159" s="104"/>
      <c r="K159" s="55">
        <f t="shared" si="6"/>
        <v>0</v>
      </c>
      <c r="L159" s="56">
        <f t="shared" si="4"/>
        <v>0</v>
      </c>
      <c r="M159" s="54">
        <f t="shared" si="5"/>
        <v>0</v>
      </c>
      <c r="N159" s="54">
        <f t="shared" si="7"/>
        <v>0</v>
      </c>
      <c r="O159" s="101">
        <f>+'Pay App 29'!O159+'Pay App 29'!P159</f>
        <v>0</v>
      </c>
      <c r="P159" s="73"/>
      <c r="Q159" s="69">
        <f>+'Pay App 29'!Q159+N159+P159</f>
        <v>0</v>
      </c>
    </row>
    <row r="160" spans="1:17" ht="21" customHeight="1" x14ac:dyDescent="0.25">
      <c r="A160" s="154" t="s">
        <v>124</v>
      </c>
      <c r="B160" s="154"/>
      <c r="C160" s="154" t="s">
        <v>125</v>
      </c>
      <c r="D160" s="155"/>
      <c r="E160" s="101">
        <f>+'Pay App 29'!E160</f>
        <v>0</v>
      </c>
      <c r="F160" s="73"/>
      <c r="G160" s="102">
        <f>+'Pay App 29'!G160+'Pay App 30'!F160</f>
        <v>0</v>
      </c>
      <c r="H160" s="194">
        <f>+'Pay App 29'!K160</f>
        <v>0</v>
      </c>
      <c r="I160" s="195"/>
      <c r="J160" s="104"/>
      <c r="K160" s="55">
        <f t="shared" si="6"/>
        <v>0</v>
      </c>
      <c r="L160" s="56">
        <f t="shared" si="4"/>
        <v>0</v>
      </c>
      <c r="M160" s="54">
        <f t="shared" si="5"/>
        <v>0</v>
      </c>
      <c r="N160" s="54">
        <f t="shared" si="7"/>
        <v>0</v>
      </c>
      <c r="O160" s="101">
        <f>+'Pay App 29'!O160+'Pay App 29'!P160</f>
        <v>0</v>
      </c>
      <c r="P160" s="73"/>
      <c r="Q160" s="69">
        <f>+'Pay App 29'!Q160+N160+P160</f>
        <v>0</v>
      </c>
    </row>
    <row r="161" spans="1:17" ht="21" customHeight="1" x14ac:dyDescent="0.25">
      <c r="A161" s="154" t="s">
        <v>126</v>
      </c>
      <c r="B161" s="154"/>
      <c r="C161" s="154" t="s">
        <v>127</v>
      </c>
      <c r="D161" s="155"/>
      <c r="E161" s="101">
        <f>+'Pay App 29'!E161</f>
        <v>0</v>
      </c>
      <c r="F161" s="73"/>
      <c r="G161" s="102">
        <f>+'Pay App 29'!G161+'Pay App 30'!F161</f>
        <v>0</v>
      </c>
      <c r="H161" s="194">
        <f>+'Pay App 29'!K161</f>
        <v>0</v>
      </c>
      <c r="I161" s="195"/>
      <c r="J161" s="104"/>
      <c r="K161" s="55">
        <f t="shared" si="6"/>
        <v>0</v>
      </c>
      <c r="L161" s="56">
        <f t="shared" si="4"/>
        <v>0</v>
      </c>
      <c r="M161" s="54">
        <f t="shared" si="5"/>
        <v>0</v>
      </c>
      <c r="N161" s="54">
        <f t="shared" si="7"/>
        <v>0</v>
      </c>
      <c r="O161" s="101">
        <f>+'Pay App 29'!O161+'Pay App 29'!P161</f>
        <v>0</v>
      </c>
      <c r="P161" s="73"/>
      <c r="Q161" s="69">
        <f>+'Pay App 29'!Q161+N161+P161</f>
        <v>0</v>
      </c>
    </row>
    <row r="162" spans="1:17" ht="21" customHeight="1" x14ac:dyDescent="0.25">
      <c r="A162" s="154" t="s">
        <v>339</v>
      </c>
      <c r="B162" s="154"/>
      <c r="C162" s="154" t="s">
        <v>338</v>
      </c>
      <c r="D162" s="155"/>
      <c r="E162" s="101">
        <f>+'Pay App 29'!E162</f>
        <v>0</v>
      </c>
      <c r="F162" s="73"/>
      <c r="G162" s="102">
        <f>+'Pay App 29'!G162+'Pay App 30'!F162</f>
        <v>0</v>
      </c>
      <c r="H162" s="194">
        <f>+'Pay App 29'!K162</f>
        <v>0</v>
      </c>
      <c r="I162" s="195"/>
      <c r="J162" s="104"/>
      <c r="K162" s="55">
        <f t="shared" si="6"/>
        <v>0</v>
      </c>
      <c r="L162" s="56">
        <f t="shared" si="4"/>
        <v>0</v>
      </c>
      <c r="M162" s="54">
        <f t="shared" si="5"/>
        <v>0</v>
      </c>
      <c r="N162" s="54">
        <f t="shared" si="7"/>
        <v>0</v>
      </c>
      <c r="O162" s="101">
        <f>+'Pay App 29'!O162+'Pay App 29'!P162</f>
        <v>0</v>
      </c>
      <c r="P162" s="73"/>
      <c r="Q162" s="69">
        <f>+'Pay App 29'!Q162+N162+P162</f>
        <v>0</v>
      </c>
    </row>
    <row r="163" spans="1:17" ht="21" customHeight="1" x14ac:dyDescent="0.25">
      <c r="A163" s="154" t="s">
        <v>128</v>
      </c>
      <c r="B163" s="154"/>
      <c r="C163" s="154" t="s">
        <v>129</v>
      </c>
      <c r="D163" s="155"/>
      <c r="E163" s="101">
        <f>+'Pay App 29'!E163</f>
        <v>0</v>
      </c>
      <c r="F163" s="73"/>
      <c r="G163" s="102">
        <f>+'Pay App 29'!G163+'Pay App 30'!F163</f>
        <v>0</v>
      </c>
      <c r="H163" s="194">
        <f>+'Pay App 29'!K163</f>
        <v>0</v>
      </c>
      <c r="I163" s="195"/>
      <c r="J163" s="104"/>
      <c r="K163" s="55">
        <f t="shared" si="6"/>
        <v>0</v>
      </c>
      <c r="L163" s="56">
        <f t="shared" si="4"/>
        <v>0</v>
      </c>
      <c r="M163" s="54">
        <f t="shared" si="5"/>
        <v>0</v>
      </c>
      <c r="N163" s="54">
        <f t="shared" si="7"/>
        <v>0</v>
      </c>
      <c r="O163" s="101">
        <f>+'Pay App 29'!O163+'Pay App 29'!P163</f>
        <v>0</v>
      </c>
      <c r="P163" s="73"/>
      <c r="Q163" s="69">
        <f>+'Pay App 29'!Q163+N163+P163</f>
        <v>0</v>
      </c>
    </row>
    <row r="164" spans="1:17" ht="21" customHeight="1" x14ac:dyDescent="0.25">
      <c r="A164" s="159" t="s">
        <v>209</v>
      </c>
      <c r="B164" s="159"/>
      <c r="C164" s="159" t="s">
        <v>210</v>
      </c>
      <c r="D164" s="160"/>
      <c r="E164" s="101">
        <f>+'Pay App 29'!E164</f>
        <v>0</v>
      </c>
      <c r="F164" s="73"/>
      <c r="G164" s="102">
        <f>+'Pay App 29'!G164+'Pay App 30'!F164</f>
        <v>0</v>
      </c>
      <c r="H164" s="194">
        <f>+'Pay App 29'!K164</f>
        <v>0</v>
      </c>
      <c r="I164" s="195"/>
      <c r="J164" s="104"/>
      <c r="K164" s="55">
        <f t="shared" si="6"/>
        <v>0</v>
      </c>
      <c r="L164" s="56">
        <f t="shared" si="4"/>
        <v>0</v>
      </c>
      <c r="M164" s="54">
        <f t="shared" si="5"/>
        <v>0</v>
      </c>
      <c r="N164" s="54">
        <f t="shared" si="7"/>
        <v>0</v>
      </c>
      <c r="O164" s="101">
        <f>+'Pay App 29'!O164+'Pay App 29'!P164</f>
        <v>0</v>
      </c>
      <c r="P164" s="73"/>
      <c r="Q164" s="69">
        <f>+'Pay App 29'!Q164+N164+P164</f>
        <v>0</v>
      </c>
    </row>
    <row r="165" spans="1:17" ht="21" customHeight="1" x14ac:dyDescent="0.25">
      <c r="A165" s="159" t="s">
        <v>211</v>
      </c>
      <c r="B165" s="159"/>
      <c r="C165" s="159" t="s">
        <v>212</v>
      </c>
      <c r="D165" s="160"/>
      <c r="E165" s="101">
        <f>+'Pay App 29'!E165</f>
        <v>0</v>
      </c>
      <c r="F165" s="73"/>
      <c r="G165" s="102">
        <f>+'Pay App 29'!G165+'Pay App 30'!F165</f>
        <v>0</v>
      </c>
      <c r="H165" s="194">
        <f>+'Pay App 29'!K165</f>
        <v>0</v>
      </c>
      <c r="I165" s="195"/>
      <c r="J165" s="104"/>
      <c r="K165" s="55">
        <f t="shared" si="6"/>
        <v>0</v>
      </c>
      <c r="L165" s="56">
        <f t="shared" si="4"/>
        <v>0</v>
      </c>
      <c r="M165" s="54">
        <f t="shared" si="5"/>
        <v>0</v>
      </c>
      <c r="N165" s="54">
        <f t="shared" si="7"/>
        <v>0</v>
      </c>
      <c r="O165" s="101">
        <f>+'Pay App 29'!O165+'Pay App 29'!P165</f>
        <v>0</v>
      </c>
      <c r="P165" s="73"/>
      <c r="Q165" s="69">
        <f>+'Pay App 29'!Q165+N165+P165</f>
        <v>0</v>
      </c>
    </row>
    <row r="166" spans="1:17" ht="21" customHeight="1" x14ac:dyDescent="0.25">
      <c r="A166" s="154" t="s">
        <v>340</v>
      </c>
      <c r="B166" s="154"/>
      <c r="C166" s="154" t="s">
        <v>341</v>
      </c>
      <c r="D166" s="155"/>
      <c r="E166" s="101">
        <f>+'Pay App 29'!E166</f>
        <v>0</v>
      </c>
      <c r="F166" s="73"/>
      <c r="G166" s="102">
        <f>+'Pay App 29'!G166+'Pay App 30'!F166</f>
        <v>0</v>
      </c>
      <c r="H166" s="194">
        <f>+'Pay App 29'!K166</f>
        <v>0</v>
      </c>
      <c r="I166" s="195"/>
      <c r="J166" s="104"/>
      <c r="K166" s="55">
        <f t="shared" si="6"/>
        <v>0</v>
      </c>
      <c r="L166" s="56">
        <f t="shared" si="4"/>
        <v>0</v>
      </c>
      <c r="M166" s="54">
        <f t="shared" si="5"/>
        <v>0</v>
      </c>
      <c r="N166" s="54">
        <f t="shared" si="7"/>
        <v>0</v>
      </c>
      <c r="O166" s="101">
        <f>+'Pay App 29'!O166+'Pay App 29'!P166</f>
        <v>0</v>
      </c>
      <c r="P166" s="73"/>
      <c r="Q166" s="69">
        <f>+'Pay App 29'!Q166+N166+P166</f>
        <v>0</v>
      </c>
    </row>
    <row r="167" spans="1:17" ht="21" customHeight="1" x14ac:dyDescent="0.25">
      <c r="A167" s="154" t="s">
        <v>351</v>
      </c>
      <c r="B167" s="154"/>
      <c r="C167" s="154" t="s">
        <v>342</v>
      </c>
      <c r="D167" s="155"/>
      <c r="E167" s="101">
        <f>+'Pay App 29'!E167</f>
        <v>0</v>
      </c>
      <c r="F167" s="73"/>
      <c r="G167" s="102">
        <f>+'Pay App 29'!G167+'Pay App 30'!F167</f>
        <v>0</v>
      </c>
      <c r="H167" s="194">
        <f>+'Pay App 29'!K167</f>
        <v>0</v>
      </c>
      <c r="I167" s="195"/>
      <c r="J167" s="104"/>
      <c r="K167" s="55">
        <f t="shared" si="6"/>
        <v>0</v>
      </c>
      <c r="L167" s="56">
        <f t="shared" si="4"/>
        <v>0</v>
      </c>
      <c r="M167" s="54">
        <f t="shared" si="5"/>
        <v>0</v>
      </c>
      <c r="N167" s="54">
        <f t="shared" si="7"/>
        <v>0</v>
      </c>
      <c r="O167" s="101">
        <f>+'Pay App 29'!O167+'Pay App 29'!P167</f>
        <v>0</v>
      </c>
      <c r="P167" s="73"/>
      <c r="Q167" s="69">
        <f>+'Pay App 29'!Q167+N167+P167</f>
        <v>0</v>
      </c>
    </row>
    <row r="168" spans="1:17" ht="21" customHeight="1" x14ac:dyDescent="0.25">
      <c r="A168" s="154" t="s">
        <v>352</v>
      </c>
      <c r="B168" s="154"/>
      <c r="C168" s="154" t="s">
        <v>343</v>
      </c>
      <c r="D168" s="155"/>
      <c r="E168" s="101">
        <f>+'Pay App 29'!E168</f>
        <v>0</v>
      </c>
      <c r="F168" s="73"/>
      <c r="G168" s="102">
        <f>+'Pay App 29'!G168+'Pay App 30'!F168</f>
        <v>0</v>
      </c>
      <c r="H168" s="194">
        <f>+'Pay App 29'!K168</f>
        <v>0</v>
      </c>
      <c r="I168" s="195"/>
      <c r="J168" s="104"/>
      <c r="K168" s="55">
        <f t="shared" si="6"/>
        <v>0</v>
      </c>
      <c r="L168" s="56">
        <f t="shared" si="4"/>
        <v>0</v>
      </c>
      <c r="M168" s="54">
        <f t="shared" si="5"/>
        <v>0</v>
      </c>
      <c r="N168" s="54">
        <f t="shared" si="7"/>
        <v>0</v>
      </c>
      <c r="O168" s="101">
        <f>+'Pay App 29'!O168+'Pay App 29'!P168</f>
        <v>0</v>
      </c>
      <c r="P168" s="73"/>
      <c r="Q168" s="69">
        <f>+'Pay App 29'!Q168+N168+P168</f>
        <v>0</v>
      </c>
    </row>
    <row r="169" spans="1:17" ht="21" customHeight="1" x14ac:dyDescent="0.25">
      <c r="A169" s="154" t="s">
        <v>353</v>
      </c>
      <c r="B169" s="154"/>
      <c r="C169" s="154" t="s">
        <v>344</v>
      </c>
      <c r="D169" s="155"/>
      <c r="E169" s="101">
        <f>+'Pay App 29'!E169</f>
        <v>0</v>
      </c>
      <c r="F169" s="73"/>
      <c r="G169" s="102">
        <f>+'Pay App 29'!G169+'Pay App 30'!F169</f>
        <v>0</v>
      </c>
      <c r="H169" s="194">
        <f>+'Pay App 29'!K169</f>
        <v>0</v>
      </c>
      <c r="I169" s="195"/>
      <c r="J169" s="104"/>
      <c r="K169" s="55">
        <f t="shared" si="6"/>
        <v>0</v>
      </c>
      <c r="L169" s="56">
        <f t="shared" si="4"/>
        <v>0</v>
      </c>
      <c r="M169" s="54">
        <f t="shared" si="5"/>
        <v>0</v>
      </c>
      <c r="N169" s="54">
        <f t="shared" si="7"/>
        <v>0</v>
      </c>
      <c r="O169" s="101">
        <f>+'Pay App 29'!O169+'Pay App 29'!P169</f>
        <v>0</v>
      </c>
      <c r="P169" s="73"/>
      <c r="Q169" s="69">
        <f>+'Pay App 29'!Q169+N169+P169</f>
        <v>0</v>
      </c>
    </row>
    <row r="170" spans="1:17" ht="21" customHeight="1" x14ac:dyDescent="0.25">
      <c r="A170" s="154" t="s">
        <v>354</v>
      </c>
      <c r="B170" s="154"/>
      <c r="C170" s="154" t="s">
        <v>345</v>
      </c>
      <c r="D170" s="155"/>
      <c r="E170" s="101">
        <f>+'Pay App 29'!E170</f>
        <v>0</v>
      </c>
      <c r="F170" s="73"/>
      <c r="G170" s="102">
        <f>+'Pay App 29'!G170+'Pay App 30'!F170</f>
        <v>0</v>
      </c>
      <c r="H170" s="194">
        <f>+'Pay App 29'!K170</f>
        <v>0</v>
      </c>
      <c r="I170" s="195"/>
      <c r="J170" s="104"/>
      <c r="K170" s="55">
        <f t="shared" si="6"/>
        <v>0</v>
      </c>
      <c r="L170" s="56">
        <f t="shared" si="4"/>
        <v>0</v>
      </c>
      <c r="M170" s="54">
        <f t="shared" si="5"/>
        <v>0</v>
      </c>
      <c r="N170" s="54">
        <f t="shared" si="7"/>
        <v>0</v>
      </c>
      <c r="O170" s="101">
        <f>+'Pay App 29'!O170+'Pay App 29'!P170</f>
        <v>0</v>
      </c>
      <c r="P170" s="73"/>
      <c r="Q170" s="69">
        <f>+'Pay App 29'!Q170+N170+P170</f>
        <v>0</v>
      </c>
    </row>
    <row r="171" spans="1:17" ht="21" customHeight="1" x14ac:dyDescent="0.25">
      <c r="A171" s="154" t="s">
        <v>355</v>
      </c>
      <c r="B171" s="154"/>
      <c r="C171" s="154" t="s">
        <v>346</v>
      </c>
      <c r="D171" s="155"/>
      <c r="E171" s="101">
        <f>+'Pay App 29'!E171</f>
        <v>0</v>
      </c>
      <c r="F171" s="73"/>
      <c r="G171" s="102">
        <f>+'Pay App 29'!G171+'Pay App 30'!F171</f>
        <v>0</v>
      </c>
      <c r="H171" s="194">
        <f>+'Pay App 29'!K171</f>
        <v>0</v>
      </c>
      <c r="I171" s="195"/>
      <c r="J171" s="104"/>
      <c r="K171" s="55">
        <f t="shared" si="6"/>
        <v>0</v>
      </c>
      <c r="L171" s="56">
        <f t="shared" si="4"/>
        <v>0</v>
      </c>
      <c r="M171" s="54">
        <f t="shared" si="5"/>
        <v>0</v>
      </c>
      <c r="N171" s="54">
        <f t="shared" si="7"/>
        <v>0</v>
      </c>
      <c r="O171" s="101">
        <f>+'Pay App 29'!O171+'Pay App 29'!P171</f>
        <v>0</v>
      </c>
      <c r="P171" s="73"/>
      <c r="Q171" s="69">
        <f>+'Pay App 29'!Q171+N171+P171</f>
        <v>0</v>
      </c>
    </row>
    <row r="172" spans="1:17" ht="21" customHeight="1" x14ac:dyDescent="0.25">
      <c r="A172" s="154" t="s">
        <v>356</v>
      </c>
      <c r="B172" s="154"/>
      <c r="C172" s="154" t="s">
        <v>347</v>
      </c>
      <c r="D172" s="155"/>
      <c r="E172" s="101">
        <f>+'Pay App 29'!E172</f>
        <v>0</v>
      </c>
      <c r="F172" s="73"/>
      <c r="G172" s="102">
        <f>+'Pay App 29'!G172+'Pay App 30'!F172</f>
        <v>0</v>
      </c>
      <c r="H172" s="194">
        <f>+'Pay App 29'!K172</f>
        <v>0</v>
      </c>
      <c r="I172" s="195"/>
      <c r="J172" s="104"/>
      <c r="K172" s="55">
        <f t="shared" si="6"/>
        <v>0</v>
      </c>
      <c r="L172" s="56">
        <f t="shared" si="4"/>
        <v>0</v>
      </c>
      <c r="M172" s="54">
        <f t="shared" si="5"/>
        <v>0</v>
      </c>
      <c r="N172" s="54">
        <f t="shared" si="7"/>
        <v>0</v>
      </c>
      <c r="O172" s="101">
        <f>+'Pay App 29'!O172+'Pay App 29'!P172</f>
        <v>0</v>
      </c>
      <c r="P172" s="73"/>
      <c r="Q172" s="69">
        <f>+'Pay App 29'!Q172+N172+P172</f>
        <v>0</v>
      </c>
    </row>
    <row r="173" spans="1:17" ht="21" customHeight="1" x14ac:dyDescent="0.25">
      <c r="A173" s="154" t="s">
        <v>357</v>
      </c>
      <c r="B173" s="154"/>
      <c r="C173" s="154" t="s">
        <v>348</v>
      </c>
      <c r="D173" s="155"/>
      <c r="E173" s="101">
        <f>+'Pay App 29'!E173</f>
        <v>0</v>
      </c>
      <c r="F173" s="73"/>
      <c r="G173" s="102">
        <f>+'Pay App 29'!G173+'Pay App 30'!F173</f>
        <v>0</v>
      </c>
      <c r="H173" s="194">
        <f>+'Pay App 29'!K173</f>
        <v>0</v>
      </c>
      <c r="I173" s="195"/>
      <c r="J173" s="104"/>
      <c r="K173" s="55">
        <f t="shared" si="6"/>
        <v>0</v>
      </c>
      <c r="L173" s="56">
        <f t="shared" si="4"/>
        <v>0</v>
      </c>
      <c r="M173" s="54">
        <f t="shared" si="5"/>
        <v>0</v>
      </c>
      <c r="N173" s="54">
        <f t="shared" si="7"/>
        <v>0</v>
      </c>
      <c r="O173" s="101">
        <f>+'Pay App 29'!O173+'Pay App 29'!P173</f>
        <v>0</v>
      </c>
      <c r="P173" s="73"/>
      <c r="Q173" s="69">
        <f>+'Pay App 29'!Q173+N173+P173</f>
        <v>0</v>
      </c>
    </row>
    <row r="174" spans="1:17" ht="21" customHeight="1" x14ac:dyDescent="0.25">
      <c r="A174" s="154" t="s">
        <v>358</v>
      </c>
      <c r="B174" s="154"/>
      <c r="C174" s="154" t="s">
        <v>349</v>
      </c>
      <c r="D174" s="155"/>
      <c r="E174" s="101">
        <f>+'Pay App 29'!E174</f>
        <v>0</v>
      </c>
      <c r="F174" s="73"/>
      <c r="G174" s="102">
        <f>+'Pay App 29'!G174+'Pay App 30'!F174</f>
        <v>0</v>
      </c>
      <c r="H174" s="194">
        <f>+'Pay App 29'!K174</f>
        <v>0</v>
      </c>
      <c r="I174" s="195"/>
      <c r="J174" s="104"/>
      <c r="K174" s="55">
        <f t="shared" si="6"/>
        <v>0</v>
      </c>
      <c r="L174" s="56">
        <f t="shared" si="4"/>
        <v>0</v>
      </c>
      <c r="M174" s="54">
        <f t="shared" si="5"/>
        <v>0</v>
      </c>
      <c r="N174" s="54">
        <f t="shared" si="7"/>
        <v>0</v>
      </c>
      <c r="O174" s="101">
        <f>+'Pay App 29'!O174+'Pay App 29'!P174</f>
        <v>0</v>
      </c>
      <c r="P174" s="73"/>
      <c r="Q174" s="69">
        <f>+'Pay App 29'!Q174+N174+P174</f>
        <v>0</v>
      </c>
    </row>
    <row r="175" spans="1:17" ht="21" customHeight="1" x14ac:dyDescent="0.25">
      <c r="A175" s="154" t="s">
        <v>359</v>
      </c>
      <c r="B175" s="154"/>
      <c r="C175" s="154" t="s">
        <v>350</v>
      </c>
      <c r="D175" s="155"/>
      <c r="E175" s="101">
        <f>+'Pay App 29'!E175</f>
        <v>0</v>
      </c>
      <c r="F175" s="73"/>
      <c r="G175" s="102">
        <f>+'Pay App 29'!G175+'Pay App 30'!F175</f>
        <v>0</v>
      </c>
      <c r="H175" s="194">
        <f>+'Pay App 29'!K175</f>
        <v>0</v>
      </c>
      <c r="I175" s="195"/>
      <c r="J175" s="104"/>
      <c r="K175" s="55">
        <f t="shared" si="6"/>
        <v>0</v>
      </c>
      <c r="L175" s="56">
        <f t="shared" si="4"/>
        <v>0</v>
      </c>
      <c r="M175" s="54">
        <f t="shared" si="5"/>
        <v>0</v>
      </c>
      <c r="N175" s="54">
        <f t="shared" si="7"/>
        <v>0</v>
      </c>
      <c r="O175" s="101">
        <f>+'Pay App 29'!O175+'Pay App 29'!P175</f>
        <v>0</v>
      </c>
      <c r="P175" s="73"/>
      <c r="Q175" s="69">
        <f>+'Pay App 29'!Q175+N175+P175</f>
        <v>0</v>
      </c>
    </row>
    <row r="176" spans="1:17" ht="21" customHeight="1" x14ac:dyDescent="0.25">
      <c r="A176" s="156" t="s">
        <v>186</v>
      </c>
      <c r="B176" s="156"/>
      <c r="C176" s="156" t="s">
        <v>187</v>
      </c>
      <c r="D176" s="157"/>
      <c r="E176" s="101">
        <f>+'Pay App 29'!E176</f>
        <v>0</v>
      </c>
      <c r="F176" s="73"/>
      <c r="G176" s="102">
        <f>+'Pay App 29'!G176+'Pay App 30'!F176</f>
        <v>0</v>
      </c>
      <c r="H176" s="194">
        <f>+'Pay App 29'!K176</f>
        <v>0</v>
      </c>
      <c r="I176" s="195"/>
      <c r="J176" s="104"/>
      <c r="K176" s="55">
        <f t="shared" si="6"/>
        <v>0</v>
      </c>
      <c r="L176" s="56">
        <f t="shared" si="4"/>
        <v>0</v>
      </c>
      <c r="M176" s="54">
        <f t="shared" si="5"/>
        <v>0</v>
      </c>
      <c r="N176" s="54">
        <f t="shared" si="7"/>
        <v>0</v>
      </c>
      <c r="O176" s="101">
        <f>+'Pay App 29'!O176+'Pay App 29'!P176</f>
        <v>0</v>
      </c>
      <c r="P176" s="73"/>
      <c r="Q176" s="69">
        <f>+'Pay App 29'!Q176+N176+P176</f>
        <v>0</v>
      </c>
    </row>
    <row r="177" spans="1:17" ht="21" customHeight="1" x14ac:dyDescent="0.25">
      <c r="A177" s="154" t="s">
        <v>361</v>
      </c>
      <c r="B177" s="154"/>
      <c r="C177" s="154" t="s">
        <v>360</v>
      </c>
      <c r="D177" s="155"/>
      <c r="E177" s="101">
        <f>+'Pay App 29'!E177</f>
        <v>0</v>
      </c>
      <c r="F177" s="73"/>
      <c r="G177" s="102">
        <f>+'Pay App 29'!G177+'Pay App 30'!F177</f>
        <v>0</v>
      </c>
      <c r="H177" s="194">
        <f>+'Pay App 29'!K177</f>
        <v>0</v>
      </c>
      <c r="I177" s="195"/>
      <c r="J177" s="104"/>
      <c r="K177" s="55">
        <f t="shared" si="6"/>
        <v>0</v>
      </c>
      <c r="L177" s="56">
        <f t="shared" si="4"/>
        <v>0</v>
      </c>
      <c r="M177" s="54">
        <f t="shared" si="5"/>
        <v>0</v>
      </c>
      <c r="N177" s="54">
        <f t="shared" si="7"/>
        <v>0</v>
      </c>
      <c r="O177" s="101">
        <f>+'Pay App 29'!O177+'Pay App 29'!P177</f>
        <v>0</v>
      </c>
      <c r="P177" s="73"/>
      <c r="Q177" s="69">
        <f>+'Pay App 29'!Q177+N177+P177</f>
        <v>0</v>
      </c>
    </row>
    <row r="178" spans="1:17" ht="21" customHeight="1" x14ac:dyDescent="0.25">
      <c r="A178" s="154" t="s">
        <v>130</v>
      </c>
      <c r="B178" s="154"/>
      <c r="C178" s="153" t="s">
        <v>131</v>
      </c>
      <c r="D178" s="158"/>
      <c r="E178" s="101">
        <f>+'Pay App 29'!E178</f>
        <v>0</v>
      </c>
      <c r="F178" s="73"/>
      <c r="G178" s="102">
        <f>+'Pay App 29'!G178+'Pay App 30'!F178</f>
        <v>0</v>
      </c>
      <c r="H178" s="194">
        <f>+'Pay App 29'!K178</f>
        <v>0</v>
      </c>
      <c r="I178" s="195"/>
      <c r="J178" s="104"/>
      <c r="K178" s="55">
        <f t="shared" si="6"/>
        <v>0</v>
      </c>
      <c r="L178" s="56">
        <f t="shared" si="4"/>
        <v>0</v>
      </c>
      <c r="M178" s="54">
        <f t="shared" si="5"/>
        <v>0</v>
      </c>
      <c r="N178" s="54">
        <f t="shared" si="7"/>
        <v>0</v>
      </c>
      <c r="O178" s="101">
        <f>+'Pay App 29'!O178+'Pay App 29'!P178</f>
        <v>0</v>
      </c>
      <c r="P178" s="73"/>
      <c r="Q178" s="69">
        <f>+'Pay App 29'!Q178+N178+P178</f>
        <v>0</v>
      </c>
    </row>
    <row r="179" spans="1:17" ht="21" customHeight="1" x14ac:dyDescent="0.25">
      <c r="A179" s="154" t="s">
        <v>362</v>
      </c>
      <c r="B179" s="154"/>
      <c r="C179" s="154" t="s">
        <v>366</v>
      </c>
      <c r="D179" s="155"/>
      <c r="E179" s="101">
        <f>+'Pay App 29'!E179</f>
        <v>0</v>
      </c>
      <c r="F179" s="73"/>
      <c r="G179" s="102">
        <f>+'Pay App 29'!G179+'Pay App 30'!F179</f>
        <v>0</v>
      </c>
      <c r="H179" s="194">
        <f>+'Pay App 29'!K179</f>
        <v>0</v>
      </c>
      <c r="I179" s="195"/>
      <c r="J179" s="104"/>
      <c r="K179" s="55">
        <f t="shared" si="6"/>
        <v>0</v>
      </c>
      <c r="L179" s="56">
        <f t="shared" si="4"/>
        <v>0</v>
      </c>
      <c r="M179" s="54">
        <f t="shared" si="5"/>
        <v>0</v>
      </c>
      <c r="N179" s="54">
        <f t="shared" si="7"/>
        <v>0</v>
      </c>
      <c r="O179" s="101">
        <f>+'Pay App 29'!O179+'Pay App 29'!P179</f>
        <v>0</v>
      </c>
      <c r="P179" s="73"/>
      <c r="Q179" s="69">
        <f>+'Pay App 29'!Q179+N179+P179</f>
        <v>0</v>
      </c>
    </row>
    <row r="180" spans="1:17" ht="21" customHeight="1" x14ac:dyDescent="0.25">
      <c r="A180" s="154" t="s">
        <v>363</v>
      </c>
      <c r="B180" s="154"/>
      <c r="C180" s="154" t="s">
        <v>367</v>
      </c>
      <c r="D180" s="155"/>
      <c r="E180" s="101">
        <f>+'Pay App 29'!E180</f>
        <v>0</v>
      </c>
      <c r="F180" s="73"/>
      <c r="G180" s="102">
        <f>+'Pay App 29'!G180+'Pay App 30'!F180</f>
        <v>0</v>
      </c>
      <c r="H180" s="194">
        <f>+'Pay App 29'!K180</f>
        <v>0</v>
      </c>
      <c r="I180" s="195"/>
      <c r="J180" s="104"/>
      <c r="K180" s="55">
        <f t="shared" si="6"/>
        <v>0</v>
      </c>
      <c r="L180" s="56">
        <f t="shared" si="4"/>
        <v>0</v>
      </c>
      <c r="M180" s="54">
        <f t="shared" si="5"/>
        <v>0</v>
      </c>
      <c r="N180" s="54">
        <f t="shared" si="7"/>
        <v>0</v>
      </c>
      <c r="O180" s="101">
        <f>+'Pay App 29'!O180+'Pay App 29'!P180</f>
        <v>0</v>
      </c>
      <c r="P180" s="73"/>
      <c r="Q180" s="69">
        <f>+'Pay App 29'!Q180+N180+P180</f>
        <v>0</v>
      </c>
    </row>
    <row r="181" spans="1:17" ht="21" customHeight="1" x14ac:dyDescent="0.25">
      <c r="A181" s="154" t="s">
        <v>364</v>
      </c>
      <c r="B181" s="154"/>
      <c r="C181" s="154" t="s">
        <v>368</v>
      </c>
      <c r="D181" s="155"/>
      <c r="E181" s="101">
        <f>+'Pay App 29'!E181</f>
        <v>0</v>
      </c>
      <c r="F181" s="73"/>
      <c r="G181" s="102">
        <f>+'Pay App 29'!G181+'Pay App 30'!F181</f>
        <v>0</v>
      </c>
      <c r="H181" s="194">
        <f>+'Pay App 29'!K181</f>
        <v>0</v>
      </c>
      <c r="I181" s="195"/>
      <c r="J181" s="104"/>
      <c r="K181" s="55">
        <f t="shared" si="6"/>
        <v>0</v>
      </c>
      <c r="L181" s="56">
        <f t="shared" si="4"/>
        <v>0</v>
      </c>
      <c r="M181" s="54">
        <f t="shared" si="5"/>
        <v>0</v>
      </c>
      <c r="N181" s="54">
        <f t="shared" si="7"/>
        <v>0</v>
      </c>
      <c r="O181" s="101">
        <f>+'Pay App 29'!O181+'Pay App 29'!P181</f>
        <v>0</v>
      </c>
      <c r="P181" s="73"/>
      <c r="Q181" s="69">
        <f>+'Pay App 29'!Q181+N181+P181</f>
        <v>0</v>
      </c>
    </row>
    <row r="182" spans="1:17" ht="21" customHeight="1" x14ac:dyDescent="0.25">
      <c r="A182" s="154" t="s">
        <v>365</v>
      </c>
      <c r="B182" s="154"/>
      <c r="C182" s="154" t="s">
        <v>369</v>
      </c>
      <c r="D182" s="155"/>
      <c r="E182" s="101">
        <f>+'Pay App 29'!E182</f>
        <v>0</v>
      </c>
      <c r="F182" s="73"/>
      <c r="G182" s="102">
        <f>+'Pay App 29'!G182+'Pay App 30'!F182</f>
        <v>0</v>
      </c>
      <c r="H182" s="194">
        <f>+'Pay App 29'!K182</f>
        <v>0</v>
      </c>
      <c r="I182" s="195"/>
      <c r="J182" s="104"/>
      <c r="K182" s="55">
        <f t="shared" si="6"/>
        <v>0</v>
      </c>
      <c r="L182" s="56">
        <f t="shared" si="4"/>
        <v>0</v>
      </c>
      <c r="M182" s="54">
        <f t="shared" si="5"/>
        <v>0</v>
      </c>
      <c r="N182" s="54">
        <f t="shared" si="7"/>
        <v>0</v>
      </c>
      <c r="O182" s="101">
        <f>+'Pay App 29'!O182+'Pay App 29'!P182</f>
        <v>0</v>
      </c>
      <c r="P182" s="73"/>
      <c r="Q182" s="69">
        <f>+'Pay App 29'!Q182+N182+P182</f>
        <v>0</v>
      </c>
    </row>
    <row r="183" spans="1:17" ht="21" customHeight="1" x14ac:dyDescent="0.25">
      <c r="A183" s="156" t="s">
        <v>188</v>
      </c>
      <c r="B183" s="156"/>
      <c r="C183" s="156" t="s">
        <v>189</v>
      </c>
      <c r="D183" s="157"/>
      <c r="E183" s="101">
        <f>+'Pay App 29'!E183</f>
        <v>0</v>
      </c>
      <c r="F183" s="73"/>
      <c r="G183" s="102">
        <f>+'Pay App 29'!G183+'Pay App 30'!F183</f>
        <v>0</v>
      </c>
      <c r="H183" s="194">
        <f>+'Pay App 29'!K183</f>
        <v>0</v>
      </c>
      <c r="I183" s="195"/>
      <c r="J183" s="104"/>
      <c r="K183" s="55">
        <f t="shared" si="6"/>
        <v>0</v>
      </c>
      <c r="L183" s="56">
        <f t="shared" si="4"/>
        <v>0</v>
      </c>
      <c r="M183" s="54">
        <f t="shared" si="5"/>
        <v>0</v>
      </c>
      <c r="N183" s="54">
        <f t="shared" si="7"/>
        <v>0</v>
      </c>
      <c r="O183" s="101">
        <f>+'Pay App 29'!O183+'Pay App 29'!P183</f>
        <v>0</v>
      </c>
      <c r="P183" s="73"/>
      <c r="Q183" s="69">
        <f>+'Pay App 29'!Q183+N183+P183</f>
        <v>0</v>
      </c>
    </row>
    <row r="184" spans="1:17" ht="21" customHeight="1" x14ac:dyDescent="0.25">
      <c r="A184" s="156" t="s">
        <v>190</v>
      </c>
      <c r="B184" s="156"/>
      <c r="C184" s="156" t="s">
        <v>191</v>
      </c>
      <c r="D184" s="157"/>
      <c r="E184" s="101">
        <f>+'Pay App 29'!E184</f>
        <v>0</v>
      </c>
      <c r="F184" s="73"/>
      <c r="G184" s="102">
        <f>+'Pay App 29'!G184+'Pay App 30'!F184</f>
        <v>0</v>
      </c>
      <c r="H184" s="194">
        <f>+'Pay App 29'!K184</f>
        <v>0</v>
      </c>
      <c r="I184" s="195"/>
      <c r="J184" s="104"/>
      <c r="K184" s="55">
        <f t="shared" si="6"/>
        <v>0</v>
      </c>
      <c r="L184" s="56">
        <f t="shared" si="4"/>
        <v>0</v>
      </c>
      <c r="M184" s="54">
        <f t="shared" si="5"/>
        <v>0</v>
      </c>
      <c r="N184" s="54">
        <f t="shared" si="7"/>
        <v>0</v>
      </c>
      <c r="O184" s="101">
        <f>+'Pay App 29'!O184+'Pay App 29'!P184</f>
        <v>0</v>
      </c>
      <c r="P184" s="73"/>
      <c r="Q184" s="69">
        <f>+'Pay App 29'!Q184+N184+P184</f>
        <v>0</v>
      </c>
    </row>
    <row r="185" spans="1:17" ht="21" customHeight="1" x14ac:dyDescent="0.25">
      <c r="A185" s="154" t="s">
        <v>371</v>
      </c>
      <c r="B185" s="154"/>
      <c r="C185" s="154" t="s">
        <v>370</v>
      </c>
      <c r="D185" s="155"/>
      <c r="E185" s="101">
        <f>+'Pay App 29'!E185</f>
        <v>0</v>
      </c>
      <c r="F185" s="73"/>
      <c r="G185" s="102">
        <f>+'Pay App 29'!G185+'Pay App 30'!F185</f>
        <v>0</v>
      </c>
      <c r="H185" s="194">
        <f>+'Pay App 29'!K185</f>
        <v>0</v>
      </c>
      <c r="I185" s="195"/>
      <c r="J185" s="104"/>
      <c r="K185" s="55">
        <f t="shared" si="6"/>
        <v>0</v>
      </c>
      <c r="L185" s="56">
        <f t="shared" si="4"/>
        <v>0</v>
      </c>
      <c r="M185" s="54">
        <f t="shared" si="5"/>
        <v>0</v>
      </c>
      <c r="N185" s="54">
        <f t="shared" si="7"/>
        <v>0</v>
      </c>
      <c r="O185" s="101">
        <f>+'Pay App 29'!O185+'Pay App 29'!P185</f>
        <v>0</v>
      </c>
      <c r="P185" s="73"/>
      <c r="Q185" s="69">
        <f>+'Pay App 29'!Q185+N185+P185</f>
        <v>0</v>
      </c>
    </row>
    <row r="186" spans="1:17" ht="21" customHeight="1" x14ac:dyDescent="0.25">
      <c r="A186" s="154" t="s">
        <v>372</v>
      </c>
      <c r="B186" s="154"/>
      <c r="C186" s="154" t="s">
        <v>373</v>
      </c>
      <c r="D186" s="155"/>
      <c r="E186" s="101">
        <f>+'Pay App 29'!E186</f>
        <v>0</v>
      </c>
      <c r="F186" s="73"/>
      <c r="G186" s="102">
        <f>+'Pay App 29'!G186+'Pay App 30'!F186</f>
        <v>0</v>
      </c>
      <c r="H186" s="194">
        <f>+'Pay App 29'!K186</f>
        <v>0</v>
      </c>
      <c r="I186" s="195"/>
      <c r="J186" s="104"/>
      <c r="K186" s="55">
        <f t="shared" si="6"/>
        <v>0</v>
      </c>
      <c r="L186" s="56">
        <f t="shared" si="4"/>
        <v>0</v>
      </c>
      <c r="M186" s="54">
        <f t="shared" si="5"/>
        <v>0</v>
      </c>
      <c r="N186" s="54">
        <f t="shared" si="7"/>
        <v>0</v>
      </c>
      <c r="O186" s="101">
        <f>+'Pay App 29'!O186+'Pay App 29'!P186</f>
        <v>0</v>
      </c>
      <c r="P186" s="73"/>
      <c r="Q186" s="69">
        <f>+'Pay App 29'!Q186+N186+P186</f>
        <v>0</v>
      </c>
    </row>
    <row r="187" spans="1:17" ht="21" customHeight="1" x14ac:dyDescent="0.25">
      <c r="A187" s="154" t="s">
        <v>374</v>
      </c>
      <c r="B187" s="154"/>
      <c r="C187" s="154" t="s">
        <v>375</v>
      </c>
      <c r="D187" s="155"/>
      <c r="E187" s="101">
        <f>+'Pay App 29'!E187</f>
        <v>0</v>
      </c>
      <c r="F187" s="73"/>
      <c r="G187" s="102">
        <f>+'Pay App 29'!G187+'Pay App 30'!F187</f>
        <v>0</v>
      </c>
      <c r="H187" s="194">
        <f>+'Pay App 29'!K187</f>
        <v>0</v>
      </c>
      <c r="I187" s="195"/>
      <c r="J187" s="104"/>
      <c r="K187" s="55">
        <f t="shared" si="6"/>
        <v>0</v>
      </c>
      <c r="L187" s="56">
        <f t="shared" si="4"/>
        <v>0</v>
      </c>
      <c r="M187" s="54">
        <f t="shared" si="5"/>
        <v>0</v>
      </c>
      <c r="N187" s="54">
        <f t="shared" si="7"/>
        <v>0</v>
      </c>
      <c r="O187" s="101">
        <f>+'Pay App 29'!O187+'Pay App 29'!P187</f>
        <v>0</v>
      </c>
      <c r="P187" s="73"/>
      <c r="Q187" s="69">
        <f>+'Pay App 29'!Q187+N187+P187</f>
        <v>0</v>
      </c>
    </row>
    <row r="188" spans="1:17" ht="21" customHeight="1" x14ac:dyDescent="0.25">
      <c r="A188" s="156" t="s">
        <v>192</v>
      </c>
      <c r="B188" s="156"/>
      <c r="C188" s="156" t="s">
        <v>193</v>
      </c>
      <c r="D188" s="157"/>
      <c r="E188" s="101">
        <f>+'Pay App 29'!E188</f>
        <v>0</v>
      </c>
      <c r="F188" s="73"/>
      <c r="G188" s="102">
        <f>+'Pay App 29'!G188+'Pay App 30'!F188</f>
        <v>0</v>
      </c>
      <c r="H188" s="194">
        <f>+'Pay App 29'!K188</f>
        <v>0</v>
      </c>
      <c r="I188" s="195"/>
      <c r="J188" s="104"/>
      <c r="K188" s="55">
        <f t="shared" si="6"/>
        <v>0</v>
      </c>
      <c r="L188" s="56">
        <f t="shared" si="4"/>
        <v>0</v>
      </c>
      <c r="M188" s="54">
        <f t="shared" si="5"/>
        <v>0</v>
      </c>
      <c r="N188" s="54">
        <f t="shared" si="7"/>
        <v>0</v>
      </c>
      <c r="O188" s="101">
        <f>+'Pay App 29'!O188+'Pay App 29'!P188</f>
        <v>0</v>
      </c>
      <c r="P188" s="73"/>
      <c r="Q188" s="69">
        <f>+'Pay App 29'!Q188+N188+P188</f>
        <v>0</v>
      </c>
    </row>
    <row r="189" spans="1:17" ht="21" customHeight="1" x14ac:dyDescent="0.25">
      <c r="A189" s="153" t="s">
        <v>132</v>
      </c>
      <c r="B189" s="153"/>
      <c r="C189" s="153" t="s">
        <v>133</v>
      </c>
      <c r="D189" s="158"/>
      <c r="E189" s="101">
        <f>+'Pay App 29'!E189</f>
        <v>0</v>
      </c>
      <c r="F189" s="73"/>
      <c r="G189" s="102">
        <f>+'Pay App 29'!G189+'Pay App 30'!F189</f>
        <v>0</v>
      </c>
      <c r="H189" s="194">
        <f>+'Pay App 29'!K189</f>
        <v>0</v>
      </c>
      <c r="I189" s="195"/>
      <c r="J189" s="104"/>
      <c r="K189" s="55">
        <f t="shared" si="6"/>
        <v>0</v>
      </c>
      <c r="L189" s="56">
        <f t="shared" si="4"/>
        <v>0</v>
      </c>
      <c r="M189" s="54">
        <f t="shared" si="5"/>
        <v>0</v>
      </c>
      <c r="N189" s="54">
        <f t="shared" si="7"/>
        <v>0</v>
      </c>
      <c r="O189" s="101">
        <f>+'Pay App 29'!O189+'Pay App 29'!P189</f>
        <v>0</v>
      </c>
      <c r="P189" s="73"/>
      <c r="Q189" s="69">
        <f>+'Pay App 29'!Q189+N189+P189</f>
        <v>0</v>
      </c>
    </row>
    <row r="190" spans="1:17" ht="21" customHeight="1" x14ac:dyDescent="0.25">
      <c r="A190" s="153" t="s">
        <v>376</v>
      </c>
      <c r="B190" s="153"/>
      <c r="C190" s="154" t="s">
        <v>377</v>
      </c>
      <c r="D190" s="155"/>
      <c r="E190" s="101">
        <f>+'Pay App 29'!E190</f>
        <v>0</v>
      </c>
      <c r="F190" s="73"/>
      <c r="G190" s="102">
        <f>+'Pay App 29'!G190+'Pay App 30'!F190</f>
        <v>0</v>
      </c>
      <c r="H190" s="194">
        <f>+'Pay App 29'!K190</f>
        <v>0</v>
      </c>
      <c r="I190" s="195"/>
      <c r="J190" s="104"/>
      <c r="K190" s="55">
        <f t="shared" si="6"/>
        <v>0</v>
      </c>
      <c r="L190" s="56">
        <f t="shared" si="4"/>
        <v>0</v>
      </c>
      <c r="M190" s="54">
        <f t="shared" si="5"/>
        <v>0</v>
      </c>
      <c r="N190" s="54">
        <f t="shared" si="7"/>
        <v>0</v>
      </c>
      <c r="O190" s="101">
        <f>+'Pay App 29'!O190+'Pay App 29'!P190</f>
        <v>0</v>
      </c>
      <c r="P190" s="73"/>
      <c r="Q190" s="69">
        <f>+'Pay App 29'!Q190+N190+P190</f>
        <v>0</v>
      </c>
    </row>
    <row r="191" spans="1:17" ht="21" customHeight="1" x14ac:dyDescent="0.25">
      <c r="A191" s="156" t="s">
        <v>194</v>
      </c>
      <c r="B191" s="156"/>
      <c r="C191" s="156" t="s">
        <v>195</v>
      </c>
      <c r="D191" s="157"/>
      <c r="E191" s="101">
        <f>+'Pay App 29'!E191</f>
        <v>0</v>
      </c>
      <c r="F191" s="73"/>
      <c r="G191" s="102">
        <f>+'Pay App 29'!G191+'Pay App 30'!F191</f>
        <v>0</v>
      </c>
      <c r="H191" s="194">
        <f>+'Pay App 29'!K191</f>
        <v>0</v>
      </c>
      <c r="I191" s="195"/>
      <c r="J191" s="104"/>
      <c r="K191" s="55">
        <f t="shared" si="6"/>
        <v>0</v>
      </c>
      <c r="L191" s="56">
        <f t="shared" si="4"/>
        <v>0</v>
      </c>
      <c r="M191" s="54">
        <f t="shared" si="5"/>
        <v>0</v>
      </c>
      <c r="N191" s="54">
        <f t="shared" si="7"/>
        <v>0</v>
      </c>
      <c r="O191" s="101">
        <f>+'Pay App 29'!O191+'Pay App 29'!P191</f>
        <v>0</v>
      </c>
      <c r="P191" s="73"/>
      <c r="Q191" s="69">
        <f>+'Pay App 29'!Q191+N191+P191</f>
        <v>0</v>
      </c>
    </row>
    <row r="192" spans="1:17" ht="21" customHeight="1" x14ac:dyDescent="0.25">
      <c r="A192" s="153" t="s">
        <v>134</v>
      </c>
      <c r="B192" s="153"/>
      <c r="C192" s="153" t="s">
        <v>135</v>
      </c>
      <c r="D192" s="158"/>
      <c r="E192" s="101">
        <f>+'Pay App 29'!E192</f>
        <v>0</v>
      </c>
      <c r="F192" s="73"/>
      <c r="G192" s="102">
        <f>+'Pay App 29'!G192+'Pay App 30'!F192</f>
        <v>0</v>
      </c>
      <c r="H192" s="194">
        <f>+'Pay App 29'!K192</f>
        <v>0</v>
      </c>
      <c r="I192" s="195"/>
      <c r="J192" s="104"/>
      <c r="K192" s="55">
        <f t="shared" si="6"/>
        <v>0</v>
      </c>
      <c r="L192" s="56">
        <f t="shared" si="4"/>
        <v>0</v>
      </c>
      <c r="M192" s="54">
        <f t="shared" si="5"/>
        <v>0</v>
      </c>
      <c r="N192" s="54">
        <f t="shared" si="7"/>
        <v>0</v>
      </c>
      <c r="O192" s="101">
        <f>+'Pay App 29'!O192+'Pay App 29'!P192</f>
        <v>0</v>
      </c>
      <c r="P192" s="73"/>
      <c r="Q192" s="69">
        <f>+'Pay App 29'!Q192+N192+P192</f>
        <v>0</v>
      </c>
    </row>
    <row r="193" spans="1:17" ht="21" customHeight="1" x14ac:dyDescent="0.25">
      <c r="A193" s="153" t="s">
        <v>376</v>
      </c>
      <c r="B193" s="153"/>
      <c r="C193" s="154" t="s">
        <v>378</v>
      </c>
      <c r="D193" s="155"/>
      <c r="E193" s="101">
        <f>+'Pay App 29'!E193</f>
        <v>0</v>
      </c>
      <c r="F193" s="73"/>
      <c r="G193" s="102">
        <f>+'Pay App 29'!G193+'Pay App 30'!F193</f>
        <v>0</v>
      </c>
      <c r="H193" s="194">
        <f>+'Pay App 29'!K193</f>
        <v>0</v>
      </c>
      <c r="I193" s="195"/>
      <c r="J193" s="104"/>
      <c r="K193" s="55">
        <f t="shared" si="6"/>
        <v>0</v>
      </c>
      <c r="L193" s="56">
        <f t="shared" si="4"/>
        <v>0</v>
      </c>
      <c r="M193" s="54">
        <f t="shared" si="5"/>
        <v>0</v>
      </c>
      <c r="N193" s="54">
        <f t="shared" si="7"/>
        <v>0</v>
      </c>
      <c r="O193" s="101">
        <f>+'Pay App 29'!O193+'Pay App 29'!P193</f>
        <v>0</v>
      </c>
      <c r="P193" s="73"/>
      <c r="Q193" s="69">
        <f>+'Pay App 29'!Q193+N193+P193</f>
        <v>0</v>
      </c>
    </row>
    <row r="194" spans="1:17" ht="21" customHeight="1" x14ac:dyDescent="0.25">
      <c r="A194" s="153" t="s">
        <v>136</v>
      </c>
      <c r="B194" s="153"/>
      <c r="C194" s="153" t="s">
        <v>137</v>
      </c>
      <c r="D194" s="158"/>
      <c r="E194" s="101">
        <f>+'Pay App 29'!E194</f>
        <v>0</v>
      </c>
      <c r="F194" s="73"/>
      <c r="G194" s="102">
        <f>+'Pay App 29'!G194+'Pay App 30'!F194</f>
        <v>0</v>
      </c>
      <c r="H194" s="194">
        <f>+'Pay App 29'!K194</f>
        <v>0</v>
      </c>
      <c r="I194" s="195"/>
      <c r="J194" s="104"/>
      <c r="K194" s="55">
        <f t="shared" si="6"/>
        <v>0</v>
      </c>
      <c r="L194" s="56">
        <f t="shared" si="4"/>
        <v>0</v>
      </c>
      <c r="M194" s="54">
        <f t="shared" si="5"/>
        <v>0</v>
      </c>
      <c r="N194" s="54">
        <f t="shared" si="7"/>
        <v>0</v>
      </c>
      <c r="O194" s="101">
        <f>+'Pay App 29'!O194+'Pay App 29'!P194</f>
        <v>0</v>
      </c>
      <c r="P194" s="73"/>
      <c r="Q194" s="69">
        <f>+'Pay App 29'!Q194+N194+P194</f>
        <v>0</v>
      </c>
    </row>
    <row r="195" spans="1:17" ht="21" customHeight="1" x14ac:dyDescent="0.25">
      <c r="A195" s="153" t="s">
        <v>138</v>
      </c>
      <c r="B195" s="153"/>
      <c r="C195" s="153" t="s">
        <v>139</v>
      </c>
      <c r="D195" s="158"/>
      <c r="E195" s="101">
        <f>+'Pay App 29'!E195</f>
        <v>0</v>
      </c>
      <c r="F195" s="73"/>
      <c r="G195" s="102">
        <f>+'Pay App 29'!G195+'Pay App 30'!F195</f>
        <v>0</v>
      </c>
      <c r="H195" s="194">
        <f>+'Pay App 29'!K195</f>
        <v>0</v>
      </c>
      <c r="I195" s="195"/>
      <c r="J195" s="104"/>
      <c r="K195" s="55">
        <f t="shared" si="6"/>
        <v>0</v>
      </c>
      <c r="L195" s="56">
        <f t="shared" si="4"/>
        <v>0</v>
      </c>
      <c r="M195" s="54">
        <f t="shared" si="5"/>
        <v>0</v>
      </c>
      <c r="N195" s="54">
        <f t="shared" si="7"/>
        <v>0</v>
      </c>
      <c r="O195" s="101">
        <f>+'Pay App 29'!O195+'Pay App 29'!P195</f>
        <v>0</v>
      </c>
      <c r="P195" s="73"/>
      <c r="Q195" s="69">
        <f>+'Pay App 29'!Q195+N195+P195</f>
        <v>0</v>
      </c>
    </row>
    <row r="196" spans="1:17" ht="21" customHeight="1" x14ac:dyDescent="0.25">
      <c r="A196" s="153" t="s">
        <v>379</v>
      </c>
      <c r="B196" s="153"/>
      <c r="C196" s="154" t="s">
        <v>348</v>
      </c>
      <c r="D196" s="155"/>
      <c r="E196" s="101">
        <f>+'Pay App 29'!E196</f>
        <v>0</v>
      </c>
      <c r="F196" s="73"/>
      <c r="G196" s="102">
        <f>+'Pay App 29'!G196+'Pay App 30'!F196</f>
        <v>0</v>
      </c>
      <c r="H196" s="194">
        <f>+'Pay App 29'!K196</f>
        <v>0</v>
      </c>
      <c r="I196" s="195"/>
      <c r="J196" s="104"/>
      <c r="K196" s="55">
        <f t="shared" si="6"/>
        <v>0</v>
      </c>
      <c r="L196" s="56">
        <f t="shared" si="4"/>
        <v>0</v>
      </c>
      <c r="M196" s="54">
        <f t="shared" si="5"/>
        <v>0</v>
      </c>
      <c r="N196" s="54">
        <f t="shared" si="7"/>
        <v>0</v>
      </c>
      <c r="O196" s="101">
        <f>+'Pay App 29'!O196+'Pay App 29'!P196</f>
        <v>0</v>
      </c>
      <c r="P196" s="73"/>
      <c r="Q196" s="69">
        <f>+'Pay App 29'!Q196+N196+P196</f>
        <v>0</v>
      </c>
    </row>
    <row r="197" spans="1:17" ht="21" customHeight="1" x14ac:dyDescent="0.25">
      <c r="A197" s="156" t="s">
        <v>196</v>
      </c>
      <c r="B197" s="156"/>
      <c r="C197" s="156" t="s">
        <v>197</v>
      </c>
      <c r="D197" s="157"/>
      <c r="E197" s="101">
        <f>+'Pay App 29'!E197</f>
        <v>0</v>
      </c>
      <c r="F197" s="73"/>
      <c r="G197" s="102">
        <f>+'Pay App 29'!G197+'Pay App 30'!F197</f>
        <v>0</v>
      </c>
      <c r="H197" s="194">
        <f>+'Pay App 29'!K197</f>
        <v>0</v>
      </c>
      <c r="I197" s="195"/>
      <c r="J197" s="104"/>
      <c r="K197" s="55">
        <f t="shared" si="6"/>
        <v>0</v>
      </c>
      <c r="L197" s="56">
        <f t="shared" si="4"/>
        <v>0</v>
      </c>
      <c r="M197" s="54">
        <f t="shared" si="5"/>
        <v>0</v>
      </c>
      <c r="N197" s="54">
        <f t="shared" si="7"/>
        <v>0</v>
      </c>
      <c r="O197" s="101">
        <f>+'Pay App 29'!O197+'Pay App 29'!P197</f>
        <v>0</v>
      </c>
      <c r="P197" s="73"/>
      <c r="Q197" s="69">
        <f>+'Pay App 29'!Q197+N197+P197</f>
        <v>0</v>
      </c>
    </row>
    <row r="198" spans="1:17" ht="21" customHeight="1" x14ac:dyDescent="0.25">
      <c r="A198" s="153" t="s">
        <v>140</v>
      </c>
      <c r="B198" s="153"/>
      <c r="C198" s="153" t="s">
        <v>141</v>
      </c>
      <c r="D198" s="158"/>
      <c r="E198" s="101">
        <f>+'Pay App 29'!E198</f>
        <v>0</v>
      </c>
      <c r="F198" s="73"/>
      <c r="G198" s="102">
        <f>+'Pay App 29'!G198+'Pay App 30'!F198</f>
        <v>0</v>
      </c>
      <c r="H198" s="194">
        <f>+'Pay App 29'!K198</f>
        <v>0</v>
      </c>
      <c r="I198" s="195"/>
      <c r="J198" s="104"/>
      <c r="K198" s="55">
        <f t="shared" si="6"/>
        <v>0</v>
      </c>
      <c r="L198" s="56">
        <f t="shared" si="4"/>
        <v>0</v>
      </c>
      <c r="M198" s="54">
        <f t="shared" si="5"/>
        <v>0</v>
      </c>
      <c r="N198" s="54">
        <f t="shared" si="7"/>
        <v>0</v>
      </c>
      <c r="O198" s="101">
        <f>+'Pay App 29'!O198+'Pay App 29'!P198</f>
        <v>0</v>
      </c>
      <c r="P198" s="73"/>
      <c r="Q198" s="69">
        <f>+'Pay App 29'!Q198+N198+P198</f>
        <v>0</v>
      </c>
    </row>
    <row r="199" spans="1:17" ht="21" customHeight="1" x14ac:dyDescent="0.25">
      <c r="A199" s="153" t="s">
        <v>142</v>
      </c>
      <c r="B199" s="153"/>
      <c r="C199" s="153" t="s">
        <v>143</v>
      </c>
      <c r="D199" s="158"/>
      <c r="E199" s="101">
        <f>+'Pay App 29'!E199</f>
        <v>0</v>
      </c>
      <c r="F199" s="73"/>
      <c r="G199" s="102">
        <f>+'Pay App 29'!G199+'Pay App 30'!F199</f>
        <v>0</v>
      </c>
      <c r="H199" s="194">
        <f>+'Pay App 29'!K199</f>
        <v>0</v>
      </c>
      <c r="I199" s="195"/>
      <c r="J199" s="104"/>
      <c r="K199" s="55">
        <f t="shared" si="6"/>
        <v>0</v>
      </c>
      <c r="L199" s="56">
        <f t="shared" si="4"/>
        <v>0</v>
      </c>
      <c r="M199" s="54">
        <f t="shared" si="5"/>
        <v>0</v>
      </c>
      <c r="N199" s="54">
        <f t="shared" si="7"/>
        <v>0</v>
      </c>
      <c r="O199" s="101">
        <f>+'Pay App 29'!O199+'Pay App 29'!P199</f>
        <v>0</v>
      </c>
      <c r="P199" s="73"/>
      <c r="Q199" s="69">
        <f>+'Pay App 29'!Q199+N199+P199</f>
        <v>0</v>
      </c>
    </row>
    <row r="200" spans="1:17" ht="21" customHeight="1" x14ac:dyDescent="0.25">
      <c r="A200" s="153" t="s">
        <v>380</v>
      </c>
      <c r="B200" s="153"/>
      <c r="C200" s="154" t="s">
        <v>381</v>
      </c>
      <c r="D200" s="155"/>
      <c r="E200" s="101">
        <f>+'Pay App 29'!E200</f>
        <v>0</v>
      </c>
      <c r="F200" s="73"/>
      <c r="G200" s="102">
        <f>+'Pay App 29'!G200+'Pay App 30'!F200</f>
        <v>0</v>
      </c>
      <c r="H200" s="194">
        <f>+'Pay App 29'!K200</f>
        <v>0</v>
      </c>
      <c r="I200" s="195"/>
      <c r="J200" s="104"/>
      <c r="K200" s="55">
        <f t="shared" si="6"/>
        <v>0</v>
      </c>
      <c r="L200" s="56">
        <f t="shared" si="4"/>
        <v>0</v>
      </c>
      <c r="M200" s="54">
        <f t="shared" si="5"/>
        <v>0</v>
      </c>
      <c r="N200" s="54">
        <f t="shared" si="7"/>
        <v>0</v>
      </c>
      <c r="O200" s="101">
        <f>+'Pay App 29'!O200+'Pay App 29'!P200</f>
        <v>0</v>
      </c>
      <c r="P200" s="73"/>
      <c r="Q200" s="69">
        <f>+'Pay App 29'!Q200+N200+P200</f>
        <v>0</v>
      </c>
    </row>
    <row r="201" spans="1:17" ht="21" customHeight="1" x14ac:dyDescent="0.25">
      <c r="A201" s="153" t="s">
        <v>382</v>
      </c>
      <c r="B201" s="153"/>
      <c r="C201" s="154" t="s">
        <v>383</v>
      </c>
      <c r="D201" s="155"/>
      <c r="E201" s="101">
        <f>+'Pay App 29'!E201</f>
        <v>0</v>
      </c>
      <c r="F201" s="73"/>
      <c r="G201" s="102">
        <f>+'Pay App 29'!G201+'Pay App 30'!F201</f>
        <v>0</v>
      </c>
      <c r="H201" s="194">
        <f>+'Pay App 29'!K201</f>
        <v>0</v>
      </c>
      <c r="I201" s="195"/>
      <c r="J201" s="104"/>
      <c r="K201" s="55">
        <f t="shared" si="6"/>
        <v>0</v>
      </c>
      <c r="L201" s="56">
        <f t="shared" si="4"/>
        <v>0</v>
      </c>
      <c r="M201" s="54">
        <f t="shared" si="5"/>
        <v>0</v>
      </c>
      <c r="N201" s="54">
        <f t="shared" si="7"/>
        <v>0</v>
      </c>
      <c r="O201" s="101">
        <f>+'Pay App 29'!O201+'Pay App 29'!P201</f>
        <v>0</v>
      </c>
      <c r="P201" s="73"/>
      <c r="Q201" s="69">
        <f>+'Pay App 29'!Q201+N201+P201</f>
        <v>0</v>
      </c>
    </row>
    <row r="202" spans="1:17" ht="21" customHeight="1" x14ac:dyDescent="0.25">
      <c r="A202" s="153" t="s">
        <v>144</v>
      </c>
      <c r="B202" s="153"/>
      <c r="C202" s="153" t="s">
        <v>145</v>
      </c>
      <c r="D202" s="158"/>
      <c r="E202" s="101">
        <f>+'Pay App 29'!E202</f>
        <v>0</v>
      </c>
      <c r="F202" s="73"/>
      <c r="G202" s="102">
        <f>+'Pay App 29'!G202+'Pay App 30'!F202</f>
        <v>0</v>
      </c>
      <c r="H202" s="194">
        <f>+'Pay App 29'!K202</f>
        <v>0</v>
      </c>
      <c r="I202" s="195"/>
      <c r="J202" s="104"/>
      <c r="K202" s="55">
        <f t="shared" si="6"/>
        <v>0</v>
      </c>
      <c r="L202" s="56">
        <f t="shared" si="4"/>
        <v>0</v>
      </c>
      <c r="M202" s="54">
        <f t="shared" si="5"/>
        <v>0</v>
      </c>
      <c r="N202" s="54">
        <f t="shared" si="7"/>
        <v>0</v>
      </c>
      <c r="O202" s="101">
        <f>+'Pay App 29'!O202+'Pay App 29'!P202</f>
        <v>0</v>
      </c>
      <c r="P202" s="73"/>
      <c r="Q202" s="69">
        <f>+'Pay App 29'!Q202+N202+P202</f>
        <v>0</v>
      </c>
    </row>
    <row r="203" spans="1:17" ht="21" customHeight="1" x14ac:dyDescent="0.25">
      <c r="A203" s="153" t="s">
        <v>384</v>
      </c>
      <c r="B203" s="153"/>
      <c r="C203" s="154" t="s">
        <v>385</v>
      </c>
      <c r="D203" s="155"/>
      <c r="E203" s="101">
        <f>+'Pay App 29'!E203</f>
        <v>0</v>
      </c>
      <c r="F203" s="73"/>
      <c r="G203" s="102">
        <f>+'Pay App 29'!G203+'Pay App 30'!F203</f>
        <v>0</v>
      </c>
      <c r="H203" s="194">
        <f>+'Pay App 29'!K203</f>
        <v>0</v>
      </c>
      <c r="I203" s="195"/>
      <c r="J203" s="104"/>
      <c r="K203" s="55">
        <f t="shared" si="6"/>
        <v>0</v>
      </c>
      <c r="L203" s="56">
        <f t="shared" si="4"/>
        <v>0</v>
      </c>
      <c r="M203" s="54">
        <f t="shared" si="5"/>
        <v>0</v>
      </c>
      <c r="N203" s="54">
        <f t="shared" si="7"/>
        <v>0</v>
      </c>
      <c r="O203" s="101">
        <f>+'Pay App 29'!O203+'Pay App 29'!P203</f>
        <v>0</v>
      </c>
      <c r="P203" s="73"/>
      <c r="Q203" s="69">
        <f>+'Pay App 29'!Q203+N203+P203</f>
        <v>0</v>
      </c>
    </row>
    <row r="204" spans="1:17" ht="21" customHeight="1" x14ac:dyDescent="0.25">
      <c r="A204" s="156" t="s">
        <v>198</v>
      </c>
      <c r="B204" s="156"/>
      <c r="C204" s="156" t="s">
        <v>199</v>
      </c>
      <c r="D204" s="157"/>
      <c r="E204" s="101">
        <f>+'Pay App 29'!E204</f>
        <v>0</v>
      </c>
      <c r="F204" s="73"/>
      <c r="G204" s="102">
        <f>+'Pay App 29'!G204+'Pay App 30'!F204</f>
        <v>0</v>
      </c>
      <c r="H204" s="194">
        <f>+'Pay App 29'!K204</f>
        <v>0</v>
      </c>
      <c r="I204" s="195"/>
      <c r="J204" s="104"/>
      <c r="K204" s="55">
        <f t="shared" si="6"/>
        <v>0</v>
      </c>
      <c r="L204" s="56">
        <f t="shared" si="4"/>
        <v>0</v>
      </c>
      <c r="M204" s="54">
        <f t="shared" si="5"/>
        <v>0</v>
      </c>
      <c r="N204" s="54">
        <f t="shared" si="7"/>
        <v>0</v>
      </c>
      <c r="O204" s="101">
        <f>+'Pay App 29'!O204+'Pay App 29'!P204</f>
        <v>0</v>
      </c>
      <c r="P204" s="73"/>
      <c r="Q204" s="69">
        <f>+'Pay App 29'!Q204+N204+P204</f>
        <v>0</v>
      </c>
    </row>
    <row r="205" spans="1:17" ht="21" customHeight="1" x14ac:dyDescent="0.25">
      <c r="A205" s="153" t="s">
        <v>146</v>
      </c>
      <c r="B205" s="153"/>
      <c r="C205" s="153" t="s">
        <v>147</v>
      </c>
      <c r="D205" s="158"/>
      <c r="E205" s="101">
        <f>+'Pay App 29'!E205</f>
        <v>0</v>
      </c>
      <c r="F205" s="73"/>
      <c r="G205" s="102">
        <f>+'Pay App 29'!G205+'Pay App 30'!F205</f>
        <v>0</v>
      </c>
      <c r="H205" s="194">
        <f>+'Pay App 29'!K205</f>
        <v>0</v>
      </c>
      <c r="I205" s="195"/>
      <c r="J205" s="104"/>
      <c r="K205" s="55">
        <f t="shared" si="6"/>
        <v>0</v>
      </c>
      <c r="L205" s="56">
        <f t="shared" si="4"/>
        <v>0</v>
      </c>
      <c r="M205" s="54">
        <f t="shared" si="5"/>
        <v>0</v>
      </c>
      <c r="N205" s="54">
        <f t="shared" si="7"/>
        <v>0</v>
      </c>
      <c r="O205" s="101">
        <f>+'Pay App 29'!O205+'Pay App 29'!P205</f>
        <v>0</v>
      </c>
      <c r="P205" s="73"/>
      <c r="Q205" s="69">
        <f>+'Pay App 29'!Q205+N205+P205</f>
        <v>0</v>
      </c>
    </row>
    <row r="206" spans="1:17" ht="21" customHeight="1" x14ac:dyDescent="0.25">
      <c r="A206" s="156" t="s">
        <v>200</v>
      </c>
      <c r="B206" s="156"/>
      <c r="C206" s="156" t="s">
        <v>201</v>
      </c>
      <c r="D206" s="157"/>
      <c r="E206" s="101">
        <f>+'Pay App 29'!E206</f>
        <v>0</v>
      </c>
      <c r="F206" s="73"/>
      <c r="G206" s="102">
        <f>+'Pay App 29'!G206+'Pay App 30'!F206</f>
        <v>0</v>
      </c>
      <c r="H206" s="194">
        <f>+'Pay App 29'!K206</f>
        <v>0</v>
      </c>
      <c r="I206" s="195"/>
      <c r="J206" s="104"/>
      <c r="K206" s="55">
        <f t="shared" si="6"/>
        <v>0</v>
      </c>
      <c r="L206" s="56">
        <f t="shared" si="4"/>
        <v>0</v>
      </c>
      <c r="M206" s="54">
        <f t="shared" si="5"/>
        <v>0</v>
      </c>
      <c r="N206" s="54">
        <f t="shared" si="7"/>
        <v>0</v>
      </c>
      <c r="O206" s="101">
        <f>+'Pay App 29'!O206+'Pay App 29'!P206</f>
        <v>0</v>
      </c>
      <c r="P206" s="73"/>
      <c r="Q206" s="69">
        <f>+'Pay App 29'!Q206+N206+P206</f>
        <v>0</v>
      </c>
    </row>
    <row r="207" spans="1:17" ht="21" customHeight="1" x14ac:dyDescent="0.25">
      <c r="A207" s="153" t="s">
        <v>148</v>
      </c>
      <c r="B207" s="153"/>
      <c r="C207" s="153" t="s">
        <v>149</v>
      </c>
      <c r="D207" s="158"/>
      <c r="E207" s="101">
        <f>+'Pay App 29'!E207</f>
        <v>0</v>
      </c>
      <c r="F207" s="73"/>
      <c r="G207" s="102">
        <f>+'Pay App 29'!G207+'Pay App 30'!F207</f>
        <v>0</v>
      </c>
      <c r="H207" s="194">
        <f>+'Pay App 29'!K207</f>
        <v>0</v>
      </c>
      <c r="I207" s="195"/>
      <c r="J207" s="104"/>
      <c r="K207" s="55">
        <f t="shared" si="6"/>
        <v>0</v>
      </c>
      <c r="L207" s="56">
        <f t="shared" si="4"/>
        <v>0</v>
      </c>
      <c r="M207" s="54">
        <f t="shared" si="5"/>
        <v>0</v>
      </c>
      <c r="N207" s="54">
        <f t="shared" si="7"/>
        <v>0</v>
      </c>
      <c r="O207" s="101">
        <f>+'Pay App 29'!O207+'Pay App 29'!P207</f>
        <v>0</v>
      </c>
      <c r="P207" s="73"/>
      <c r="Q207" s="69">
        <f>+'Pay App 29'!Q207+N207+P207</f>
        <v>0</v>
      </c>
    </row>
    <row r="208" spans="1:17" ht="21" customHeight="1" x14ac:dyDescent="0.25">
      <c r="A208" s="153" t="s">
        <v>386</v>
      </c>
      <c r="B208" s="153"/>
      <c r="C208" s="154" t="s">
        <v>387</v>
      </c>
      <c r="D208" s="155"/>
      <c r="E208" s="101">
        <f>+'Pay App 29'!E208</f>
        <v>0</v>
      </c>
      <c r="F208" s="73"/>
      <c r="G208" s="102">
        <f>+'Pay App 29'!G208+'Pay App 30'!F208</f>
        <v>0</v>
      </c>
      <c r="H208" s="194">
        <f>+'Pay App 29'!K208</f>
        <v>0</v>
      </c>
      <c r="I208" s="195"/>
      <c r="J208" s="104"/>
      <c r="K208" s="55">
        <f t="shared" si="6"/>
        <v>0</v>
      </c>
      <c r="L208" s="56">
        <f t="shared" si="4"/>
        <v>0</v>
      </c>
      <c r="M208" s="54">
        <f t="shared" si="5"/>
        <v>0</v>
      </c>
      <c r="N208" s="54">
        <f t="shared" si="7"/>
        <v>0</v>
      </c>
      <c r="O208" s="101">
        <f>+'Pay App 29'!O208+'Pay App 29'!P208</f>
        <v>0</v>
      </c>
      <c r="P208" s="73"/>
      <c r="Q208" s="69">
        <f>+'Pay App 29'!Q208+N208+P208</f>
        <v>0</v>
      </c>
    </row>
    <row r="209" spans="1:17" ht="21" customHeight="1" x14ac:dyDescent="0.25">
      <c r="A209" s="153" t="s">
        <v>150</v>
      </c>
      <c r="B209" s="153"/>
      <c r="C209" s="153" t="s">
        <v>151</v>
      </c>
      <c r="D209" s="158"/>
      <c r="E209" s="101">
        <f>+'Pay App 29'!E209</f>
        <v>0</v>
      </c>
      <c r="F209" s="73"/>
      <c r="G209" s="102">
        <f>+'Pay App 29'!G209+'Pay App 30'!F209</f>
        <v>0</v>
      </c>
      <c r="H209" s="194">
        <f>+'Pay App 29'!K209</f>
        <v>0</v>
      </c>
      <c r="I209" s="195"/>
      <c r="J209" s="104"/>
      <c r="K209" s="55">
        <f t="shared" si="6"/>
        <v>0</v>
      </c>
      <c r="L209" s="56">
        <f t="shared" si="4"/>
        <v>0</v>
      </c>
      <c r="M209" s="54">
        <f t="shared" si="5"/>
        <v>0</v>
      </c>
      <c r="N209" s="54">
        <f t="shared" si="7"/>
        <v>0</v>
      </c>
      <c r="O209" s="101">
        <f>+'Pay App 29'!O209+'Pay App 29'!P209</f>
        <v>0</v>
      </c>
      <c r="P209" s="73"/>
      <c r="Q209" s="69">
        <f>+'Pay App 29'!Q209+N209+P209</f>
        <v>0</v>
      </c>
    </row>
    <row r="210" spans="1:17" ht="21" customHeight="1" x14ac:dyDescent="0.25">
      <c r="A210" s="153" t="s">
        <v>388</v>
      </c>
      <c r="B210" s="153"/>
      <c r="C210" s="154" t="s">
        <v>389</v>
      </c>
      <c r="D210" s="155"/>
      <c r="E210" s="101">
        <f>+'Pay App 29'!E210</f>
        <v>0</v>
      </c>
      <c r="F210" s="73"/>
      <c r="G210" s="102">
        <f>+'Pay App 29'!G210+'Pay App 30'!F210</f>
        <v>0</v>
      </c>
      <c r="H210" s="194">
        <f>+'Pay App 29'!K210</f>
        <v>0</v>
      </c>
      <c r="I210" s="195"/>
      <c r="J210" s="104"/>
      <c r="K210" s="55">
        <f t="shared" si="6"/>
        <v>0</v>
      </c>
      <c r="L210" s="56">
        <f t="shared" ref="L210:L239" si="8">IF(ISERROR(K210/G210),0,K210/G210)</f>
        <v>0</v>
      </c>
      <c r="M210" s="54">
        <f t="shared" ref="M210:M238" si="9">+G210-K210</f>
        <v>0</v>
      </c>
      <c r="N210" s="54">
        <f t="shared" si="7"/>
        <v>0</v>
      </c>
      <c r="O210" s="101">
        <f>+'Pay App 29'!O210+'Pay App 29'!P210</f>
        <v>0</v>
      </c>
      <c r="P210" s="73"/>
      <c r="Q210" s="69">
        <f>+'Pay App 29'!Q210+N210+P210</f>
        <v>0</v>
      </c>
    </row>
    <row r="211" spans="1:17" ht="21" customHeight="1" x14ac:dyDescent="0.25">
      <c r="A211" s="156" t="s">
        <v>202</v>
      </c>
      <c r="B211" s="156"/>
      <c r="C211" s="156" t="s">
        <v>203</v>
      </c>
      <c r="D211" s="157"/>
      <c r="E211" s="101">
        <f>+'Pay App 29'!E211</f>
        <v>0</v>
      </c>
      <c r="F211" s="73"/>
      <c r="G211" s="102">
        <f>+'Pay App 29'!G211+'Pay App 30'!F211</f>
        <v>0</v>
      </c>
      <c r="H211" s="194">
        <f>+'Pay App 29'!K211</f>
        <v>0</v>
      </c>
      <c r="I211" s="195"/>
      <c r="J211" s="104"/>
      <c r="K211" s="55">
        <f t="shared" ref="K211:K238" si="10">+H211+J211</f>
        <v>0</v>
      </c>
      <c r="L211" s="56">
        <f t="shared" si="8"/>
        <v>0</v>
      </c>
      <c r="M211" s="54">
        <f t="shared" si="9"/>
        <v>0</v>
      </c>
      <c r="N211" s="54">
        <f t="shared" ref="N211:N238" si="11">SUM(+J211*0.05)</f>
        <v>0</v>
      </c>
      <c r="O211" s="101">
        <f>+'Pay App 29'!O211+'Pay App 29'!P211</f>
        <v>0</v>
      </c>
      <c r="P211" s="73"/>
      <c r="Q211" s="69">
        <f>+'Pay App 29'!Q211+N211+P211</f>
        <v>0</v>
      </c>
    </row>
    <row r="212" spans="1:17" ht="21" customHeight="1" x14ac:dyDescent="0.25">
      <c r="A212" s="153" t="s">
        <v>390</v>
      </c>
      <c r="B212" s="153"/>
      <c r="C212" s="154" t="s">
        <v>391</v>
      </c>
      <c r="D212" s="155"/>
      <c r="E212" s="101">
        <f>+'Pay App 29'!E212</f>
        <v>0</v>
      </c>
      <c r="F212" s="73"/>
      <c r="G212" s="102">
        <f>+'Pay App 29'!G212+'Pay App 30'!F212</f>
        <v>0</v>
      </c>
      <c r="H212" s="194">
        <f>+'Pay App 29'!K212</f>
        <v>0</v>
      </c>
      <c r="I212" s="195"/>
      <c r="J212" s="104"/>
      <c r="K212" s="55">
        <f t="shared" si="10"/>
        <v>0</v>
      </c>
      <c r="L212" s="56">
        <f t="shared" si="8"/>
        <v>0</v>
      </c>
      <c r="M212" s="54">
        <f t="shared" si="9"/>
        <v>0</v>
      </c>
      <c r="N212" s="54">
        <f t="shared" si="11"/>
        <v>0</v>
      </c>
      <c r="O212" s="101">
        <f>+'Pay App 29'!O212+'Pay App 29'!P212</f>
        <v>0</v>
      </c>
      <c r="P212" s="73"/>
      <c r="Q212" s="69">
        <f>+'Pay App 29'!Q212+N212+P212</f>
        <v>0</v>
      </c>
    </row>
    <row r="213" spans="1:17" ht="21" customHeight="1" x14ac:dyDescent="0.25">
      <c r="A213" s="153" t="s">
        <v>152</v>
      </c>
      <c r="B213" s="153"/>
      <c r="C213" s="153" t="s">
        <v>153</v>
      </c>
      <c r="D213" s="158"/>
      <c r="E213" s="101">
        <f>+'Pay App 29'!E213</f>
        <v>0</v>
      </c>
      <c r="F213" s="73"/>
      <c r="G213" s="102">
        <f>+'Pay App 29'!G213+'Pay App 30'!F213</f>
        <v>0</v>
      </c>
      <c r="H213" s="194">
        <f>+'Pay App 29'!K213</f>
        <v>0</v>
      </c>
      <c r="I213" s="195"/>
      <c r="J213" s="104"/>
      <c r="K213" s="55">
        <f t="shared" si="10"/>
        <v>0</v>
      </c>
      <c r="L213" s="56">
        <f t="shared" si="8"/>
        <v>0</v>
      </c>
      <c r="M213" s="54">
        <f t="shared" si="9"/>
        <v>0</v>
      </c>
      <c r="N213" s="54">
        <f t="shared" si="11"/>
        <v>0</v>
      </c>
      <c r="O213" s="101">
        <f>+'Pay App 29'!O213+'Pay App 29'!P213</f>
        <v>0</v>
      </c>
      <c r="P213" s="73"/>
      <c r="Q213" s="69">
        <f>+'Pay App 29'!Q213+N213+P213</f>
        <v>0</v>
      </c>
    </row>
    <row r="214" spans="1:17" ht="21" customHeight="1" x14ac:dyDescent="0.25">
      <c r="A214" s="153" t="s">
        <v>154</v>
      </c>
      <c r="B214" s="153"/>
      <c r="C214" s="153" t="s">
        <v>155</v>
      </c>
      <c r="D214" s="158"/>
      <c r="E214" s="101">
        <f>+'Pay App 29'!E214</f>
        <v>0</v>
      </c>
      <c r="F214" s="73"/>
      <c r="G214" s="102">
        <f>+'Pay App 29'!G214+'Pay App 30'!F214</f>
        <v>0</v>
      </c>
      <c r="H214" s="194">
        <f>+'Pay App 29'!K214</f>
        <v>0</v>
      </c>
      <c r="I214" s="195"/>
      <c r="J214" s="104"/>
      <c r="K214" s="55">
        <f t="shared" si="10"/>
        <v>0</v>
      </c>
      <c r="L214" s="56">
        <f t="shared" si="8"/>
        <v>0</v>
      </c>
      <c r="M214" s="54">
        <f t="shared" si="9"/>
        <v>0</v>
      </c>
      <c r="N214" s="54">
        <f t="shared" si="11"/>
        <v>0</v>
      </c>
      <c r="O214" s="101">
        <f>+'Pay App 29'!O214+'Pay App 29'!P214</f>
        <v>0</v>
      </c>
      <c r="P214" s="73"/>
      <c r="Q214" s="69">
        <f>+'Pay App 29'!Q214+N214+P214</f>
        <v>0</v>
      </c>
    </row>
    <row r="215" spans="1:17" ht="21" customHeight="1" x14ac:dyDescent="0.25">
      <c r="A215" s="153" t="s">
        <v>156</v>
      </c>
      <c r="B215" s="153"/>
      <c r="C215" s="153" t="s">
        <v>157</v>
      </c>
      <c r="D215" s="158"/>
      <c r="E215" s="101">
        <f>+'Pay App 29'!E215</f>
        <v>0</v>
      </c>
      <c r="F215" s="73"/>
      <c r="G215" s="102">
        <f>+'Pay App 29'!G215+'Pay App 30'!F215</f>
        <v>0</v>
      </c>
      <c r="H215" s="194">
        <f>+'Pay App 29'!K215</f>
        <v>0</v>
      </c>
      <c r="I215" s="195"/>
      <c r="J215" s="104"/>
      <c r="K215" s="55">
        <f t="shared" si="10"/>
        <v>0</v>
      </c>
      <c r="L215" s="56">
        <f t="shared" si="8"/>
        <v>0</v>
      </c>
      <c r="M215" s="54">
        <f t="shared" si="9"/>
        <v>0</v>
      </c>
      <c r="N215" s="54">
        <f t="shared" si="11"/>
        <v>0</v>
      </c>
      <c r="O215" s="101">
        <f>+'Pay App 29'!O215+'Pay App 29'!P215</f>
        <v>0</v>
      </c>
      <c r="P215" s="73"/>
      <c r="Q215" s="69">
        <f>+'Pay App 29'!Q215+N215+P215</f>
        <v>0</v>
      </c>
    </row>
    <row r="216" spans="1:17" ht="21" customHeight="1" x14ac:dyDescent="0.25">
      <c r="A216" s="153" t="s">
        <v>393</v>
      </c>
      <c r="B216" s="153"/>
      <c r="C216" s="154" t="s">
        <v>392</v>
      </c>
      <c r="D216" s="155"/>
      <c r="E216" s="101">
        <f>+'Pay App 29'!E216</f>
        <v>0</v>
      </c>
      <c r="F216" s="73"/>
      <c r="G216" s="102">
        <f>+'Pay App 29'!G216+'Pay App 30'!F216</f>
        <v>0</v>
      </c>
      <c r="H216" s="194">
        <f>+'Pay App 29'!K216</f>
        <v>0</v>
      </c>
      <c r="I216" s="195"/>
      <c r="J216" s="104"/>
      <c r="K216" s="55">
        <f t="shared" si="10"/>
        <v>0</v>
      </c>
      <c r="L216" s="56">
        <f t="shared" si="8"/>
        <v>0</v>
      </c>
      <c r="M216" s="54">
        <f t="shared" si="9"/>
        <v>0</v>
      </c>
      <c r="N216" s="54">
        <f t="shared" si="11"/>
        <v>0</v>
      </c>
      <c r="O216" s="101">
        <f>+'Pay App 29'!O216+'Pay App 29'!P216</f>
        <v>0</v>
      </c>
      <c r="P216" s="73"/>
      <c r="Q216" s="69">
        <f>+'Pay App 29'!Q216+N216+P216</f>
        <v>0</v>
      </c>
    </row>
    <row r="217" spans="1:17" ht="21" customHeight="1" x14ac:dyDescent="0.25">
      <c r="A217" s="156" t="s">
        <v>204</v>
      </c>
      <c r="B217" s="156"/>
      <c r="C217" s="156" t="s">
        <v>205</v>
      </c>
      <c r="D217" s="157"/>
      <c r="E217" s="101">
        <f>+'Pay App 29'!E217</f>
        <v>0</v>
      </c>
      <c r="F217" s="73"/>
      <c r="G217" s="102">
        <f>+'Pay App 29'!G217+'Pay App 30'!F217</f>
        <v>0</v>
      </c>
      <c r="H217" s="194">
        <f>+'Pay App 29'!K217</f>
        <v>0</v>
      </c>
      <c r="I217" s="195"/>
      <c r="J217" s="104"/>
      <c r="K217" s="55">
        <f t="shared" si="10"/>
        <v>0</v>
      </c>
      <c r="L217" s="56">
        <f t="shared" si="8"/>
        <v>0</v>
      </c>
      <c r="M217" s="54">
        <f t="shared" si="9"/>
        <v>0</v>
      </c>
      <c r="N217" s="54">
        <f t="shared" si="11"/>
        <v>0</v>
      </c>
      <c r="O217" s="101">
        <f>+'Pay App 29'!O217+'Pay App 29'!P217</f>
        <v>0</v>
      </c>
      <c r="P217" s="73"/>
      <c r="Q217" s="69">
        <f>+'Pay App 29'!Q217+N217+P217</f>
        <v>0</v>
      </c>
    </row>
    <row r="218" spans="1:17" ht="21" customHeight="1" x14ac:dyDescent="0.25">
      <c r="A218" s="153" t="s">
        <v>158</v>
      </c>
      <c r="B218" s="153"/>
      <c r="C218" s="153" t="s">
        <v>159</v>
      </c>
      <c r="D218" s="158"/>
      <c r="E218" s="101">
        <f>+'Pay App 29'!E218</f>
        <v>0</v>
      </c>
      <c r="F218" s="73"/>
      <c r="G218" s="102">
        <f>+'Pay App 29'!G218+'Pay App 30'!F218</f>
        <v>0</v>
      </c>
      <c r="H218" s="194">
        <f>+'Pay App 29'!K218</f>
        <v>0</v>
      </c>
      <c r="I218" s="195"/>
      <c r="J218" s="104"/>
      <c r="K218" s="55">
        <f t="shared" si="10"/>
        <v>0</v>
      </c>
      <c r="L218" s="56">
        <f t="shared" si="8"/>
        <v>0</v>
      </c>
      <c r="M218" s="54">
        <f t="shared" si="9"/>
        <v>0</v>
      </c>
      <c r="N218" s="54">
        <f t="shared" si="11"/>
        <v>0</v>
      </c>
      <c r="O218" s="101">
        <f>+'Pay App 29'!O218+'Pay App 29'!P218</f>
        <v>0</v>
      </c>
      <c r="P218" s="73"/>
      <c r="Q218" s="69">
        <f>+'Pay App 29'!Q218+N218+P218</f>
        <v>0</v>
      </c>
    </row>
    <row r="219" spans="1:17" ht="21" customHeight="1" x14ac:dyDescent="0.25">
      <c r="A219" s="156" t="s">
        <v>206</v>
      </c>
      <c r="B219" s="156"/>
      <c r="C219" s="156" t="s">
        <v>207</v>
      </c>
      <c r="D219" s="157"/>
      <c r="E219" s="101">
        <f>+'Pay App 29'!E219</f>
        <v>0</v>
      </c>
      <c r="F219" s="73"/>
      <c r="G219" s="102">
        <f>+'Pay App 29'!G219+'Pay App 30'!F219</f>
        <v>0</v>
      </c>
      <c r="H219" s="194">
        <f>+'Pay App 29'!K219</f>
        <v>0</v>
      </c>
      <c r="I219" s="195"/>
      <c r="J219" s="104"/>
      <c r="K219" s="55">
        <f t="shared" si="10"/>
        <v>0</v>
      </c>
      <c r="L219" s="56">
        <f t="shared" si="8"/>
        <v>0</v>
      </c>
      <c r="M219" s="54">
        <f t="shared" si="9"/>
        <v>0</v>
      </c>
      <c r="N219" s="54">
        <f t="shared" si="11"/>
        <v>0</v>
      </c>
      <c r="O219" s="101">
        <f>+'Pay App 29'!O219+'Pay App 29'!P219</f>
        <v>0</v>
      </c>
      <c r="P219" s="73"/>
      <c r="Q219" s="69">
        <f>+'Pay App 29'!Q219+N219+P219</f>
        <v>0</v>
      </c>
    </row>
    <row r="220" spans="1:17" ht="21" customHeight="1" x14ac:dyDescent="0.25">
      <c r="A220" s="153" t="s">
        <v>160</v>
      </c>
      <c r="B220" s="153"/>
      <c r="C220" s="153" t="s">
        <v>161</v>
      </c>
      <c r="D220" s="158"/>
      <c r="E220" s="101">
        <f>+'Pay App 29'!E220</f>
        <v>0</v>
      </c>
      <c r="F220" s="73"/>
      <c r="G220" s="102">
        <f>+'Pay App 29'!G220+'Pay App 30'!F220</f>
        <v>0</v>
      </c>
      <c r="H220" s="194">
        <f>+'Pay App 29'!K220</f>
        <v>0</v>
      </c>
      <c r="I220" s="195"/>
      <c r="J220" s="104"/>
      <c r="K220" s="55">
        <f t="shared" si="10"/>
        <v>0</v>
      </c>
      <c r="L220" s="56">
        <f t="shared" si="8"/>
        <v>0</v>
      </c>
      <c r="M220" s="54">
        <f t="shared" si="9"/>
        <v>0</v>
      </c>
      <c r="N220" s="54">
        <f t="shared" si="11"/>
        <v>0</v>
      </c>
      <c r="O220" s="101">
        <f>+'Pay App 29'!O220+'Pay App 29'!P220</f>
        <v>0</v>
      </c>
      <c r="P220" s="73"/>
      <c r="Q220" s="69">
        <f>+'Pay App 29'!Q220+N220+P220</f>
        <v>0</v>
      </c>
    </row>
    <row r="221" spans="1:17" ht="21" customHeight="1" x14ac:dyDescent="0.25">
      <c r="A221" s="153" t="s">
        <v>162</v>
      </c>
      <c r="B221" s="153"/>
      <c r="C221" s="153" t="s">
        <v>163</v>
      </c>
      <c r="D221" s="158"/>
      <c r="E221" s="101">
        <f>+'Pay App 29'!E221</f>
        <v>0</v>
      </c>
      <c r="F221" s="73"/>
      <c r="G221" s="102">
        <f>+'Pay App 29'!G221+'Pay App 30'!F221</f>
        <v>0</v>
      </c>
      <c r="H221" s="194">
        <f>+'Pay App 29'!K221</f>
        <v>0</v>
      </c>
      <c r="I221" s="195"/>
      <c r="J221" s="104"/>
      <c r="K221" s="55">
        <f t="shared" si="10"/>
        <v>0</v>
      </c>
      <c r="L221" s="56">
        <f t="shared" si="8"/>
        <v>0</v>
      </c>
      <c r="M221" s="54">
        <f t="shared" si="9"/>
        <v>0</v>
      </c>
      <c r="N221" s="54">
        <f t="shared" si="11"/>
        <v>0</v>
      </c>
      <c r="O221" s="101">
        <f>+'Pay App 29'!O221+'Pay App 29'!P221</f>
        <v>0</v>
      </c>
      <c r="P221" s="73"/>
      <c r="Q221" s="69">
        <f>+'Pay App 29'!Q221+N221+P221</f>
        <v>0</v>
      </c>
    </row>
    <row r="222" spans="1:17" ht="21" customHeight="1" x14ac:dyDescent="0.25">
      <c r="A222" s="153" t="s">
        <v>394</v>
      </c>
      <c r="B222" s="153"/>
      <c r="C222" s="153" t="s">
        <v>395</v>
      </c>
      <c r="D222" s="158"/>
      <c r="E222" s="101">
        <f>+'Pay App 29'!E222</f>
        <v>0</v>
      </c>
      <c r="F222" s="73"/>
      <c r="G222" s="102">
        <f>+'Pay App 29'!G222+'Pay App 30'!F222</f>
        <v>0</v>
      </c>
      <c r="H222" s="194">
        <f>+'Pay App 29'!K222</f>
        <v>0</v>
      </c>
      <c r="I222" s="195"/>
      <c r="J222" s="104"/>
      <c r="K222" s="55">
        <f t="shared" si="10"/>
        <v>0</v>
      </c>
      <c r="L222" s="56">
        <f t="shared" si="8"/>
        <v>0</v>
      </c>
      <c r="M222" s="54">
        <f t="shared" si="9"/>
        <v>0</v>
      </c>
      <c r="N222" s="54">
        <f t="shared" si="11"/>
        <v>0</v>
      </c>
      <c r="O222" s="101">
        <f>+'Pay App 29'!O222+'Pay App 29'!P222</f>
        <v>0</v>
      </c>
      <c r="P222" s="73"/>
      <c r="Q222" s="69">
        <f>+'Pay App 29'!Q222+N222+P222</f>
        <v>0</v>
      </c>
    </row>
    <row r="223" spans="1:17" ht="21" customHeight="1" x14ac:dyDescent="0.25">
      <c r="A223" s="153" t="s">
        <v>396</v>
      </c>
      <c r="B223" s="153"/>
      <c r="C223" s="153" t="s">
        <v>397</v>
      </c>
      <c r="D223" s="158"/>
      <c r="E223" s="101">
        <f>+'Pay App 29'!E223</f>
        <v>0</v>
      </c>
      <c r="F223" s="73"/>
      <c r="G223" s="102">
        <f>+'Pay App 29'!G223+'Pay App 30'!F223</f>
        <v>0</v>
      </c>
      <c r="H223" s="194">
        <f>+'Pay App 29'!K223</f>
        <v>0</v>
      </c>
      <c r="I223" s="195"/>
      <c r="J223" s="104"/>
      <c r="K223" s="55">
        <f t="shared" si="10"/>
        <v>0</v>
      </c>
      <c r="L223" s="56">
        <f t="shared" si="8"/>
        <v>0</v>
      </c>
      <c r="M223" s="54">
        <f t="shared" si="9"/>
        <v>0</v>
      </c>
      <c r="N223" s="54">
        <f t="shared" si="11"/>
        <v>0</v>
      </c>
      <c r="O223" s="101">
        <f>+'Pay App 29'!O223+'Pay App 29'!P223</f>
        <v>0</v>
      </c>
      <c r="P223" s="73"/>
      <c r="Q223" s="69">
        <f>+'Pay App 29'!Q223+N223+P223</f>
        <v>0</v>
      </c>
    </row>
    <row r="224" spans="1:17" ht="21" customHeight="1" x14ac:dyDescent="0.25">
      <c r="A224" s="156" t="s">
        <v>398</v>
      </c>
      <c r="B224" s="156"/>
      <c r="C224" s="156" t="s">
        <v>399</v>
      </c>
      <c r="D224" s="157"/>
      <c r="E224" s="101">
        <f>+'Pay App 29'!E224</f>
        <v>0</v>
      </c>
      <c r="F224" s="73"/>
      <c r="G224" s="102">
        <f>+'Pay App 29'!G224+'Pay App 30'!F224</f>
        <v>0</v>
      </c>
      <c r="H224" s="194">
        <f>+'Pay App 29'!K224</f>
        <v>0</v>
      </c>
      <c r="I224" s="195"/>
      <c r="J224" s="104"/>
      <c r="K224" s="55">
        <f t="shared" si="10"/>
        <v>0</v>
      </c>
      <c r="L224" s="56">
        <f t="shared" si="8"/>
        <v>0</v>
      </c>
      <c r="M224" s="54">
        <f t="shared" si="9"/>
        <v>0</v>
      </c>
      <c r="N224" s="54">
        <f t="shared" si="11"/>
        <v>0</v>
      </c>
      <c r="O224" s="101">
        <f>+'Pay App 29'!O224+'Pay App 29'!P224</f>
        <v>0</v>
      </c>
      <c r="P224" s="73"/>
      <c r="Q224" s="69">
        <f>+'Pay App 29'!Q224+N224+P224</f>
        <v>0</v>
      </c>
    </row>
    <row r="225" spans="1:17" ht="21" customHeight="1" x14ac:dyDescent="0.25">
      <c r="A225" s="153" t="s">
        <v>164</v>
      </c>
      <c r="B225" s="153"/>
      <c r="C225" s="153" t="s">
        <v>165</v>
      </c>
      <c r="D225" s="158"/>
      <c r="E225" s="101">
        <f>+'Pay App 29'!E225</f>
        <v>0</v>
      </c>
      <c r="F225" s="73"/>
      <c r="G225" s="102">
        <f>+'Pay App 29'!G225+'Pay App 30'!F225</f>
        <v>0</v>
      </c>
      <c r="H225" s="194">
        <f>+'Pay App 29'!K225</f>
        <v>0</v>
      </c>
      <c r="I225" s="195"/>
      <c r="J225" s="104"/>
      <c r="K225" s="55">
        <f t="shared" si="10"/>
        <v>0</v>
      </c>
      <c r="L225" s="56">
        <f t="shared" si="8"/>
        <v>0</v>
      </c>
      <c r="M225" s="54">
        <f t="shared" si="9"/>
        <v>0</v>
      </c>
      <c r="N225" s="54">
        <f t="shared" si="11"/>
        <v>0</v>
      </c>
      <c r="O225" s="101">
        <f>+'Pay App 29'!O225+'Pay App 29'!P225</f>
        <v>0</v>
      </c>
      <c r="P225" s="73"/>
      <c r="Q225" s="69">
        <f>+'Pay App 29'!Q225+N225+P225</f>
        <v>0</v>
      </c>
    </row>
    <row r="226" spans="1:17" ht="21" customHeight="1" x14ac:dyDescent="0.25">
      <c r="A226" s="153" t="s">
        <v>166</v>
      </c>
      <c r="B226" s="153"/>
      <c r="C226" s="153" t="s">
        <v>167</v>
      </c>
      <c r="D226" s="158"/>
      <c r="E226" s="101">
        <f>+'Pay App 29'!E226</f>
        <v>0</v>
      </c>
      <c r="F226" s="73"/>
      <c r="G226" s="102">
        <f>+'Pay App 29'!G226+'Pay App 30'!F226</f>
        <v>0</v>
      </c>
      <c r="H226" s="194">
        <f>+'Pay App 29'!K226</f>
        <v>0</v>
      </c>
      <c r="I226" s="195"/>
      <c r="J226" s="104"/>
      <c r="K226" s="55">
        <f t="shared" si="10"/>
        <v>0</v>
      </c>
      <c r="L226" s="56">
        <f t="shared" si="8"/>
        <v>0</v>
      </c>
      <c r="M226" s="54">
        <f t="shared" si="9"/>
        <v>0</v>
      </c>
      <c r="N226" s="54">
        <f t="shared" si="11"/>
        <v>0</v>
      </c>
      <c r="O226" s="101">
        <f>+'Pay App 29'!O226+'Pay App 29'!P226</f>
        <v>0</v>
      </c>
      <c r="P226" s="73"/>
      <c r="Q226" s="69">
        <f>+'Pay App 29'!Q226+N226+P226</f>
        <v>0</v>
      </c>
    </row>
    <row r="227" spans="1:17" ht="21" customHeight="1" x14ac:dyDescent="0.25">
      <c r="A227" s="153" t="s">
        <v>400</v>
      </c>
      <c r="B227" s="153"/>
      <c r="C227" s="153" t="s">
        <v>401</v>
      </c>
      <c r="D227" s="158"/>
      <c r="E227" s="101">
        <f>+'Pay App 29'!E227</f>
        <v>0</v>
      </c>
      <c r="F227" s="73"/>
      <c r="G227" s="102">
        <f>+'Pay App 29'!G227+'Pay App 30'!F227</f>
        <v>0</v>
      </c>
      <c r="H227" s="194">
        <f>+'Pay App 29'!K227</f>
        <v>0</v>
      </c>
      <c r="I227" s="195"/>
      <c r="J227" s="104"/>
      <c r="K227" s="55">
        <f t="shared" si="10"/>
        <v>0</v>
      </c>
      <c r="L227" s="56">
        <f t="shared" si="8"/>
        <v>0</v>
      </c>
      <c r="M227" s="54">
        <f t="shared" si="9"/>
        <v>0</v>
      </c>
      <c r="N227" s="54">
        <f t="shared" si="11"/>
        <v>0</v>
      </c>
      <c r="O227" s="101">
        <f>+'Pay App 29'!O227+'Pay App 29'!P227</f>
        <v>0</v>
      </c>
      <c r="P227" s="73"/>
      <c r="Q227" s="69">
        <f>+'Pay App 29'!Q227+N227+P227</f>
        <v>0</v>
      </c>
    </row>
    <row r="228" spans="1:17" ht="21" customHeight="1" x14ac:dyDescent="0.25">
      <c r="A228" s="153" t="s">
        <v>168</v>
      </c>
      <c r="B228" s="153"/>
      <c r="C228" s="153" t="s">
        <v>169</v>
      </c>
      <c r="D228" s="158"/>
      <c r="E228" s="101">
        <f>+'Pay App 29'!E228</f>
        <v>0</v>
      </c>
      <c r="F228" s="73"/>
      <c r="G228" s="102">
        <f>+'Pay App 29'!G228+'Pay App 30'!F228</f>
        <v>0</v>
      </c>
      <c r="H228" s="194">
        <f>+'Pay App 29'!K228</f>
        <v>0</v>
      </c>
      <c r="I228" s="195"/>
      <c r="J228" s="104"/>
      <c r="K228" s="55">
        <f t="shared" si="10"/>
        <v>0</v>
      </c>
      <c r="L228" s="56">
        <f t="shared" si="8"/>
        <v>0</v>
      </c>
      <c r="M228" s="54">
        <f t="shared" si="9"/>
        <v>0</v>
      </c>
      <c r="N228" s="54">
        <f t="shared" si="11"/>
        <v>0</v>
      </c>
      <c r="O228" s="101">
        <f>+'Pay App 29'!O228+'Pay App 29'!P228</f>
        <v>0</v>
      </c>
      <c r="P228" s="73"/>
      <c r="Q228" s="69">
        <f>+'Pay App 29'!Q228+N228+P228</f>
        <v>0</v>
      </c>
    </row>
    <row r="229" spans="1:17" ht="21" customHeight="1" x14ac:dyDescent="0.25">
      <c r="A229" s="153" t="s">
        <v>170</v>
      </c>
      <c r="B229" s="153"/>
      <c r="C229" s="153" t="s">
        <v>171</v>
      </c>
      <c r="D229" s="158"/>
      <c r="E229" s="101">
        <f>+'Pay App 29'!E229</f>
        <v>0</v>
      </c>
      <c r="F229" s="73"/>
      <c r="G229" s="102">
        <f>+'Pay App 29'!G229+'Pay App 30'!F229</f>
        <v>0</v>
      </c>
      <c r="H229" s="194">
        <f>+'Pay App 29'!K229</f>
        <v>0</v>
      </c>
      <c r="I229" s="195"/>
      <c r="J229" s="104"/>
      <c r="K229" s="55">
        <f t="shared" si="10"/>
        <v>0</v>
      </c>
      <c r="L229" s="56">
        <f t="shared" si="8"/>
        <v>0</v>
      </c>
      <c r="M229" s="54">
        <f t="shared" si="9"/>
        <v>0</v>
      </c>
      <c r="N229" s="54">
        <f t="shared" si="11"/>
        <v>0</v>
      </c>
      <c r="O229" s="101">
        <f>+'Pay App 29'!O229+'Pay App 29'!P229</f>
        <v>0</v>
      </c>
      <c r="P229" s="73"/>
      <c r="Q229" s="69">
        <f>+'Pay App 29'!Q229+N229+P229</f>
        <v>0</v>
      </c>
    </row>
    <row r="230" spans="1:17" ht="21" customHeight="1" x14ac:dyDescent="0.25">
      <c r="A230" s="156" t="s">
        <v>208</v>
      </c>
      <c r="B230" s="156"/>
      <c r="C230" s="156" t="s">
        <v>172</v>
      </c>
      <c r="D230" s="157"/>
      <c r="E230" s="101">
        <f>+'Pay App 29'!E230</f>
        <v>0</v>
      </c>
      <c r="F230" s="73"/>
      <c r="G230" s="102">
        <f>+'Pay App 29'!G230+'Pay App 30'!F230</f>
        <v>0</v>
      </c>
      <c r="H230" s="194">
        <f>+'Pay App 29'!K230</f>
        <v>0</v>
      </c>
      <c r="I230" s="195"/>
      <c r="J230" s="104"/>
      <c r="K230" s="55">
        <f t="shared" si="10"/>
        <v>0</v>
      </c>
      <c r="L230" s="56">
        <f t="shared" si="8"/>
        <v>0</v>
      </c>
      <c r="M230" s="54">
        <f t="shared" si="9"/>
        <v>0</v>
      </c>
      <c r="N230" s="54">
        <f t="shared" si="11"/>
        <v>0</v>
      </c>
      <c r="O230" s="101">
        <f>+'Pay App 29'!O230+'Pay App 29'!P230</f>
        <v>0</v>
      </c>
      <c r="P230" s="73"/>
      <c r="Q230" s="69">
        <f>+'Pay App 29'!Q230+N230+P230</f>
        <v>0</v>
      </c>
    </row>
    <row r="231" spans="1:17" ht="21" customHeight="1" x14ac:dyDescent="0.25">
      <c r="A231" s="153" t="s">
        <v>173</v>
      </c>
      <c r="B231" s="153"/>
      <c r="C231" s="153" t="s">
        <v>174</v>
      </c>
      <c r="D231" s="158"/>
      <c r="E231" s="101">
        <f>+'Pay App 29'!E231</f>
        <v>0</v>
      </c>
      <c r="F231" s="73"/>
      <c r="G231" s="102">
        <f>+'Pay App 29'!G231+'Pay App 30'!F231</f>
        <v>0</v>
      </c>
      <c r="H231" s="194">
        <f>+'Pay App 29'!K231</f>
        <v>0</v>
      </c>
      <c r="I231" s="195"/>
      <c r="J231" s="104"/>
      <c r="K231" s="55">
        <f t="shared" si="10"/>
        <v>0</v>
      </c>
      <c r="L231" s="56">
        <f t="shared" si="8"/>
        <v>0</v>
      </c>
      <c r="M231" s="54">
        <f t="shared" si="9"/>
        <v>0</v>
      </c>
      <c r="N231" s="54">
        <f t="shared" si="11"/>
        <v>0</v>
      </c>
      <c r="O231" s="101">
        <f>+'Pay App 29'!O231+'Pay App 29'!P231</f>
        <v>0</v>
      </c>
      <c r="P231" s="73"/>
      <c r="Q231" s="69">
        <f>+'Pay App 29'!Q231+N231+P231</f>
        <v>0</v>
      </c>
    </row>
    <row r="232" spans="1:17" ht="21" customHeight="1" x14ac:dyDescent="0.25">
      <c r="A232" s="153" t="s">
        <v>175</v>
      </c>
      <c r="B232" s="153"/>
      <c r="C232" s="153" t="s">
        <v>176</v>
      </c>
      <c r="D232" s="158"/>
      <c r="E232" s="101">
        <f>+'Pay App 29'!E232</f>
        <v>0</v>
      </c>
      <c r="F232" s="73"/>
      <c r="G232" s="102">
        <f>+'Pay App 29'!G232+'Pay App 30'!F232</f>
        <v>0</v>
      </c>
      <c r="H232" s="194">
        <f>+'Pay App 29'!K232</f>
        <v>0</v>
      </c>
      <c r="I232" s="195"/>
      <c r="J232" s="104"/>
      <c r="K232" s="55">
        <f t="shared" si="10"/>
        <v>0</v>
      </c>
      <c r="L232" s="56">
        <f t="shared" si="8"/>
        <v>0</v>
      </c>
      <c r="M232" s="54">
        <f t="shared" si="9"/>
        <v>0</v>
      </c>
      <c r="N232" s="54">
        <f t="shared" si="11"/>
        <v>0</v>
      </c>
      <c r="O232" s="101">
        <f>+'Pay App 29'!O232+'Pay App 29'!P232</f>
        <v>0</v>
      </c>
      <c r="P232" s="73"/>
      <c r="Q232" s="69">
        <f>+'Pay App 29'!Q232+N232+P232</f>
        <v>0</v>
      </c>
    </row>
    <row r="233" spans="1:17" ht="21" customHeight="1" x14ac:dyDescent="0.25">
      <c r="A233" s="153" t="s">
        <v>177</v>
      </c>
      <c r="B233" s="153"/>
      <c r="C233" s="153" t="s">
        <v>178</v>
      </c>
      <c r="D233" s="158"/>
      <c r="E233" s="101">
        <f>+'Pay App 29'!E233</f>
        <v>0</v>
      </c>
      <c r="F233" s="73"/>
      <c r="G233" s="102">
        <f>+'Pay App 29'!G233+'Pay App 30'!F233</f>
        <v>0</v>
      </c>
      <c r="H233" s="194">
        <f>+'Pay App 29'!K233</f>
        <v>0</v>
      </c>
      <c r="I233" s="195"/>
      <c r="J233" s="104"/>
      <c r="K233" s="55">
        <f t="shared" si="10"/>
        <v>0</v>
      </c>
      <c r="L233" s="56">
        <f t="shared" si="8"/>
        <v>0</v>
      </c>
      <c r="M233" s="54">
        <f t="shared" si="9"/>
        <v>0</v>
      </c>
      <c r="N233" s="54">
        <f t="shared" si="11"/>
        <v>0</v>
      </c>
      <c r="O233" s="101">
        <f>+'Pay App 29'!O233+'Pay App 29'!P233</f>
        <v>0</v>
      </c>
      <c r="P233" s="73"/>
      <c r="Q233" s="69">
        <f>+'Pay App 29'!Q233+N233+P233</f>
        <v>0</v>
      </c>
    </row>
    <row r="234" spans="1:17" ht="21" customHeight="1" x14ac:dyDescent="0.25">
      <c r="A234" s="153" t="s">
        <v>402</v>
      </c>
      <c r="B234" s="153"/>
      <c r="C234" s="153" t="s">
        <v>403</v>
      </c>
      <c r="D234" s="158"/>
      <c r="E234" s="101">
        <f>+'Pay App 29'!E234</f>
        <v>0</v>
      </c>
      <c r="F234" s="73"/>
      <c r="G234" s="102">
        <f>+'Pay App 29'!G234+'Pay App 30'!F234</f>
        <v>0</v>
      </c>
      <c r="H234" s="194">
        <f>+'Pay App 29'!K234</f>
        <v>0</v>
      </c>
      <c r="I234" s="195"/>
      <c r="J234" s="104"/>
      <c r="K234" s="55">
        <f t="shared" si="10"/>
        <v>0</v>
      </c>
      <c r="L234" s="56">
        <f t="shared" si="8"/>
        <v>0</v>
      </c>
      <c r="M234" s="54">
        <f t="shared" si="9"/>
        <v>0</v>
      </c>
      <c r="N234" s="54">
        <f t="shared" si="11"/>
        <v>0</v>
      </c>
      <c r="O234" s="101">
        <f>+'Pay App 29'!O234+'Pay App 29'!P234</f>
        <v>0</v>
      </c>
      <c r="P234" s="73"/>
      <c r="Q234" s="69">
        <f>+'Pay App 29'!Q234+N234+P234</f>
        <v>0</v>
      </c>
    </row>
    <row r="235" spans="1:17" ht="21" customHeight="1" x14ac:dyDescent="0.25">
      <c r="A235" s="153" t="s">
        <v>179</v>
      </c>
      <c r="B235" s="153"/>
      <c r="C235" s="153" t="s">
        <v>180</v>
      </c>
      <c r="D235" s="158"/>
      <c r="E235" s="101">
        <f>+'Pay App 29'!E235</f>
        <v>0</v>
      </c>
      <c r="F235" s="73"/>
      <c r="G235" s="102">
        <f>+'Pay App 29'!G235+'Pay App 30'!F235</f>
        <v>0</v>
      </c>
      <c r="H235" s="194">
        <f>+'Pay App 29'!K235</f>
        <v>0</v>
      </c>
      <c r="I235" s="195"/>
      <c r="J235" s="104"/>
      <c r="K235" s="55">
        <f t="shared" si="10"/>
        <v>0</v>
      </c>
      <c r="L235" s="56">
        <f t="shared" si="8"/>
        <v>0</v>
      </c>
      <c r="M235" s="54">
        <f t="shared" si="9"/>
        <v>0</v>
      </c>
      <c r="N235" s="54">
        <f t="shared" si="11"/>
        <v>0</v>
      </c>
      <c r="O235" s="101">
        <f>+'Pay App 29'!O235+'Pay App 29'!P235</f>
        <v>0</v>
      </c>
      <c r="P235" s="73"/>
      <c r="Q235" s="69">
        <f>+'Pay App 29'!Q235+N235+P235</f>
        <v>0</v>
      </c>
    </row>
    <row r="236" spans="1:17" ht="21" customHeight="1" x14ac:dyDescent="0.25">
      <c r="A236" s="153" t="s">
        <v>181</v>
      </c>
      <c r="B236" s="153"/>
      <c r="C236" s="153" t="s">
        <v>182</v>
      </c>
      <c r="D236" s="158"/>
      <c r="E236" s="101">
        <f>+'Pay App 29'!E236</f>
        <v>0</v>
      </c>
      <c r="F236" s="73"/>
      <c r="G236" s="102">
        <f>+'Pay App 29'!G236+'Pay App 30'!F236</f>
        <v>0</v>
      </c>
      <c r="H236" s="194">
        <f>+'Pay App 29'!K236</f>
        <v>0</v>
      </c>
      <c r="I236" s="195"/>
      <c r="J236" s="104"/>
      <c r="K236" s="55">
        <f t="shared" si="10"/>
        <v>0</v>
      </c>
      <c r="L236" s="56">
        <f t="shared" si="8"/>
        <v>0</v>
      </c>
      <c r="M236" s="54">
        <f t="shared" si="9"/>
        <v>0</v>
      </c>
      <c r="N236" s="54">
        <f t="shared" si="11"/>
        <v>0</v>
      </c>
      <c r="O236" s="101">
        <f>+'Pay App 29'!O236+'Pay App 29'!P236</f>
        <v>0</v>
      </c>
      <c r="P236" s="73"/>
      <c r="Q236" s="69">
        <f>+'Pay App 29'!Q236+N236+P236</f>
        <v>0</v>
      </c>
    </row>
    <row r="237" spans="1:17" ht="21" customHeight="1" x14ac:dyDescent="0.25">
      <c r="A237" s="153" t="s">
        <v>183</v>
      </c>
      <c r="B237" s="153"/>
      <c r="C237" s="153" t="s">
        <v>184</v>
      </c>
      <c r="D237" s="158"/>
      <c r="E237" s="101">
        <f>+'Pay App 29'!E237</f>
        <v>0</v>
      </c>
      <c r="F237" s="73"/>
      <c r="G237" s="102">
        <f>+'Pay App 29'!G237+'Pay App 30'!F237</f>
        <v>0</v>
      </c>
      <c r="H237" s="194">
        <f>+'Pay App 29'!K237</f>
        <v>0</v>
      </c>
      <c r="I237" s="195"/>
      <c r="J237" s="104"/>
      <c r="K237" s="55">
        <f t="shared" si="10"/>
        <v>0</v>
      </c>
      <c r="L237" s="56">
        <f t="shared" si="8"/>
        <v>0</v>
      </c>
      <c r="M237" s="54">
        <f t="shared" si="9"/>
        <v>0</v>
      </c>
      <c r="N237" s="54">
        <f t="shared" si="11"/>
        <v>0</v>
      </c>
      <c r="O237" s="101">
        <f>+'Pay App 29'!O237+'Pay App 29'!P237</f>
        <v>0</v>
      </c>
      <c r="P237" s="73"/>
      <c r="Q237" s="69">
        <f>+'Pay App 29'!Q237+N237+P237</f>
        <v>0</v>
      </c>
    </row>
    <row r="238" spans="1:17" ht="21" customHeight="1" x14ac:dyDescent="0.25">
      <c r="A238" s="156" t="s">
        <v>404</v>
      </c>
      <c r="B238" s="156"/>
      <c r="C238" s="156" t="s">
        <v>405</v>
      </c>
      <c r="D238" s="157"/>
      <c r="E238" s="101">
        <f>+'Pay App 29'!E238</f>
        <v>0</v>
      </c>
      <c r="F238" s="73"/>
      <c r="G238" s="54">
        <f>+'Pay App 29'!G238+'Pay App 30'!F238</f>
        <v>0</v>
      </c>
      <c r="H238" s="194">
        <f>+'Pay App 29'!K238</f>
        <v>0</v>
      </c>
      <c r="I238" s="195"/>
      <c r="J238" s="104"/>
      <c r="K238" s="55">
        <f t="shared" si="10"/>
        <v>0</v>
      </c>
      <c r="L238" s="120">
        <f t="shared" si="8"/>
        <v>0</v>
      </c>
      <c r="M238" s="54">
        <f t="shared" si="9"/>
        <v>0</v>
      </c>
      <c r="N238" s="54">
        <f t="shared" si="11"/>
        <v>0</v>
      </c>
      <c r="O238" s="101">
        <f>+'Pay App 29'!O238+'Pay App 29'!P238</f>
        <v>0</v>
      </c>
      <c r="P238" s="73"/>
      <c r="Q238" s="69">
        <f>+'Pay App 29'!Q238+N238+P238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NwJqZ2luqMx9e19IogZVIR9OPBbGycYFlu/GmGVMUBatretPgTbOFKtsHY5bypDywG+18y0xQtIUme4hqxTY2w==" saltValue="N1fzAFFohIkDwibUw81g8w==" spinCount="100000" sheet="1" selectLockedCells="1"/>
  <protectedRanges>
    <protectedRange sqref="A116 C116" name="Range2"/>
    <protectedRange sqref="A188 A218 C188 C218" name="Range2_1"/>
  </protectedRanges>
  <mergeCells count="516">
    <mergeCell ref="A7:B7"/>
    <mergeCell ref="I7:J7"/>
    <mergeCell ref="H8:Q11"/>
    <mergeCell ref="A12:B12"/>
    <mergeCell ref="H12:Q15"/>
    <mergeCell ref="A14:B14"/>
    <mergeCell ref="A24:B24"/>
    <mergeCell ref="H24:Q25"/>
    <mergeCell ref="A25:B25"/>
    <mergeCell ref="A27:B27"/>
    <mergeCell ref="A28:B28"/>
    <mergeCell ref="A29:B29"/>
    <mergeCell ref="H29:J29"/>
    <mergeCell ref="L29:N29"/>
    <mergeCell ref="H16:Q16"/>
    <mergeCell ref="H18:Q19"/>
    <mergeCell ref="A19:B19"/>
    <mergeCell ref="A21:B21"/>
    <mergeCell ref="H21:Q22"/>
    <mergeCell ref="A22:B22"/>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A86:B86"/>
    <mergeCell ref="C86:D86"/>
    <mergeCell ref="H86:I86"/>
    <mergeCell ref="A87:B87"/>
    <mergeCell ref="C87:D87"/>
    <mergeCell ref="H87:I87"/>
    <mergeCell ref="A84:B84"/>
    <mergeCell ref="C84:D84"/>
    <mergeCell ref="H84:I84"/>
    <mergeCell ref="A85:B85"/>
    <mergeCell ref="C85:D85"/>
    <mergeCell ref="H85:I85"/>
    <mergeCell ref="A90:B90"/>
    <mergeCell ref="C90:D90"/>
    <mergeCell ref="H90:I90"/>
    <mergeCell ref="A91:B91"/>
    <mergeCell ref="C91:D91"/>
    <mergeCell ref="H91:I91"/>
    <mergeCell ref="A88:B88"/>
    <mergeCell ref="C88:D88"/>
    <mergeCell ref="H88:I88"/>
    <mergeCell ref="A89:B89"/>
    <mergeCell ref="C89:D89"/>
    <mergeCell ref="H89:I89"/>
    <mergeCell ref="A94:B94"/>
    <mergeCell ref="C94:D94"/>
    <mergeCell ref="H94:I94"/>
    <mergeCell ref="A95:B95"/>
    <mergeCell ref="C95:D95"/>
    <mergeCell ref="H95:I95"/>
    <mergeCell ref="A92:B92"/>
    <mergeCell ref="C92:D92"/>
    <mergeCell ref="H92:I92"/>
    <mergeCell ref="A93:B93"/>
    <mergeCell ref="C93:D93"/>
    <mergeCell ref="H93:I93"/>
    <mergeCell ref="A98:B98"/>
    <mergeCell ref="C98:D98"/>
    <mergeCell ref="H98:I98"/>
    <mergeCell ref="A99:B99"/>
    <mergeCell ref="C99:D99"/>
    <mergeCell ref="H99:I99"/>
    <mergeCell ref="A96:B96"/>
    <mergeCell ref="C96:D96"/>
    <mergeCell ref="H96:I96"/>
    <mergeCell ref="A97:B97"/>
    <mergeCell ref="C97:D97"/>
    <mergeCell ref="H97:I97"/>
    <mergeCell ref="A102:B102"/>
    <mergeCell ref="C102:D102"/>
    <mergeCell ref="H102:I102"/>
    <mergeCell ref="A103:B103"/>
    <mergeCell ref="C103:D103"/>
    <mergeCell ref="H103:I103"/>
    <mergeCell ref="A100:B100"/>
    <mergeCell ref="C100:D100"/>
    <mergeCell ref="H100:I100"/>
    <mergeCell ref="A101:B101"/>
    <mergeCell ref="C101:D101"/>
    <mergeCell ref="H101:I101"/>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9:B199"/>
    <mergeCell ref="C199:D199"/>
    <mergeCell ref="H199:I199"/>
    <mergeCell ref="A200:B200"/>
    <mergeCell ref="C200:D200"/>
    <mergeCell ref="H200:I200"/>
    <mergeCell ref="A197:B197"/>
    <mergeCell ref="C197:D197"/>
    <mergeCell ref="H197:I197"/>
    <mergeCell ref="A198:B198"/>
    <mergeCell ref="C198:D198"/>
    <mergeCell ref="H198:I198"/>
    <mergeCell ref="A203:B203"/>
    <mergeCell ref="C203:D203"/>
    <mergeCell ref="H203:I203"/>
    <mergeCell ref="A204:B204"/>
    <mergeCell ref="C204:D204"/>
    <mergeCell ref="H204:I204"/>
    <mergeCell ref="A201:B201"/>
    <mergeCell ref="C201:D201"/>
    <mergeCell ref="H201:I201"/>
    <mergeCell ref="A202:B202"/>
    <mergeCell ref="C202:D202"/>
    <mergeCell ref="H202:I202"/>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9:B239"/>
    <mergeCell ref="C239:D239"/>
    <mergeCell ref="H239:I239"/>
    <mergeCell ref="A237:B237"/>
    <mergeCell ref="C237:D237"/>
    <mergeCell ref="H237:I237"/>
    <mergeCell ref="A238:B238"/>
    <mergeCell ref="C238:D238"/>
    <mergeCell ref="H238:I238"/>
  </mergeCells>
  <dataValidations disablePrompts="1" count="2">
    <dataValidation allowBlank="1" showInputMessage="1" sqref="P80:P238"/>
    <dataValidation type="decimal" operator="lessThanOrEqual" allowBlank="1" showInputMessage="1" showErrorMessage="1" errorTitle="Release retention" error="In order to release retention, the number entered into this cell must be negative." sqref="O80:O238">
      <formula1>0</formula1>
    </dataValidation>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31</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35"/>
      <c r="I17" s="135"/>
      <c r="J17" s="135"/>
      <c r="K17" s="135"/>
      <c r="L17" s="135"/>
      <c r="M17" s="135"/>
      <c r="N17" s="135"/>
      <c r="O17" s="135"/>
      <c r="P17" s="135"/>
      <c r="Q17" s="135"/>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34"/>
      <c r="I20" s="134"/>
      <c r="J20" s="134"/>
      <c r="K20" s="134"/>
      <c r="L20" s="134"/>
      <c r="M20" s="134"/>
      <c r="N20" s="134"/>
      <c r="O20" s="134"/>
      <c r="P20" s="134"/>
      <c r="Q20" s="134"/>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34"/>
      <c r="I23" s="134"/>
      <c r="J23" s="134"/>
      <c r="K23" s="134"/>
      <c r="L23" s="134"/>
      <c r="M23" s="134"/>
      <c r="N23" s="134"/>
      <c r="O23" s="134"/>
      <c r="P23" s="134"/>
      <c r="Q23" s="134"/>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30'!F36+'Pay App 31'!F239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34"/>
      <c r="I42" s="134"/>
      <c r="J42" s="134"/>
      <c r="K42" s="134"/>
      <c r="L42" s="134"/>
      <c r="M42" s="134"/>
      <c r="N42" s="134"/>
      <c r="O42" s="134"/>
      <c r="P42" s="134"/>
      <c r="Q42" s="134"/>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30'!F51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30'!F55+'Pay App 30'!F57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30'!B62+'Pay App 31'!N239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31.1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31">
        <f>+'Project Summary Sheet'!C17</f>
        <v>0</v>
      </c>
      <c r="O74" s="131"/>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32" t="s">
        <v>63</v>
      </c>
      <c r="F78" s="132" t="s">
        <v>64</v>
      </c>
      <c r="G78" s="132" t="s">
        <v>65</v>
      </c>
      <c r="H78" s="169" t="s">
        <v>66</v>
      </c>
      <c r="I78" s="169"/>
      <c r="J78" s="132" t="s">
        <v>67</v>
      </c>
      <c r="K78" s="132" t="s">
        <v>248</v>
      </c>
      <c r="L78" s="132" t="s">
        <v>68</v>
      </c>
      <c r="M78" s="42" t="s">
        <v>69</v>
      </c>
      <c r="N78" s="132" t="s">
        <v>70</v>
      </c>
      <c r="O78" s="112" t="s">
        <v>71</v>
      </c>
      <c r="P78" s="132" t="s">
        <v>72</v>
      </c>
      <c r="Q78" s="132" t="s">
        <v>425</v>
      </c>
    </row>
    <row r="79" spans="1:20" ht="65.25" customHeight="1" x14ac:dyDescent="0.25">
      <c r="A79" s="170" t="s">
        <v>73</v>
      </c>
      <c r="B79" s="170"/>
      <c r="C79" s="170" t="s">
        <v>74</v>
      </c>
      <c r="D79" s="170"/>
      <c r="E79" s="133" t="s">
        <v>14</v>
      </c>
      <c r="F79" s="133" t="s">
        <v>235</v>
      </c>
      <c r="G79" s="133" t="s">
        <v>234</v>
      </c>
      <c r="H79" s="170" t="s">
        <v>236</v>
      </c>
      <c r="I79" s="170"/>
      <c r="J79" s="133" t="s">
        <v>245</v>
      </c>
      <c r="K79" s="45" t="s">
        <v>246</v>
      </c>
      <c r="L79" s="133" t="s">
        <v>247</v>
      </c>
      <c r="M79" s="45" t="s">
        <v>237</v>
      </c>
      <c r="N79" s="133" t="s">
        <v>238</v>
      </c>
      <c r="O79" s="113" t="s">
        <v>424</v>
      </c>
      <c r="P79" s="133" t="s">
        <v>423</v>
      </c>
      <c r="Q79" s="133" t="s">
        <v>239</v>
      </c>
    </row>
    <row r="80" spans="1:20" ht="21" customHeight="1" x14ac:dyDescent="0.25">
      <c r="A80" s="171" t="s">
        <v>77</v>
      </c>
      <c r="B80" s="171"/>
      <c r="C80" s="186" t="s">
        <v>75</v>
      </c>
      <c r="D80" s="187"/>
      <c r="E80" s="100">
        <f>+'Pay App 30'!E80</f>
        <v>0</v>
      </c>
      <c r="F80" s="72"/>
      <c r="G80" s="52">
        <f>+'Pay App 30'!G80+F80</f>
        <v>0</v>
      </c>
      <c r="H80" s="196">
        <f>+'Pay App 30'!K80</f>
        <v>0</v>
      </c>
      <c r="I80" s="197"/>
      <c r="J80" s="103"/>
      <c r="K80" s="53">
        <f>+H80+J80</f>
        <v>0</v>
      </c>
      <c r="L80" s="70">
        <f>IF(ISERROR(K80/G80),0,K80/G80)</f>
        <v>0</v>
      </c>
      <c r="M80" s="52">
        <f>+G80-K80</f>
        <v>0</v>
      </c>
      <c r="N80" s="52">
        <f>SUM(+J80*0.05)</f>
        <v>0</v>
      </c>
      <c r="O80" s="100">
        <f>+'Pay App 30'!O80+'Pay App 30'!P80</f>
        <v>0</v>
      </c>
      <c r="P80" s="72"/>
      <c r="Q80" s="71">
        <f>+'Pay App 30'!Q80+N80+P80</f>
        <v>0</v>
      </c>
    </row>
    <row r="81" spans="1:17" ht="21" customHeight="1" x14ac:dyDescent="0.25">
      <c r="A81" s="154" t="s">
        <v>78</v>
      </c>
      <c r="B81" s="154"/>
      <c r="C81" s="154" t="s">
        <v>79</v>
      </c>
      <c r="D81" s="155"/>
      <c r="E81" s="101">
        <f>+'Pay App 30'!E81</f>
        <v>0</v>
      </c>
      <c r="F81" s="73"/>
      <c r="G81" s="102">
        <f>+'Pay App 30'!G81+'Pay App 31'!F81</f>
        <v>0</v>
      </c>
      <c r="H81" s="194">
        <f>+'Pay App 30'!K81</f>
        <v>0</v>
      </c>
      <c r="I81" s="195"/>
      <c r="J81" s="104"/>
      <c r="K81" s="55">
        <f>+H81+J81</f>
        <v>0</v>
      </c>
      <c r="L81" s="56">
        <f t="shared" ref="L81:L145" si="0">IF(ISERROR(K81/G81),0,K81/G81)</f>
        <v>0</v>
      </c>
      <c r="M81" s="54">
        <f t="shared" ref="M81:M145" si="1">+G81-K81</f>
        <v>0</v>
      </c>
      <c r="N81" s="54">
        <f>SUM(+J81*0.05)</f>
        <v>0</v>
      </c>
      <c r="O81" s="101">
        <f>+'Pay App 30'!O81+'Pay App 30'!P81</f>
        <v>0</v>
      </c>
      <c r="P81" s="73"/>
      <c r="Q81" s="69">
        <f>+'Pay App 30'!Q81+N81+P81</f>
        <v>0</v>
      </c>
    </row>
    <row r="82" spans="1:17" ht="21" customHeight="1" x14ac:dyDescent="0.25">
      <c r="A82" s="154" t="s">
        <v>80</v>
      </c>
      <c r="B82" s="154"/>
      <c r="C82" s="130" t="s">
        <v>76</v>
      </c>
      <c r="D82" s="58"/>
      <c r="E82" s="101">
        <f>+'Pay App 30'!E82</f>
        <v>0</v>
      </c>
      <c r="F82" s="73"/>
      <c r="G82" s="102">
        <f>+'Pay App 30'!G82+'Pay App 31'!F82</f>
        <v>0</v>
      </c>
      <c r="H82" s="194">
        <f>+'Pay App 30'!K82</f>
        <v>0</v>
      </c>
      <c r="I82" s="195"/>
      <c r="J82" s="104"/>
      <c r="K82" s="55">
        <f t="shared" ref="K82:K146" si="2">+H82+J82</f>
        <v>0</v>
      </c>
      <c r="L82" s="56">
        <f t="shared" si="0"/>
        <v>0</v>
      </c>
      <c r="M82" s="54">
        <f t="shared" si="1"/>
        <v>0</v>
      </c>
      <c r="N82" s="54">
        <f t="shared" ref="N82:N146" si="3">SUM(+J82*0.05)</f>
        <v>0</v>
      </c>
      <c r="O82" s="101">
        <f>+'Pay App 30'!O82+'Pay App 30'!P82</f>
        <v>0</v>
      </c>
      <c r="P82" s="73"/>
      <c r="Q82" s="69">
        <f>+'Pay App 30'!Q82+N82+P82</f>
        <v>0</v>
      </c>
    </row>
    <row r="83" spans="1:17" ht="21" customHeight="1" x14ac:dyDescent="0.25">
      <c r="A83" s="154" t="s">
        <v>408</v>
      </c>
      <c r="B83" s="154"/>
      <c r="C83" s="154" t="s">
        <v>409</v>
      </c>
      <c r="D83" s="155"/>
      <c r="E83" s="101">
        <f>+'Pay App 30'!E83</f>
        <v>0</v>
      </c>
      <c r="F83" s="73"/>
      <c r="G83" s="102">
        <f>+'Pay App 30'!G83+'Pay App 31'!F83</f>
        <v>0</v>
      </c>
      <c r="H83" s="194">
        <f>+'Pay App 30'!K83</f>
        <v>0</v>
      </c>
      <c r="I83" s="195"/>
      <c r="J83" s="104"/>
      <c r="K83" s="55">
        <f t="shared" si="2"/>
        <v>0</v>
      </c>
      <c r="L83" s="56">
        <f t="shared" si="0"/>
        <v>0</v>
      </c>
      <c r="M83" s="54">
        <f t="shared" si="1"/>
        <v>0</v>
      </c>
      <c r="N83" s="54">
        <f t="shared" si="3"/>
        <v>0</v>
      </c>
      <c r="O83" s="101">
        <f>+'Pay App 30'!O83+'Pay App 30'!P83</f>
        <v>0</v>
      </c>
      <c r="P83" s="73"/>
      <c r="Q83" s="69">
        <f>+'Pay App 30'!Q83+N83+P83</f>
        <v>0</v>
      </c>
    </row>
    <row r="84" spans="1:17" ht="21" customHeight="1" x14ac:dyDescent="0.25">
      <c r="A84" s="154" t="s">
        <v>410</v>
      </c>
      <c r="B84" s="154"/>
      <c r="C84" s="154" t="s">
        <v>81</v>
      </c>
      <c r="D84" s="155"/>
      <c r="E84" s="101">
        <f>+'Pay App 30'!E84</f>
        <v>0</v>
      </c>
      <c r="F84" s="73"/>
      <c r="G84" s="102">
        <f>+'Pay App 30'!G84+'Pay App 31'!F84</f>
        <v>0</v>
      </c>
      <c r="H84" s="194">
        <f>+'Pay App 30'!K84</f>
        <v>0</v>
      </c>
      <c r="I84" s="195"/>
      <c r="J84" s="104"/>
      <c r="K84" s="55">
        <f t="shared" si="2"/>
        <v>0</v>
      </c>
      <c r="L84" s="56">
        <f t="shared" si="0"/>
        <v>0</v>
      </c>
      <c r="M84" s="54">
        <f t="shared" si="1"/>
        <v>0</v>
      </c>
      <c r="N84" s="54">
        <f t="shared" si="3"/>
        <v>0</v>
      </c>
      <c r="O84" s="101">
        <f>+'Pay App 30'!O84+'Pay App 30'!P84</f>
        <v>0</v>
      </c>
      <c r="P84" s="73"/>
      <c r="Q84" s="69">
        <f>+'Pay App 30'!Q84+N84+P84</f>
        <v>0</v>
      </c>
    </row>
    <row r="85" spans="1:17" ht="21" customHeight="1" x14ac:dyDescent="0.25">
      <c r="A85" s="154" t="s">
        <v>411</v>
      </c>
      <c r="B85" s="154"/>
      <c r="C85" s="154" t="s">
        <v>412</v>
      </c>
      <c r="D85" s="155"/>
      <c r="E85" s="101">
        <f>+'Pay App 30'!E85</f>
        <v>0</v>
      </c>
      <c r="F85" s="73"/>
      <c r="G85" s="102">
        <f>+'Pay App 30'!G85+'Pay App 31'!F85</f>
        <v>0</v>
      </c>
      <c r="H85" s="194">
        <f>+'Pay App 30'!K85</f>
        <v>0</v>
      </c>
      <c r="I85" s="195"/>
      <c r="J85" s="104"/>
      <c r="K85" s="55">
        <f t="shared" si="2"/>
        <v>0</v>
      </c>
      <c r="L85" s="56">
        <f t="shared" si="0"/>
        <v>0</v>
      </c>
      <c r="M85" s="54">
        <f t="shared" si="1"/>
        <v>0</v>
      </c>
      <c r="N85" s="54">
        <f t="shared" si="3"/>
        <v>0</v>
      </c>
      <c r="O85" s="101">
        <f>+'Pay App 30'!O85+'Pay App 30'!P85</f>
        <v>0</v>
      </c>
      <c r="P85" s="73"/>
      <c r="Q85" s="69">
        <f>+'Pay App 30'!Q85+N85+P85</f>
        <v>0</v>
      </c>
    </row>
    <row r="86" spans="1:17" ht="21" customHeight="1" x14ac:dyDescent="0.25">
      <c r="A86" s="154" t="s">
        <v>406</v>
      </c>
      <c r="B86" s="154"/>
      <c r="C86" s="154" t="s">
        <v>407</v>
      </c>
      <c r="D86" s="155"/>
      <c r="E86" s="101">
        <f>+'Pay App 30'!E86</f>
        <v>0</v>
      </c>
      <c r="F86" s="73"/>
      <c r="G86" s="102">
        <f>+'Pay App 30'!G86+'Pay App 31'!F86</f>
        <v>0</v>
      </c>
      <c r="H86" s="194">
        <f>+'Pay App 30'!K86</f>
        <v>0</v>
      </c>
      <c r="I86" s="195"/>
      <c r="J86" s="104"/>
      <c r="K86" s="55">
        <f t="shared" si="2"/>
        <v>0</v>
      </c>
      <c r="L86" s="56">
        <f t="shared" si="0"/>
        <v>0</v>
      </c>
      <c r="M86" s="54">
        <f t="shared" si="1"/>
        <v>0</v>
      </c>
      <c r="N86" s="54">
        <f t="shared" si="3"/>
        <v>0</v>
      </c>
      <c r="O86" s="101">
        <f>+'Pay App 30'!O86+'Pay App 30'!P86</f>
        <v>0</v>
      </c>
      <c r="P86" s="73"/>
      <c r="Q86" s="69">
        <f>+'Pay App 30'!Q86+N86+P86</f>
        <v>0</v>
      </c>
    </row>
    <row r="87" spans="1:17" ht="21" customHeight="1" x14ac:dyDescent="0.25">
      <c r="A87" s="154" t="s">
        <v>562</v>
      </c>
      <c r="B87" s="154"/>
      <c r="C87" s="154" t="s">
        <v>563</v>
      </c>
      <c r="D87" s="155"/>
      <c r="E87" s="101">
        <f>+'Pay App 30'!E87</f>
        <v>0</v>
      </c>
      <c r="F87" s="73"/>
      <c r="G87" s="102">
        <f>+'Pay App 30'!G87+'Pay App 31'!F87</f>
        <v>0</v>
      </c>
      <c r="H87" s="194">
        <f>+'Pay App 30'!K87</f>
        <v>0</v>
      </c>
      <c r="I87" s="195"/>
      <c r="J87" s="104"/>
      <c r="K87" s="55">
        <f t="shared" si="2"/>
        <v>0</v>
      </c>
      <c r="L87" s="56">
        <f t="shared" si="0"/>
        <v>0</v>
      </c>
      <c r="M87" s="54">
        <f t="shared" si="1"/>
        <v>0</v>
      </c>
      <c r="N87" s="54">
        <f t="shared" si="3"/>
        <v>0</v>
      </c>
      <c r="O87" s="101">
        <f>+'Pay App 30'!O87+'Pay App 30'!P87</f>
        <v>0</v>
      </c>
      <c r="P87" s="73"/>
      <c r="Q87" s="69">
        <f>+'Pay App 30'!Q87+N87+P87</f>
        <v>0</v>
      </c>
    </row>
    <row r="88" spans="1:17" ht="21" customHeight="1" x14ac:dyDescent="0.25">
      <c r="A88" s="159" t="s">
        <v>228</v>
      </c>
      <c r="B88" s="159"/>
      <c r="C88" s="186" t="s">
        <v>269</v>
      </c>
      <c r="D88" s="187"/>
      <c r="E88" s="101">
        <f>+'Pay App 30'!E88</f>
        <v>0</v>
      </c>
      <c r="F88" s="73"/>
      <c r="G88" s="102">
        <f>+'Pay App 30'!G88+'Pay App 31'!F88</f>
        <v>0</v>
      </c>
      <c r="H88" s="194">
        <f>+'Pay App 30'!K88</f>
        <v>0</v>
      </c>
      <c r="I88" s="195"/>
      <c r="J88" s="104"/>
      <c r="K88" s="55">
        <f t="shared" si="2"/>
        <v>0</v>
      </c>
      <c r="L88" s="56">
        <f t="shared" si="0"/>
        <v>0</v>
      </c>
      <c r="M88" s="54">
        <f t="shared" si="1"/>
        <v>0</v>
      </c>
      <c r="N88" s="54">
        <f t="shared" si="3"/>
        <v>0</v>
      </c>
      <c r="O88" s="101">
        <f>+'Pay App 30'!O88+'Pay App 30'!P88</f>
        <v>0</v>
      </c>
      <c r="P88" s="73"/>
      <c r="Q88" s="69">
        <f>+'Pay App 30'!Q88+N88+P88</f>
        <v>0</v>
      </c>
    </row>
    <row r="89" spans="1:17" ht="21" customHeight="1" x14ac:dyDescent="0.25">
      <c r="A89" s="154" t="s">
        <v>82</v>
      </c>
      <c r="B89" s="154"/>
      <c r="C89" s="154" t="s">
        <v>256</v>
      </c>
      <c r="D89" s="155"/>
      <c r="E89" s="101">
        <f>+'Pay App 30'!E89</f>
        <v>0</v>
      </c>
      <c r="F89" s="73"/>
      <c r="G89" s="102">
        <f>+'Pay App 30'!G89+'Pay App 31'!F89</f>
        <v>0</v>
      </c>
      <c r="H89" s="194">
        <f>+'Pay App 30'!K89</f>
        <v>0</v>
      </c>
      <c r="I89" s="195"/>
      <c r="J89" s="104"/>
      <c r="K89" s="55">
        <f t="shared" si="2"/>
        <v>0</v>
      </c>
      <c r="L89" s="56">
        <f t="shared" si="0"/>
        <v>0</v>
      </c>
      <c r="M89" s="54">
        <f t="shared" si="1"/>
        <v>0</v>
      </c>
      <c r="N89" s="54">
        <f t="shared" si="3"/>
        <v>0</v>
      </c>
      <c r="O89" s="101">
        <f>+'Pay App 30'!O89+'Pay App 30'!P89</f>
        <v>0</v>
      </c>
      <c r="P89" s="73"/>
      <c r="Q89" s="69">
        <f>+'Pay App 30'!Q89+N89+P89</f>
        <v>0</v>
      </c>
    </row>
    <row r="90" spans="1:17" ht="21" customHeight="1" x14ac:dyDescent="0.25">
      <c r="A90" s="154" t="s">
        <v>257</v>
      </c>
      <c r="B90" s="154"/>
      <c r="C90" s="154" t="s">
        <v>258</v>
      </c>
      <c r="D90" s="155"/>
      <c r="E90" s="101">
        <f>+'Pay App 30'!E90</f>
        <v>0</v>
      </c>
      <c r="F90" s="73"/>
      <c r="G90" s="102">
        <f>+'Pay App 30'!G90+'Pay App 31'!F90</f>
        <v>0</v>
      </c>
      <c r="H90" s="194">
        <f>+'Pay App 30'!K90</f>
        <v>0</v>
      </c>
      <c r="I90" s="195"/>
      <c r="J90" s="104"/>
      <c r="K90" s="55">
        <f t="shared" si="2"/>
        <v>0</v>
      </c>
      <c r="L90" s="56">
        <f t="shared" si="0"/>
        <v>0</v>
      </c>
      <c r="M90" s="54">
        <f t="shared" si="1"/>
        <v>0</v>
      </c>
      <c r="N90" s="54">
        <f t="shared" si="3"/>
        <v>0</v>
      </c>
      <c r="O90" s="101">
        <f>+'Pay App 30'!O90+'Pay App 30'!P90</f>
        <v>0</v>
      </c>
      <c r="P90" s="73"/>
      <c r="Q90" s="69">
        <f>+'Pay App 30'!Q90+N90+P90</f>
        <v>0</v>
      </c>
    </row>
    <row r="91" spans="1:17" ht="21" customHeight="1" x14ac:dyDescent="0.25">
      <c r="A91" s="154" t="s">
        <v>259</v>
      </c>
      <c r="B91" s="154"/>
      <c r="C91" s="154" t="s">
        <v>260</v>
      </c>
      <c r="D91" s="155"/>
      <c r="E91" s="101">
        <f>+'Pay App 30'!E91</f>
        <v>0</v>
      </c>
      <c r="F91" s="73"/>
      <c r="G91" s="102">
        <f>+'Pay App 30'!G91+'Pay App 31'!F91</f>
        <v>0</v>
      </c>
      <c r="H91" s="194">
        <f>+'Pay App 30'!K91</f>
        <v>0</v>
      </c>
      <c r="I91" s="195"/>
      <c r="J91" s="104"/>
      <c r="K91" s="55">
        <f t="shared" si="2"/>
        <v>0</v>
      </c>
      <c r="L91" s="56">
        <f t="shared" si="0"/>
        <v>0</v>
      </c>
      <c r="M91" s="54">
        <f t="shared" si="1"/>
        <v>0</v>
      </c>
      <c r="N91" s="54">
        <f t="shared" si="3"/>
        <v>0</v>
      </c>
      <c r="O91" s="101">
        <f>+'Pay App 30'!O91+'Pay App 30'!P91</f>
        <v>0</v>
      </c>
      <c r="P91" s="73"/>
      <c r="Q91" s="69">
        <f>+'Pay App 30'!Q91+N91+P91</f>
        <v>0</v>
      </c>
    </row>
    <row r="92" spans="1:17" ht="21" customHeight="1" x14ac:dyDescent="0.25">
      <c r="A92" s="154" t="s">
        <v>261</v>
      </c>
      <c r="B92" s="154"/>
      <c r="C92" s="154" t="s">
        <v>262</v>
      </c>
      <c r="D92" s="155"/>
      <c r="E92" s="101">
        <f>+'Pay App 30'!E92</f>
        <v>0</v>
      </c>
      <c r="F92" s="73"/>
      <c r="G92" s="102">
        <f>+'Pay App 30'!G92+'Pay App 31'!F92</f>
        <v>0</v>
      </c>
      <c r="H92" s="194">
        <f>+'Pay App 30'!K92</f>
        <v>0</v>
      </c>
      <c r="I92" s="195"/>
      <c r="J92" s="104"/>
      <c r="K92" s="55">
        <f t="shared" si="2"/>
        <v>0</v>
      </c>
      <c r="L92" s="56">
        <f t="shared" si="0"/>
        <v>0</v>
      </c>
      <c r="M92" s="54">
        <f t="shared" si="1"/>
        <v>0</v>
      </c>
      <c r="N92" s="54">
        <f t="shared" si="3"/>
        <v>0</v>
      </c>
      <c r="O92" s="101">
        <f>+'Pay App 30'!O92+'Pay App 30'!P92</f>
        <v>0</v>
      </c>
      <c r="P92" s="73"/>
      <c r="Q92" s="69">
        <f>+'Pay App 30'!Q92+N92+P92</f>
        <v>0</v>
      </c>
    </row>
    <row r="93" spans="1:17" ht="21" customHeight="1" x14ac:dyDescent="0.25">
      <c r="A93" s="154" t="s">
        <v>263</v>
      </c>
      <c r="B93" s="154"/>
      <c r="C93" s="154" t="s">
        <v>264</v>
      </c>
      <c r="D93" s="155"/>
      <c r="E93" s="101">
        <f>+'Pay App 30'!E93</f>
        <v>0</v>
      </c>
      <c r="F93" s="73"/>
      <c r="G93" s="102">
        <f>+'Pay App 30'!G93+'Pay App 31'!F93</f>
        <v>0</v>
      </c>
      <c r="H93" s="194">
        <f>+'Pay App 30'!K93</f>
        <v>0</v>
      </c>
      <c r="I93" s="195"/>
      <c r="J93" s="104"/>
      <c r="K93" s="55">
        <f t="shared" si="2"/>
        <v>0</v>
      </c>
      <c r="L93" s="56">
        <f t="shared" si="0"/>
        <v>0</v>
      </c>
      <c r="M93" s="54">
        <f t="shared" si="1"/>
        <v>0</v>
      </c>
      <c r="N93" s="54">
        <f t="shared" si="3"/>
        <v>0</v>
      </c>
      <c r="O93" s="101">
        <f>+'Pay App 30'!O93+'Pay App 30'!P93</f>
        <v>0</v>
      </c>
      <c r="P93" s="73"/>
      <c r="Q93" s="69">
        <f>+'Pay App 30'!Q93+N93+P93</f>
        <v>0</v>
      </c>
    </row>
    <row r="94" spans="1:17" ht="21" customHeight="1" x14ac:dyDescent="0.25">
      <c r="A94" s="154" t="s">
        <v>265</v>
      </c>
      <c r="B94" s="154"/>
      <c r="C94" s="154" t="s">
        <v>266</v>
      </c>
      <c r="D94" s="155"/>
      <c r="E94" s="101">
        <f>+'Pay App 30'!E94</f>
        <v>0</v>
      </c>
      <c r="F94" s="73"/>
      <c r="G94" s="102">
        <f>+'Pay App 30'!G94+'Pay App 31'!F94</f>
        <v>0</v>
      </c>
      <c r="H94" s="194">
        <f>+'Pay App 30'!K94</f>
        <v>0</v>
      </c>
      <c r="I94" s="195"/>
      <c r="J94" s="104"/>
      <c r="K94" s="55">
        <f t="shared" si="2"/>
        <v>0</v>
      </c>
      <c r="L94" s="56">
        <f t="shared" si="0"/>
        <v>0</v>
      </c>
      <c r="M94" s="54">
        <f t="shared" si="1"/>
        <v>0</v>
      </c>
      <c r="N94" s="54">
        <f t="shared" si="3"/>
        <v>0</v>
      </c>
      <c r="O94" s="101">
        <f>+'Pay App 30'!O94+'Pay App 30'!P94</f>
        <v>0</v>
      </c>
      <c r="P94" s="73"/>
      <c r="Q94" s="69">
        <f>+'Pay App 30'!Q94+N94+P94</f>
        <v>0</v>
      </c>
    </row>
    <row r="95" spans="1:17" ht="21" customHeight="1" x14ac:dyDescent="0.25">
      <c r="A95" s="154" t="s">
        <v>83</v>
      </c>
      <c r="B95" s="154"/>
      <c r="C95" s="154" t="s">
        <v>267</v>
      </c>
      <c r="D95" s="155"/>
      <c r="E95" s="101">
        <f>+'Pay App 30'!E95</f>
        <v>0</v>
      </c>
      <c r="F95" s="73"/>
      <c r="G95" s="102">
        <f>+'Pay App 30'!G95+'Pay App 31'!F95</f>
        <v>0</v>
      </c>
      <c r="H95" s="194">
        <f>+'Pay App 30'!K95</f>
        <v>0</v>
      </c>
      <c r="I95" s="195"/>
      <c r="J95" s="104"/>
      <c r="K95" s="55">
        <f t="shared" si="2"/>
        <v>0</v>
      </c>
      <c r="L95" s="56">
        <f t="shared" si="0"/>
        <v>0</v>
      </c>
      <c r="M95" s="54">
        <f t="shared" si="1"/>
        <v>0</v>
      </c>
      <c r="N95" s="54">
        <f t="shared" si="3"/>
        <v>0</v>
      </c>
      <c r="O95" s="101">
        <f>+'Pay App 30'!O95+'Pay App 30'!P95</f>
        <v>0</v>
      </c>
      <c r="P95" s="73"/>
      <c r="Q95" s="69">
        <f>+'Pay App 30'!Q95+N95+P95</f>
        <v>0</v>
      </c>
    </row>
    <row r="96" spans="1:17" ht="21" customHeight="1" x14ac:dyDescent="0.25">
      <c r="A96" s="154" t="s">
        <v>84</v>
      </c>
      <c r="B96" s="154"/>
      <c r="C96" s="154" t="s">
        <v>268</v>
      </c>
      <c r="D96" s="155"/>
      <c r="E96" s="101">
        <f>+'Pay App 30'!E96</f>
        <v>0</v>
      </c>
      <c r="F96" s="73"/>
      <c r="G96" s="102">
        <f>+'Pay App 30'!G96+'Pay App 31'!F96</f>
        <v>0</v>
      </c>
      <c r="H96" s="194">
        <f>+'Pay App 30'!K96</f>
        <v>0</v>
      </c>
      <c r="I96" s="195"/>
      <c r="J96" s="104"/>
      <c r="K96" s="55">
        <f t="shared" si="2"/>
        <v>0</v>
      </c>
      <c r="L96" s="56">
        <f t="shared" si="0"/>
        <v>0</v>
      </c>
      <c r="M96" s="54">
        <f t="shared" si="1"/>
        <v>0</v>
      </c>
      <c r="N96" s="54">
        <f t="shared" si="3"/>
        <v>0</v>
      </c>
      <c r="O96" s="101">
        <f>+'Pay App 30'!O96+'Pay App 30'!P96</f>
        <v>0</v>
      </c>
      <c r="P96" s="73"/>
      <c r="Q96" s="69">
        <f>+'Pay App 30'!Q96+N96+P96</f>
        <v>0</v>
      </c>
    </row>
    <row r="97" spans="1:17" ht="21" customHeight="1" x14ac:dyDescent="0.25">
      <c r="A97" s="154" t="s">
        <v>270</v>
      </c>
      <c r="B97" s="154"/>
      <c r="C97" s="154" t="s">
        <v>271</v>
      </c>
      <c r="D97" s="155"/>
      <c r="E97" s="101">
        <f>+'Pay App 30'!E97</f>
        <v>0</v>
      </c>
      <c r="F97" s="73"/>
      <c r="G97" s="102">
        <f>+'Pay App 30'!G97+'Pay App 31'!F97</f>
        <v>0</v>
      </c>
      <c r="H97" s="194">
        <f>+'Pay App 30'!K97</f>
        <v>0</v>
      </c>
      <c r="I97" s="195"/>
      <c r="J97" s="104"/>
      <c r="K97" s="55">
        <f t="shared" si="2"/>
        <v>0</v>
      </c>
      <c r="L97" s="56">
        <f t="shared" si="0"/>
        <v>0</v>
      </c>
      <c r="M97" s="54">
        <f t="shared" si="1"/>
        <v>0</v>
      </c>
      <c r="N97" s="54">
        <f t="shared" si="3"/>
        <v>0</v>
      </c>
      <c r="O97" s="101">
        <f>+'Pay App 30'!O97+'Pay App 30'!P97</f>
        <v>0</v>
      </c>
      <c r="P97" s="73"/>
      <c r="Q97" s="69">
        <f>+'Pay App 30'!Q97+N97+P97</f>
        <v>0</v>
      </c>
    </row>
    <row r="98" spans="1:17" ht="21" customHeight="1" x14ac:dyDescent="0.25">
      <c r="A98" s="154" t="s">
        <v>272</v>
      </c>
      <c r="B98" s="154"/>
      <c r="C98" s="154" t="s">
        <v>273</v>
      </c>
      <c r="D98" s="155"/>
      <c r="E98" s="101">
        <f>+'Pay App 30'!E98</f>
        <v>0</v>
      </c>
      <c r="F98" s="73"/>
      <c r="G98" s="102">
        <f>+'Pay App 30'!G98+'Pay App 31'!F98</f>
        <v>0</v>
      </c>
      <c r="H98" s="194">
        <f>+'Pay App 30'!K98</f>
        <v>0</v>
      </c>
      <c r="I98" s="195"/>
      <c r="J98" s="104"/>
      <c r="K98" s="55">
        <f t="shared" si="2"/>
        <v>0</v>
      </c>
      <c r="L98" s="56">
        <f t="shared" si="0"/>
        <v>0</v>
      </c>
      <c r="M98" s="54">
        <f t="shared" si="1"/>
        <v>0</v>
      </c>
      <c r="N98" s="54">
        <f t="shared" si="3"/>
        <v>0</v>
      </c>
      <c r="O98" s="101">
        <f>+'Pay App 30'!O98+'Pay App 30'!P98</f>
        <v>0</v>
      </c>
      <c r="P98" s="73"/>
      <c r="Q98" s="69">
        <f>+'Pay App 30'!Q98+N98+P98</f>
        <v>0</v>
      </c>
    </row>
    <row r="99" spans="1:17" ht="21" customHeight="1" x14ac:dyDescent="0.25">
      <c r="A99" s="154" t="s">
        <v>274</v>
      </c>
      <c r="B99" s="154"/>
      <c r="C99" s="154" t="s">
        <v>275</v>
      </c>
      <c r="D99" s="155"/>
      <c r="E99" s="101">
        <f>+'Pay App 30'!E99</f>
        <v>0</v>
      </c>
      <c r="F99" s="73"/>
      <c r="G99" s="102">
        <f>+'Pay App 30'!G99+'Pay App 31'!F99</f>
        <v>0</v>
      </c>
      <c r="H99" s="194">
        <f>+'Pay App 30'!K99</f>
        <v>0</v>
      </c>
      <c r="I99" s="195"/>
      <c r="J99" s="104"/>
      <c r="K99" s="55">
        <f t="shared" si="2"/>
        <v>0</v>
      </c>
      <c r="L99" s="56">
        <f t="shared" si="0"/>
        <v>0</v>
      </c>
      <c r="M99" s="54">
        <f t="shared" si="1"/>
        <v>0</v>
      </c>
      <c r="N99" s="54">
        <f t="shared" si="3"/>
        <v>0</v>
      </c>
      <c r="O99" s="101">
        <f>+'Pay App 30'!O99+'Pay App 30'!P99</f>
        <v>0</v>
      </c>
      <c r="P99" s="73"/>
      <c r="Q99" s="69">
        <f>+'Pay App 30'!Q99+N99+P99</f>
        <v>0</v>
      </c>
    </row>
    <row r="100" spans="1:17" ht="21" customHeight="1" x14ac:dyDescent="0.25">
      <c r="A100" s="154" t="s">
        <v>276</v>
      </c>
      <c r="B100" s="154"/>
      <c r="C100" s="154" t="s">
        <v>277</v>
      </c>
      <c r="D100" s="155"/>
      <c r="E100" s="101">
        <f>+'Pay App 30'!E100</f>
        <v>0</v>
      </c>
      <c r="F100" s="73"/>
      <c r="G100" s="102">
        <f>+'Pay App 30'!G100+'Pay App 31'!F100</f>
        <v>0</v>
      </c>
      <c r="H100" s="194">
        <f>+'Pay App 30'!K100</f>
        <v>0</v>
      </c>
      <c r="I100" s="195"/>
      <c r="J100" s="104"/>
      <c r="K100" s="55">
        <f t="shared" si="2"/>
        <v>0</v>
      </c>
      <c r="L100" s="56">
        <f t="shared" si="0"/>
        <v>0</v>
      </c>
      <c r="M100" s="54">
        <f t="shared" si="1"/>
        <v>0</v>
      </c>
      <c r="N100" s="54">
        <f t="shared" si="3"/>
        <v>0</v>
      </c>
      <c r="O100" s="101">
        <f>+'Pay App 30'!O100+'Pay App 30'!P100</f>
        <v>0</v>
      </c>
      <c r="P100" s="73"/>
      <c r="Q100" s="69">
        <f>+'Pay App 30'!Q100+N100+P100</f>
        <v>0</v>
      </c>
    </row>
    <row r="101" spans="1:17" ht="21" customHeight="1" x14ac:dyDescent="0.25">
      <c r="A101" s="154" t="s">
        <v>278</v>
      </c>
      <c r="B101" s="154"/>
      <c r="C101" s="154" t="s">
        <v>279</v>
      </c>
      <c r="D101" s="155"/>
      <c r="E101" s="101">
        <f>+'Pay App 30'!E101</f>
        <v>0</v>
      </c>
      <c r="F101" s="73"/>
      <c r="G101" s="102">
        <f>+'Pay App 30'!G101+'Pay App 31'!F101</f>
        <v>0</v>
      </c>
      <c r="H101" s="194">
        <f>+'Pay App 30'!K101</f>
        <v>0</v>
      </c>
      <c r="I101" s="195"/>
      <c r="J101" s="104"/>
      <c r="K101" s="55">
        <f t="shared" si="2"/>
        <v>0</v>
      </c>
      <c r="L101" s="56">
        <f t="shared" si="0"/>
        <v>0</v>
      </c>
      <c r="M101" s="54">
        <f t="shared" si="1"/>
        <v>0</v>
      </c>
      <c r="N101" s="54">
        <f t="shared" si="3"/>
        <v>0</v>
      </c>
      <c r="O101" s="101">
        <f>+'Pay App 30'!O101+'Pay App 30'!P101</f>
        <v>0</v>
      </c>
      <c r="P101" s="73"/>
      <c r="Q101" s="69">
        <f>+'Pay App 30'!Q101+N101+P101</f>
        <v>0</v>
      </c>
    </row>
    <row r="102" spans="1:17" ht="21" customHeight="1" x14ac:dyDescent="0.25">
      <c r="A102" s="154" t="s">
        <v>281</v>
      </c>
      <c r="B102" s="154"/>
      <c r="C102" s="154" t="s">
        <v>280</v>
      </c>
      <c r="D102" s="155"/>
      <c r="E102" s="101">
        <f>+'Pay App 30'!E102</f>
        <v>0</v>
      </c>
      <c r="F102" s="73"/>
      <c r="G102" s="102">
        <f>+'Pay App 30'!G102+'Pay App 31'!F102</f>
        <v>0</v>
      </c>
      <c r="H102" s="194">
        <f>+'Pay App 30'!K102</f>
        <v>0</v>
      </c>
      <c r="I102" s="195"/>
      <c r="J102" s="104"/>
      <c r="K102" s="55">
        <f t="shared" si="2"/>
        <v>0</v>
      </c>
      <c r="L102" s="56">
        <f t="shared" si="0"/>
        <v>0</v>
      </c>
      <c r="M102" s="54">
        <f t="shared" si="1"/>
        <v>0</v>
      </c>
      <c r="N102" s="54">
        <f t="shared" si="3"/>
        <v>0</v>
      </c>
      <c r="O102" s="101">
        <f>+'Pay App 30'!O102+'Pay App 30'!P102</f>
        <v>0</v>
      </c>
      <c r="P102" s="73"/>
      <c r="Q102" s="69">
        <f>+'Pay App 30'!Q102+N102+P102</f>
        <v>0</v>
      </c>
    </row>
    <row r="103" spans="1:17" ht="21" customHeight="1" x14ac:dyDescent="0.25">
      <c r="A103" s="154" t="s">
        <v>282</v>
      </c>
      <c r="B103" s="154"/>
      <c r="C103" s="154" t="s">
        <v>283</v>
      </c>
      <c r="D103" s="155"/>
      <c r="E103" s="101">
        <f>+'Pay App 30'!E103</f>
        <v>0</v>
      </c>
      <c r="F103" s="73"/>
      <c r="G103" s="102">
        <f>+'Pay App 30'!G103+'Pay App 31'!F103</f>
        <v>0</v>
      </c>
      <c r="H103" s="194">
        <f>+'Pay App 30'!K103</f>
        <v>0</v>
      </c>
      <c r="I103" s="195"/>
      <c r="J103" s="104"/>
      <c r="K103" s="55">
        <f t="shared" si="2"/>
        <v>0</v>
      </c>
      <c r="L103" s="56">
        <f t="shared" si="0"/>
        <v>0</v>
      </c>
      <c r="M103" s="54">
        <f t="shared" si="1"/>
        <v>0</v>
      </c>
      <c r="N103" s="54">
        <f t="shared" si="3"/>
        <v>0</v>
      </c>
      <c r="O103" s="101">
        <f>+'Pay App 30'!O103+'Pay App 30'!P103</f>
        <v>0</v>
      </c>
      <c r="P103" s="73"/>
      <c r="Q103" s="69">
        <f>+'Pay App 30'!Q103+N103+P103</f>
        <v>0</v>
      </c>
    </row>
    <row r="104" spans="1:17" ht="21" customHeight="1" x14ac:dyDescent="0.25">
      <c r="A104" s="154" t="s">
        <v>284</v>
      </c>
      <c r="B104" s="154"/>
      <c r="C104" s="154" t="s">
        <v>285</v>
      </c>
      <c r="D104" s="155"/>
      <c r="E104" s="101">
        <f>+'Pay App 30'!E104</f>
        <v>0</v>
      </c>
      <c r="F104" s="73"/>
      <c r="G104" s="102">
        <f>+'Pay App 30'!G104+'Pay App 31'!F104</f>
        <v>0</v>
      </c>
      <c r="H104" s="194">
        <f>+'Pay App 30'!K104</f>
        <v>0</v>
      </c>
      <c r="I104" s="195"/>
      <c r="J104" s="104"/>
      <c r="K104" s="55">
        <f t="shared" si="2"/>
        <v>0</v>
      </c>
      <c r="L104" s="56">
        <f t="shared" si="0"/>
        <v>0</v>
      </c>
      <c r="M104" s="54">
        <f t="shared" si="1"/>
        <v>0</v>
      </c>
      <c r="N104" s="54">
        <f t="shared" si="3"/>
        <v>0</v>
      </c>
      <c r="O104" s="101">
        <f>+'Pay App 30'!O104+'Pay App 30'!P104</f>
        <v>0</v>
      </c>
      <c r="P104" s="73"/>
      <c r="Q104" s="69">
        <f>+'Pay App 30'!Q104+N104+P104</f>
        <v>0</v>
      </c>
    </row>
    <row r="105" spans="1:17" ht="21" customHeight="1" x14ac:dyDescent="0.25">
      <c r="A105" s="154" t="s">
        <v>292</v>
      </c>
      <c r="B105" s="154"/>
      <c r="C105" s="154" t="s">
        <v>286</v>
      </c>
      <c r="D105" s="155"/>
      <c r="E105" s="101">
        <f>+'Pay App 30'!E105</f>
        <v>0</v>
      </c>
      <c r="F105" s="73"/>
      <c r="G105" s="102">
        <f>+'Pay App 30'!G105+'Pay App 31'!F105</f>
        <v>0</v>
      </c>
      <c r="H105" s="194">
        <f>+'Pay App 30'!K105</f>
        <v>0</v>
      </c>
      <c r="I105" s="195"/>
      <c r="J105" s="104"/>
      <c r="K105" s="55">
        <f t="shared" si="2"/>
        <v>0</v>
      </c>
      <c r="L105" s="56">
        <f t="shared" si="0"/>
        <v>0</v>
      </c>
      <c r="M105" s="54">
        <f t="shared" si="1"/>
        <v>0</v>
      </c>
      <c r="N105" s="54">
        <f t="shared" si="3"/>
        <v>0</v>
      </c>
      <c r="O105" s="101">
        <f>+'Pay App 30'!O105+'Pay App 30'!P105</f>
        <v>0</v>
      </c>
      <c r="P105" s="73"/>
      <c r="Q105" s="69">
        <f>+'Pay App 30'!Q105+N105+P105</f>
        <v>0</v>
      </c>
    </row>
    <row r="106" spans="1:17" ht="21" customHeight="1" x14ac:dyDescent="0.25">
      <c r="A106" s="154" t="s">
        <v>413</v>
      </c>
      <c r="B106" s="154"/>
      <c r="C106" s="154" t="s">
        <v>414</v>
      </c>
      <c r="D106" s="155"/>
      <c r="E106" s="101">
        <f>+'Pay App 30'!E106</f>
        <v>0</v>
      </c>
      <c r="F106" s="73"/>
      <c r="G106" s="102">
        <f>+'Pay App 30'!G106+'Pay App 31'!F106</f>
        <v>0</v>
      </c>
      <c r="H106" s="194">
        <f>+'Pay App 30'!K106</f>
        <v>0</v>
      </c>
      <c r="I106" s="195"/>
      <c r="J106" s="104"/>
      <c r="K106" s="55">
        <f t="shared" si="2"/>
        <v>0</v>
      </c>
      <c r="L106" s="56">
        <f t="shared" si="0"/>
        <v>0</v>
      </c>
      <c r="M106" s="54">
        <f t="shared" si="1"/>
        <v>0</v>
      </c>
      <c r="N106" s="54">
        <f t="shared" si="3"/>
        <v>0</v>
      </c>
      <c r="O106" s="101">
        <f>+'Pay App 30'!O106+'Pay App 30'!P106</f>
        <v>0</v>
      </c>
      <c r="P106" s="73"/>
      <c r="Q106" s="69">
        <f>+'Pay App 30'!Q106+N106+P106</f>
        <v>0</v>
      </c>
    </row>
    <row r="107" spans="1:17" ht="21" customHeight="1" x14ac:dyDescent="0.25">
      <c r="A107" s="154" t="s">
        <v>293</v>
      </c>
      <c r="B107" s="154"/>
      <c r="C107" s="154" t="s">
        <v>287</v>
      </c>
      <c r="D107" s="155"/>
      <c r="E107" s="101">
        <f>+'Pay App 30'!E107</f>
        <v>0</v>
      </c>
      <c r="F107" s="73"/>
      <c r="G107" s="102">
        <f>+'Pay App 30'!G107+'Pay App 31'!F107</f>
        <v>0</v>
      </c>
      <c r="H107" s="194">
        <f>+'Pay App 30'!K107</f>
        <v>0</v>
      </c>
      <c r="I107" s="195"/>
      <c r="J107" s="104"/>
      <c r="K107" s="55">
        <f t="shared" si="2"/>
        <v>0</v>
      </c>
      <c r="L107" s="56">
        <f t="shared" si="0"/>
        <v>0</v>
      </c>
      <c r="M107" s="54">
        <f t="shared" si="1"/>
        <v>0</v>
      </c>
      <c r="N107" s="54">
        <f t="shared" si="3"/>
        <v>0</v>
      </c>
      <c r="O107" s="101">
        <f>+'Pay App 30'!O107+'Pay App 30'!P107</f>
        <v>0</v>
      </c>
      <c r="P107" s="73"/>
      <c r="Q107" s="69">
        <f>+'Pay App 30'!Q107+N107+P107</f>
        <v>0</v>
      </c>
    </row>
    <row r="108" spans="1:17" ht="21" customHeight="1" x14ac:dyDescent="0.25">
      <c r="A108" s="154" t="s">
        <v>294</v>
      </c>
      <c r="B108" s="154"/>
      <c r="C108" s="154" t="s">
        <v>288</v>
      </c>
      <c r="D108" s="155"/>
      <c r="E108" s="101">
        <f>+'Pay App 30'!E108</f>
        <v>0</v>
      </c>
      <c r="F108" s="73"/>
      <c r="G108" s="102">
        <f>+'Pay App 30'!G108+'Pay App 31'!F108</f>
        <v>0</v>
      </c>
      <c r="H108" s="194">
        <f>+'Pay App 30'!K108</f>
        <v>0</v>
      </c>
      <c r="I108" s="195"/>
      <c r="J108" s="104"/>
      <c r="K108" s="55">
        <f t="shared" si="2"/>
        <v>0</v>
      </c>
      <c r="L108" s="56">
        <f t="shared" si="0"/>
        <v>0</v>
      </c>
      <c r="M108" s="54">
        <f t="shared" si="1"/>
        <v>0</v>
      </c>
      <c r="N108" s="54">
        <f t="shared" si="3"/>
        <v>0</v>
      </c>
      <c r="O108" s="101">
        <f>+'Pay App 30'!O108+'Pay App 30'!P108</f>
        <v>0</v>
      </c>
      <c r="P108" s="73"/>
      <c r="Q108" s="69">
        <f>+'Pay App 30'!Q108+N108+P108</f>
        <v>0</v>
      </c>
    </row>
    <row r="109" spans="1:17" ht="21" customHeight="1" x14ac:dyDescent="0.25">
      <c r="A109" s="154" t="s">
        <v>295</v>
      </c>
      <c r="B109" s="154"/>
      <c r="C109" s="154" t="s">
        <v>289</v>
      </c>
      <c r="D109" s="155"/>
      <c r="E109" s="101">
        <f>+'Pay App 30'!E109</f>
        <v>0</v>
      </c>
      <c r="F109" s="73"/>
      <c r="G109" s="102">
        <f>+'Pay App 30'!G109+'Pay App 31'!F109</f>
        <v>0</v>
      </c>
      <c r="H109" s="194">
        <f>+'Pay App 30'!K109</f>
        <v>0</v>
      </c>
      <c r="I109" s="195"/>
      <c r="J109" s="104"/>
      <c r="K109" s="55">
        <f t="shared" si="2"/>
        <v>0</v>
      </c>
      <c r="L109" s="56">
        <f t="shared" si="0"/>
        <v>0</v>
      </c>
      <c r="M109" s="54">
        <f t="shared" si="1"/>
        <v>0</v>
      </c>
      <c r="N109" s="54">
        <f t="shared" si="3"/>
        <v>0</v>
      </c>
      <c r="O109" s="101">
        <f>+'Pay App 30'!O109+'Pay App 30'!P109</f>
        <v>0</v>
      </c>
      <c r="P109" s="73"/>
      <c r="Q109" s="69">
        <f>+'Pay App 30'!Q109+N109+P109</f>
        <v>0</v>
      </c>
    </row>
    <row r="110" spans="1:17" ht="21" customHeight="1" x14ac:dyDescent="0.25">
      <c r="A110" s="154" t="s">
        <v>296</v>
      </c>
      <c r="B110" s="154"/>
      <c r="C110" s="154" t="s">
        <v>290</v>
      </c>
      <c r="D110" s="155"/>
      <c r="E110" s="101">
        <f>+'Pay App 30'!E110</f>
        <v>0</v>
      </c>
      <c r="F110" s="73"/>
      <c r="G110" s="102">
        <f>+'Pay App 30'!G110+'Pay App 31'!F110</f>
        <v>0</v>
      </c>
      <c r="H110" s="194">
        <f>+'Pay App 30'!K110</f>
        <v>0</v>
      </c>
      <c r="I110" s="195"/>
      <c r="J110" s="104"/>
      <c r="K110" s="55">
        <f t="shared" si="2"/>
        <v>0</v>
      </c>
      <c r="L110" s="56">
        <f t="shared" si="0"/>
        <v>0</v>
      </c>
      <c r="M110" s="54">
        <f t="shared" si="1"/>
        <v>0</v>
      </c>
      <c r="N110" s="54">
        <f t="shared" si="3"/>
        <v>0</v>
      </c>
      <c r="O110" s="101">
        <f>+'Pay App 30'!O110+'Pay App 30'!P110</f>
        <v>0</v>
      </c>
      <c r="P110" s="73"/>
      <c r="Q110" s="69">
        <f>+'Pay App 30'!Q110+N110+P110</f>
        <v>0</v>
      </c>
    </row>
    <row r="111" spans="1:17" ht="21" customHeight="1" x14ac:dyDescent="0.25">
      <c r="A111" s="154" t="s">
        <v>297</v>
      </c>
      <c r="B111" s="154"/>
      <c r="C111" s="154" t="s">
        <v>291</v>
      </c>
      <c r="D111" s="155"/>
      <c r="E111" s="101">
        <f>+'Pay App 30'!E111</f>
        <v>0</v>
      </c>
      <c r="F111" s="73"/>
      <c r="G111" s="102">
        <f>+'Pay App 30'!G111+'Pay App 31'!F111</f>
        <v>0</v>
      </c>
      <c r="H111" s="194">
        <f>+'Pay App 30'!K111</f>
        <v>0</v>
      </c>
      <c r="I111" s="195"/>
      <c r="J111" s="104"/>
      <c r="K111" s="55">
        <f t="shared" si="2"/>
        <v>0</v>
      </c>
      <c r="L111" s="56">
        <f t="shared" si="0"/>
        <v>0</v>
      </c>
      <c r="M111" s="54">
        <f t="shared" si="1"/>
        <v>0</v>
      </c>
      <c r="N111" s="54">
        <f t="shared" si="3"/>
        <v>0</v>
      </c>
      <c r="O111" s="101">
        <f>+'Pay App 30'!O111+'Pay App 30'!P111</f>
        <v>0</v>
      </c>
      <c r="P111" s="73"/>
      <c r="Q111" s="69">
        <f>+'Pay App 30'!Q111+N111+P111</f>
        <v>0</v>
      </c>
    </row>
    <row r="112" spans="1:17" ht="21" customHeight="1" x14ac:dyDescent="0.25">
      <c r="A112" s="159" t="s">
        <v>226</v>
      </c>
      <c r="B112" s="159"/>
      <c r="C112" s="159" t="s">
        <v>227</v>
      </c>
      <c r="D112" s="160"/>
      <c r="E112" s="101">
        <f>+'Pay App 30'!E112</f>
        <v>0</v>
      </c>
      <c r="F112" s="73"/>
      <c r="G112" s="102">
        <f>+'Pay App 30'!G112+'Pay App 31'!F112</f>
        <v>0</v>
      </c>
      <c r="H112" s="194">
        <f>+'Pay App 30'!K112</f>
        <v>0</v>
      </c>
      <c r="I112" s="195"/>
      <c r="J112" s="104"/>
      <c r="K112" s="55">
        <f t="shared" si="2"/>
        <v>0</v>
      </c>
      <c r="L112" s="56">
        <f t="shared" si="0"/>
        <v>0</v>
      </c>
      <c r="M112" s="54">
        <f t="shared" si="1"/>
        <v>0</v>
      </c>
      <c r="N112" s="54">
        <f t="shared" si="3"/>
        <v>0</v>
      </c>
      <c r="O112" s="101">
        <f>+'Pay App 30'!O112+'Pay App 30'!P112</f>
        <v>0</v>
      </c>
      <c r="P112" s="73"/>
      <c r="Q112" s="69">
        <f>+'Pay App 30'!Q112+N112+P112</f>
        <v>0</v>
      </c>
    </row>
    <row r="113" spans="1:17" ht="21" customHeight="1" x14ac:dyDescent="0.25">
      <c r="A113" s="154" t="s">
        <v>85</v>
      </c>
      <c r="B113" s="154"/>
      <c r="C113" s="154" t="s">
        <v>86</v>
      </c>
      <c r="D113" s="155"/>
      <c r="E113" s="101">
        <f>+'Pay App 30'!E113</f>
        <v>0</v>
      </c>
      <c r="F113" s="73"/>
      <c r="G113" s="102">
        <f>+'Pay App 30'!G113+'Pay App 31'!F113</f>
        <v>0</v>
      </c>
      <c r="H113" s="194">
        <f>+'Pay App 30'!K113</f>
        <v>0</v>
      </c>
      <c r="I113" s="195"/>
      <c r="J113" s="104"/>
      <c r="K113" s="55">
        <f t="shared" si="2"/>
        <v>0</v>
      </c>
      <c r="L113" s="56">
        <f t="shared" si="0"/>
        <v>0</v>
      </c>
      <c r="M113" s="54">
        <f t="shared" si="1"/>
        <v>0</v>
      </c>
      <c r="N113" s="54">
        <f t="shared" si="3"/>
        <v>0</v>
      </c>
      <c r="O113" s="101">
        <f>+'Pay App 30'!O113+'Pay App 30'!P113</f>
        <v>0</v>
      </c>
      <c r="P113" s="73"/>
      <c r="Q113" s="69">
        <f>+'Pay App 30'!Q113+N113+P113</f>
        <v>0</v>
      </c>
    </row>
    <row r="114" spans="1:17" ht="21" customHeight="1" x14ac:dyDescent="0.25">
      <c r="A114" s="154" t="s">
        <v>87</v>
      </c>
      <c r="B114" s="154"/>
      <c r="C114" s="154" t="s">
        <v>88</v>
      </c>
      <c r="D114" s="155"/>
      <c r="E114" s="101">
        <f>+'Pay App 30'!E114</f>
        <v>0</v>
      </c>
      <c r="F114" s="73"/>
      <c r="G114" s="102">
        <f>+'Pay App 30'!G114+'Pay App 31'!F114</f>
        <v>0</v>
      </c>
      <c r="H114" s="194">
        <f>+'Pay App 30'!K114</f>
        <v>0</v>
      </c>
      <c r="I114" s="195"/>
      <c r="J114" s="104"/>
      <c r="K114" s="55">
        <f t="shared" si="2"/>
        <v>0</v>
      </c>
      <c r="L114" s="56">
        <f t="shared" si="0"/>
        <v>0</v>
      </c>
      <c r="M114" s="54">
        <f t="shared" si="1"/>
        <v>0</v>
      </c>
      <c r="N114" s="54">
        <f t="shared" si="3"/>
        <v>0</v>
      </c>
      <c r="O114" s="101">
        <f>+'Pay App 30'!O114+'Pay App 30'!P114</f>
        <v>0</v>
      </c>
      <c r="P114" s="73"/>
      <c r="Q114" s="69">
        <f>+'Pay App 30'!Q114+N114+P114</f>
        <v>0</v>
      </c>
    </row>
    <row r="115" spans="1:17" ht="21" customHeight="1" x14ac:dyDescent="0.25">
      <c r="A115" s="154" t="s">
        <v>298</v>
      </c>
      <c r="B115" s="154"/>
      <c r="C115" s="154" t="s">
        <v>299</v>
      </c>
      <c r="D115" s="155"/>
      <c r="E115" s="101">
        <f>+'Pay App 30'!E115</f>
        <v>0</v>
      </c>
      <c r="F115" s="73"/>
      <c r="G115" s="102">
        <f>+'Pay App 30'!G115+'Pay App 31'!F115</f>
        <v>0</v>
      </c>
      <c r="H115" s="194">
        <f>+'Pay App 30'!K115</f>
        <v>0</v>
      </c>
      <c r="I115" s="195"/>
      <c r="J115" s="104"/>
      <c r="K115" s="55">
        <f t="shared" si="2"/>
        <v>0</v>
      </c>
      <c r="L115" s="56">
        <f t="shared" si="0"/>
        <v>0</v>
      </c>
      <c r="M115" s="54">
        <f t="shared" si="1"/>
        <v>0</v>
      </c>
      <c r="N115" s="54">
        <f t="shared" si="3"/>
        <v>0</v>
      </c>
      <c r="O115" s="101">
        <f>+'Pay App 30'!O115+'Pay App 30'!P115</f>
        <v>0</v>
      </c>
      <c r="P115" s="73"/>
      <c r="Q115" s="69">
        <f>+'Pay App 30'!Q115+N115+P115</f>
        <v>0</v>
      </c>
    </row>
    <row r="116" spans="1:17" ht="21" customHeight="1" x14ac:dyDescent="0.25">
      <c r="A116" s="159" t="s">
        <v>224</v>
      </c>
      <c r="B116" s="159"/>
      <c r="C116" s="157" t="s">
        <v>225</v>
      </c>
      <c r="D116" s="185"/>
      <c r="E116" s="101">
        <f>+'Pay App 30'!E116</f>
        <v>0</v>
      </c>
      <c r="F116" s="73"/>
      <c r="G116" s="102">
        <f>+'Pay App 30'!G116+'Pay App 31'!F116</f>
        <v>0</v>
      </c>
      <c r="H116" s="194">
        <f>+'Pay App 30'!K116</f>
        <v>0</v>
      </c>
      <c r="I116" s="195"/>
      <c r="J116" s="104"/>
      <c r="K116" s="55">
        <f t="shared" si="2"/>
        <v>0</v>
      </c>
      <c r="L116" s="56">
        <f t="shared" si="0"/>
        <v>0</v>
      </c>
      <c r="M116" s="54">
        <f t="shared" si="1"/>
        <v>0</v>
      </c>
      <c r="N116" s="54">
        <f t="shared" si="3"/>
        <v>0</v>
      </c>
      <c r="O116" s="101">
        <f>+'Pay App 30'!O116+'Pay App 30'!P116</f>
        <v>0</v>
      </c>
      <c r="P116" s="73"/>
      <c r="Q116" s="69">
        <f>+'Pay App 30'!Q116+N116+P116</f>
        <v>0</v>
      </c>
    </row>
    <row r="117" spans="1:17" ht="21" customHeight="1" x14ac:dyDescent="0.25">
      <c r="A117" s="154" t="s">
        <v>300</v>
      </c>
      <c r="B117" s="154"/>
      <c r="C117" s="154" t="s">
        <v>301</v>
      </c>
      <c r="D117" s="155"/>
      <c r="E117" s="101">
        <f>+'Pay App 30'!E117</f>
        <v>0</v>
      </c>
      <c r="F117" s="73"/>
      <c r="G117" s="102">
        <f>+'Pay App 30'!G117+'Pay App 31'!F117</f>
        <v>0</v>
      </c>
      <c r="H117" s="194">
        <f>+'Pay App 30'!K117</f>
        <v>0</v>
      </c>
      <c r="I117" s="195"/>
      <c r="J117" s="104"/>
      <c r="K117" s="55">
        <f t="shared" si="2"/>
        <v>0</v>
      </c>
      <c r="L117" s="56">
        <f t="shared" si="0"/>
        <v>0</v>
      </c>
      <c r="M117" s="54">
        <f t="shared" si="1"/>
        <v>0</v>
      </c>
      <c r="N117" s="54">
        <f t="shared" si="3"/>
        <v>0</v>
      </c>
      <c r="O117" s="101">
        <f>+'Pay App 30'!O117+'Pay App 30'!P117</f>
        <v>0</v>
      </c>
      <c r="P117" s="73"/>
      <c r="Q117" s="69">
        <f>+'Pay App 30'!Q117+N117+P117</f>
        <v>0</v>
      </c>
    </row>
    <row r="118" spans="1:17" ht="21" customHeight="1" x14ac:dyDescent="0.25">
      <c r="A118" s="154" t="s">
        <v>89</v>
      </c>
      <c r="B118" s="154"/>
      <c r="C118" s="130" t="s">
        <v>90</v>
      </c>
      <c r="D118" s="58"/>
      <c r="E118" s="101">
        <f>+'Pay App 30'!E118</f>
        <v>0</v>
      </c>
      <c r="F118" s="73"/>
      <c r="G118" s="102">
        <f>+'Pay App 30'!G118+'Pay App 31'!F118</f>
        <v>0</v>
      </c>
      <c r="H118" s="194">
        <f>+'Pay App 30'!K118</f>
        <v>0</v>
      </c>
      <c r="I118" s="195"/>
      <c r="J118" s="104"/>
      <c r="K118" s="55">
        <f t="shared" si="2"/>
        <v>0</v>
      </c>
      <c r="L118" s="56">
        <f t="shared" si="0"/>
        <v>0</v>
      </c>
      <c r="M118" s="54">
        <f t="shared" si="1"/>
        <v>0</v>
      </c>
      <c r="N118" s="54">
        <f t="shared" si="3"/>
        <v>0</v>
      </c>
      <c r="O118" s="101">
        <f>+'Pay App 30'!O118+'Pay App 30'!P118</f>
        <v>0</v>
      </c>
      <c r="P118" s="73"/>
      <c r="Q118" s="69">
        <f>+'Pay App 30'!Q118+N118+P118</f>
        <v>0</v>
      </c>
    </row>
    <row r="119" spans="1:17" ht="21" customHeight="1" x14ac:dyDescent="0.25">
      <c r="A119" s="154" t="s">
        <v>91</v>
      </c>
      <c r="B119" s="154"/>
      <c r="C119" s="155" t="s">
        <v>92</v>
      </c>
      <c r="D119" s="172"/>
      <c r="E119" s="101">
        <f>+'Pay App 30'!E119</f>
        <v>0</v>
      </c>
      <c r="F119" s="73"/>
      <c r="G119" s="102">
        <f>+'Pay App 30'!G119+'Pay App 31'!F119</f>
        <v>0</v>
      </c>
      <c r="H119" s="194">
        <f>+'Pay App 30'!K119</f>
        <v>0</v>
      </c>
      <c r="I119" s="195"/>
      <c r="J119" s="104"/>
      <c r="K119" s="55">
        <f t="shared" si="2"/>
        <v>0</v>
      </c>
      <c r="L119" s="56">
        <f t="shared" si="0"/>
        <v>0</v>
      </c>
      <c r="M119" s="54">
        <f t="shared" si="1"/>
        <v>0</v>
      </c>
      <c r="N119" s="54">
        <f t="shared" si="3"/>
        <v>0</v>
      </c>
      <c r="O119" s="101">
        <f>+'Pay App 30'!O119+'Pay App 30'!P119</f>
        <v>0</v>
      </c>
      <c r="P119" s="73"/>
      <c r="Q119" s="69">
        <f>+'Pay App 30'!Q119+N119+P119</f>
        <v>0</v>
      </c>
    </row>
    <row r="120" spans="1:17" ht="21" customHeight="1" x14ac:dyDescent="0.25">
      <c r="A120" s="154" t="s">
        <v>302</v>
      </c>
      <c r="B120" s="154"/>
      <c r="C120" s="154" t="s">
        <v>303</v>
      </c>
      <c r="D120" s="155"/>
      <c r="E120" s="101">
        <f>+'Pay App 30'!E120</f>
        <v>0</v>
      </c>
      <c r="F120" s="73"/>
      <c r="G120" s="102">
        <f>+'Pay App 30'!G120+'Pay App 31'!F120</f>
        <v>0</v>
      </c>
      <c r="H120" s="194">
        <f>+'Pay App 30'!K120</f>
        <v>0</v>
      </c>
      <c r="I120" s="195"/>
      <c r="J120" s="104"/>
      <c r="K120" s="55">
        <f t="shared" si="2"/>
        <v>0</v>
      </c>
      <c r="L120" s="56">
        <f t="shared" si="0"/>
        <v>0</v>
      </c>
      <c r="M120" s="54">
        <f t="shared" si="1"/>
        <v>0</v>
      </c>
      <c r="N120" s="54">
        <f t="shared" si="3"/>
        <v>0</v>
      </c>
      <c r="O120" s="101">
        <f>+'Pay App 30'!O120+'Pay App 30'!P120</f>
        <v>0</v>
      </c>
      <c r="P120" s="73"/>
      <c r="Q120" s="69">
        <f>+'Pay App 30'!Q120+N120+P120</f>
        <v>0</v>
      </c>
    </row>
    <row r="121" spans="1:17" ht="21" customHeight="1" x14ac:dyDescent="0.25">
      <c r="A121" s="154" t="s">
        <v>304</v>
      </c>
      <c r="B121" s="154"/>
      <c r="C121" s="154" t="s">
        <v>305</v>
      </c>
      <c r="D121" s="155"/>
      <c r="E121" s="101">
        <f>+'Pay App 30'!E121</f>
        <v>0</v>
      </c>
      <c r="F121" s="73"/>
      <c r="G121" s="102">
        <f>+'Pay App 30'!G121+'Pay App 31'!F121</f>
        <v>0</v>
      </c>
      <c r="H121" s="194">
        <f>+'Pay App 30'!K121</f>
        <v>0</v>
      </c>
      <c r="I121" s="195"/>
      <c r="J121" s="104"/>
      <c r="K121" s="55">
        <f t="shared" si="2"/>
        <v>0</v>
      </c>
      <c r="L121" s="56">
        <f t="shared" si="0"/>
        <v>0</v>
      </c>
      <c r="M121" s="54">
        <f t="shared" si="1"/>
        <v>0</v>
      </c>
      <c r="N121" s="54">
        <f t="shared" si="3"/>
        <v>0</v>
      </c>
      <c r="O121" s="101">
        <f>+'Pay App 30'!O121+'Pay App 30'!P121</f>
        <v>0</v>
      </c>
      <c r="P121" s="73"/>
      <c r="Q121" s="69">
        <f>+'Pay App 30'!Q121+N121+P121</f>
        <v>0</v>
      </c>
    </row>
    <row r="122" spans="1:17" ht="21" customHeight="1" x14ac:dyDescent="0.25">
      <c r="A122" s="159" t="s">
        <v>93</v>
      </c>
      <c r="B122" s="159"/>
      <c r="C122" s="160" t="s">
        <v>221</v>
      </c>
      <c r="D122" s="163"/>
      <c r="E122" s="101">
        <f>+'Pay App 30'!E122</f>
        <v>0</v>
      </c>
      <c r="F122" s="73"/>
      <c r="G122" s="102">
        <f>+'Pay App 30'!G122+'Pay App 31'!F122</f>
        <v>0</v>
      </c>
      <c r="H122" s="194">
        <f>+'Pay App 30'!K122</f>
        <v>0</v>
      </c>
      <c r="I122" s="195"/>
      <c r="J122" s="104"/>
      <c r="K122" s="55">
        <f t="shared" si="2"/>
        <v>0</v>
      </c>
      <c r="L122" s="56">
        <f t="shared" si="0"/>
        <v>0</v>
      </c>
      <c r="M122" s="54">
        <f t="shared" si="1"/>
        <v>0</v>
      </c>
      <c r="N122" s="54">
        <f t="shared" si="3"/>
        <v>0</v>
      </c>
      <c r="O122" s="101">
        <f>+'Pay App 30'!O122+'Pay App 30'!P122</f>
        <v>0</v>
      </c>
      <c r="P122" s="73"/>
      <c r="Q122" s="69">
        <f>+'Pay App 30'!Q122+N122+P122</f>
        <v>0</v>
      </c>
    </row>
    <row r="123" spans="1:17" ht="21" customHeight="1" x14ac:dyDescent="0.25">
      <c r="A123" s="154" t="s">
        <v>306</v>
      </c>
      <c r="B123" s="154"/>
      <c r="C123" s="154" t="s">
        <v>307</v>
      </c>
      <c r="D123" s="155"/>
      <c r="E123" s="101">
        <f>+'Pay App 30'!E123</f>
        <v>0</v>
      </c>
      <c r="F123" s="73"/>
      <c r="G123" s="102">
        <f>+'Pay App 30'!G123+'Pay App 31'!F123</f>
        <v>0</v>
      </c>
      <c r="H123" s="194">
        <f>+'Pay App 30'!K123</f>
        <v>0</v>
      </c>
      <c r="I123" s="195"/>
      <c r="J123" s="104"/>
      <c r="K123" s="55">
        <f t="shared" si="2"/>
        <v>0</v>
      </c>
      <c r="L123" s="56">
        <f t="shared" si="0"/>
        <v>0</v>
      </c>
      <c r="M123" s="54">
        <f t="shared" si="1"/>
        <v>0</v>
      </c>
      <c r="N123" s="54">
        <f t="shared" si="3"/>
        <v>0</v>
      </c>
      <c r="O123" s="101">
        <f>+'Pay App 30'!O123+'Pay App 30'!P123</f>
        <v>0</v>
      </c>
      <c r="P123" s="73"/>
      <c r="Q123" s="69">
        <f>+'Pay App 30'!Q123+N123+P123</f>
        <v>0</v>
      </c>
    </row>
    <row r="124" spans="1:17" ht="21" customHeight="1" x14ac:dyDescent="0.25">
      <c r="A124" s="154" t="s">
        <v>306</v>
      </c>
      <c r="B124" s="154"/>
      <c r="C124" s="154" t="s">
        <v>308</v>
      </c>
      <c r="D124" s="155"/>
      <c r="E124" s="101">
        <f>+'Pay App 30'!E124</f>
        <v>0</v>
      </c>
      <c r="F124" s="73"/>
      <c r="G124" s="102">
        <f>+'Pay App 30'!G124+'Pay App 31'!F124</f>
        <v>0</v>
      </c>
      <c r="H124" s="194">
        <f>+'Pay App 30'!K124</f>
        <v>0</v>
      </c>
      <c r="I124" s="195"/>
      <c r="J124" s="104"/>
      <c r="K124" s="55">
        <f t="shared" si="2"/>
        <v>0</v>
      </c>
      <c r="L124" s="56">
        <f t="shared" si="0"/>
        <v>0</v>
      </c>
      <c r="M124" s="54">
        <f t="shared" si="1"/>
        <v>0</v>
      </c>
      <c r="N124" s="54">
        <f t="shared" si="3"/>
        <v>0</v>
      </c>
      <c r="O124" s="101">
        <f>+'Pay App 30'!O124+'Pay App 30'!P124</f>
        <v>0</v>
      </c>
      <c r="P124" s="73"/>
      <c r="Q124" s="69">
        <f>+'Pay App 30'!Q124+N124+P124</f>
        <v>0</v>
      </c>
    </row>
    <row r="125" spans="1:17" ht="21" customHeight="1" x14ac:dyDescent="0.25">
      <c r="A125" s="154" t="s">
        <v>306</v>
      </c>
      <c r="B125" s="154"/>
      <c r="C125" s="154" t="s">
        <v>309</v>
      </c>
      <c r="D125" s="155"/>
      <c r="E125" s="101">
        <f>+'Pay App 30'!E125</f>
        <v>0</v>
      </c>
      <c r="F125" s="73"/>
      <c r="G125" s="102">
        <f>+'Pay App 30'!G125+'Pay App 31'!F125</f>
        <v>0</v>
      </c>
      <c r="H125" s="194">
        <f>+'Pay App 30'!K125</f>
        <v>0</v>
      </c>
      <c r="I125" s="195"/>
      <c r="J125" s="104"/>
      <c r="K125" s="55">
        <f t="shared" si="2"/>
        <v>0</v>
      </c>
      <c r="L125" s="56">
        <f t="shared" si="0"/>
        <v>0</v>
      </c>
      <c r="M125" s="54">
        <f t="shared" si="1"/>
        <v>0</v>
      </c>
      <c r="N125" s="54">
        <f t="shared" si="3"/>
        <v>0</v>
      </c>
      <c r="O125" s="101">
        <f>+'Pay App 30'!O125+'Pay App 30'!P125</f>
        <v>0</v>
      </c>
      <c r="P125" s="73"/>
      <c r="Q125" s="69">
        <f>+'Pay App 30'!Q125+N125+P125</f>
        <v>0</v>
      </c>
    </row>
    <row r="126" spans="1:17" ht="21" customHeight="1" x14ac:dyDescent="0.25">
      <c r="A126" s="159" t="s">
        <v>222</v>
      </c>
      <c r="B126" s="159"/>
      <c r="C126" s="159" t="s">
        <v>223</v>
      </c>
      <c r="D126" s="160"/>
      <c r="E126" s="101">
        <f>+'Pay App 30'!E126</f>
        <v>0</v>
      </c>
      <c r="F126" s="73"/>
      <c r="G126" s="102">
        <f>+'Pay App 30'!G126+'Pay App 31'!F126</f>
        <v>0</v>
      </c>
      <c r="H126" s="194">
        <f>+'Pay App 30'!K126</f>
        <v>0</v>
      </c>
      <c r="I126" s="195"/>
      <c r="J126" s="104"/>
      <c r="K126" s="55">
        <f t="shared" si="2"/>
        <v>0</v>
      </c>
      <c r="L126" s="56">
        <f t="shared" si="0"/>
        <v>0</v>
      </c>
      <c r="M126" s="54">
        <f t="shared" si="1"/>
        <v>0</v>
      </c>
      <c r="N126" s="54">
        <f t="shared" si="3"/>
        <v>0</v>
      </c>
      <c r="O126" s="101">
        <f>+'Pay App 30'!O126+'Pay App 30'!P126</f>
        <v>0</v>
      </c>
      <c r="P126" s="73"/>
      <c r="Q126" s="69">
        <f>+'Pay App 30'!Q126+N126+P126</f>
        <v>0</v>
      </c>
    </row>
    <row r="127" spans="1:17" ht="21" customHeight="1" x14ac:dyDescent="0.25">
      <c r="A127" s="154" t="s">
        <v>94</v>
      </c>
      <c r="B127" s="154"/>
      <c r="C127" s="154" t="s">
        <v>95</v>
      </c>
      <c r="D127" s="155"/>
      <c r="E127" s="101">
        <f>+'Pay App 30'!E127</f>
        <v>0</v>
      </c>
      <c r="F127" s="73"/>
      <c r="G127" s="102">
        <f>+'Pay App 30'!G127+'Pay App 31'!F127</f>
        <v>0</v>
      </c>
      <c r="H127" s="194">
        <f>+'Pay App 30'!K127</f>
        <v>0</v>
      </c>
      <c r="I127" s="195"/>
      <c r="J127" s="104"/>
      <c r="K127" s="55">
        <f t="shared" si="2"/>
        <v>0</v>
      </c>
      <c r="L127" s="56">
        <f t="shared" si="0"/>
        <v>0</v>
      </c>
      <c r="M127" s="54">
        <f t="shared" si="1"/>
        <v>0</v>
      </c>
      <c r="N127" s="54">
        <f t="shared" si="3"/>
        <v>0</v>
      </c>
      <c r="O127" s="101">
        <f>+'Pay App 30'!O127+'Pay App 30'!P127</f>
        <v>0</v>
      </c>
      <c r="P127" s="73"/>
      <c r="Q127" s="69">
        <f>+'Pay App 30'!Q127+N127+P127</f>
        <v>0</v>
      </c>
    </row>
    <row r="128" spans="1:17" ht="21" customHeight="1" x14ac:dyDescent="0.25">
      <c r="A128" s="154" t="s">
        <v>310</v>
      </c>
      <c r="B128" s="154"/>
      <c r="C128" s="154" t="s">
        <v>311</v>
      </c>
      <c r="D128" s="155"/>
      <c r="E128" s="101">
        <f>+'Pay App 30'!E128</f>
        <v>0</v>
      </c>
      <c r="F128" s="73"/>
      <c r="G128" s="102">
        <f>+'Pay App 30'!G128+'Pay App 31'!F128</f>
        <v>0</v>
      </c>
      <c r="H128" s="194">
        <f>+'Pay App 30'!K128</f>
        <v>0</v>
      </c>
      <c r="I128" s="195"/>
      <c r="J128" s="104"/>
      <c r="K128" s="55">
        <f t="shared" si="2"/>
        <v>0</v>
      </c>
      <c r="L128" s="56">
        <f t="shared" si="0"/>
        <v>0</v>
      </c>
      <c r="M128" s="54">
        <f t="shared" si="1"/>
        <v>0</v>
      </c>
      <c r="N128" s="54">
        <f t="shared" si="3"/>
        <v>0</v>
      </c>
      <c r="O128" s="101">
        <f>+'Pay App 30'!O128+'Pay App 30'!P128</f>
        <v>0</v>
      </c>
      <c r="P128" s="73"/>
      <c r="Q128" s="69">
        <f>+'Pay App 30'!Q128+N128+P128</f>
        <v>0</v>
      </c>
    </row>
    <row r="129" spans="1:17" ht="21" customHeight="1" x14ac:dyDescent="0.25">
      <c r="A129" s="154" t="s">
        <v>312</v>
      </c>
      <c r="B129" s="154"/>
      <c r="C129" s="154" t="s">
        <v>313</v>
      </c>
      <c r="D129" s="155"/>
      <c r="E129" s="101">
        <f>+'Pay App 30'!E129</f>
        <v>0</v>
      </c>
      <c r="F129" s="73"/>
      <c r="G129" s="102">
        <f>+'Pay App 30'!G129+'Pay App 31'!F129</f>
        <v>0</v>
      </c>
      <c r="H129" s="194">
        <f>+'Pay App 30'!K129</f>
        <v>0</v>
      </c>
      <c r="I129" s="195"/>
      <c r="J129" s="104"/>
      <c r="K129" s="55">
        <f t="shared" si="2"/>
        <v>0</v>
      </c>
      <c r="L129" s="56">
        <f t="shared" si="0"/>
        <v>0</v>
      </c>
      <c r="M129" s="54">
        <f t="shared" si="1"/>
        <v>0</v>
      </c>
      <c r="N129" s="54">
        <f t="shared" si="3"/>
        <v>0</v>
      </c>
      <c r="O129" s="101">
        <f>+'Pay App 30'!O129+'Pay App 30'!P129</f>
        <v>0</v>
      </c>
      <c r="P129" s="73"/>
      <c r="Q129" s="69">
        <f>+'Pay App 30'!Q129+N129+P129</f>
        <v>0</v>
      </c>
    </row>
    <row r="130" spans="1:17" ht="21" customHeight="1" x14ac:dyDescent="0.25">
      <c r="A130" s="154" t="s">
        <v>96</v>
      </c>
      <c r="B130" s="154"/>
      <c r="C130" s="154" t="s">
        <v>97</v>
      </c>
      <c r="D130" s="155"/>
      <c r="E130" s="101">
        <f>+'Pay App 30'!E130</f>
        <v>0</v>
      </c>
      <c r="F130" s="73"/>
      <c r="G130" s="102">
        <f>+'Pay App 30'!G130+'Pay App 31'!F130</f>
        <v>0</v>
      </c>
      <c r="H130" s="194">
        <f>+'Pay App 30'!K130</f>
        <v>0</v>
      </c>
      <c r="I130" s="195"/>
      <c r="J130" s="104"/>
      <c r="K130" s="55">
        <f t="shared" si="2"/>
        <v>0</v>
      </c>
      <c r="L130" s="56">
        <f t="shared" si="0"/>
        <v>0</v>
      </c>
      <c r="M130" s="54">
        <f t="shared" si="1"/>
        <v>0</v>
      </c>
      <c r="N130" s="54">
        <f t="shared" si="3"/>
        <v>0</v>
      </c>
      <c r="O130" s="101">
        <f>+'Pay App 30'!O130+'Pay App 30'!P130</f>
        <v>0</v>
      </c>
      <c r="P130" s="73"/>
      <c r="Q130" s="69">
        <f>+'Pay App 30'!Q130+N130+P130</f>
        <v>0</v>
      </c>
    </row>
    <row r="131" spans="1:17" ht="21" customHeight="1" x14ac:dyDescent="0.25">
      <c r="A131" s="154" t="s">
        <v>314</v>
      </c>
      <c r="B131" s="154"/>
      <c r="C131" s="154" t="s">
        <v>315</v>
      </c>
      <c r="D131" s="155"/>
      <c r="E131" s="101">
        <f>+'Pay App 30'!E131</f>
        <v>0</v>
      </c>
      <c r="F131" s="73"/>
      <c r="G131" s="102">
        <f>+'Pay App 30'!G131+'Pay App 31'!F131</f>
        <v>0</v>
      </c>
      <c r="H131" s="194">
        <f>+'Pay App 30'!K131</f>
        <v>0</v>
      </c>
      <c r="I131" s="195"/>
      <c r="J131" s="104"/>
      <c r="K131" s="55">
        <f t="shared" si="2"/>
        <v>0</v>
      </c>
      <c r="L131" s="56">
        <f t="shared" si="0"/>
        <v>0</v>
      </c>
      <c r="M131" s="54">
        <f t="shared" si="1"/>
        <v>0</v>
      </c>
      <c r="N131" s="54">
        <f t="shared" si="3"/>
        <v>0</v>
      </c>
      <c r="O131" s="101">
        <f>+'Pay App 30'!O131+'Pay App 30'!P131</f>
        <v>0</v>
      </c>
      <c r="P131" s="73"/>
      <c r="Q131" s="69">
        <f>+'Pay App 30'!Q131+N131+P131</f>
        <v>0</v>
      </c>
    </row>
    <row r="132" spans="1:17" ht="21" customHeight="1" x14ac:dyDescent="0.25">
      <c r="A132" s="154" t="s">
        <v>316</v>
      </c>
      <c r="B132" s="154"/>
      <c r="C132" s="154" t="s">
        <v>317</v>
      </c>
      <c r="D132" s="155"/>
      <c r="E132" s="101">
        <f>+'Pay App 30'!E132</f>
        <v>0</v>
      </c>
      <c r="F132" s="73"/>
      <c r="G132" s="102">
        <f>+'Pay App 30'!G132+'Pay App 31'!F132</f>
        <v>0</v>
      </c>
      <c r="H132" s="194">
        <f>+'Pay App 30'!K132</f>
        <v>0</v>
      </c>
      <c r="I132" s="195"/>
      <c r="J132" s="104"/>
      <c r="K132" s="55">
        <f t="shared" si="2"/>
        <v>0</v>
      </c>
      <c r="L132" s="56">
        <f t="shared" si="0"/>
        <v>0</v>
      </c>
      <c r="M132" s="54">
        <f t="shared" si="1"/>
        <v>0</v>
      </c>
      <c r="N132" s="54">
        <f t="shared" si="3"/>
        <v>0</v>
      </c>
      <c r="O132" s="101">
        <f>+'Pay App 30'!O132+'Pay App 30'!P132</f>
        <v>0</v>
      </c>
      <c r="P132" s="73"/>
      <c r="Q132" s="69">
        <f>+'Pay App 30'!Q132+N132+P132</f>
        <v>0</v>
      </c>
    </row>
    <row r="133" spans="1:17" ht="21" customHeight="1" x14ac:dyDescent="0.25">
      <c r="A133" s="159" t="s">
        <v>219</v>
      </c>
      <c r="B133" s="159"/>
      <c r="C133" s="159" t="s">
        <v>220</v>
      </c>
      <c r="D133" s="160"/>
      <c r="E133" s="101">
        <f>+'Pay App 30'!E133</f>
        <v>0</v>
      </c>
      <c r="F133" s="73"/>
      <c r="G133" s="102">
        <f>+'Pay App 30'!G133+'Pay App 31'!F133</f>
        <v>0</v>
      </c>
      <c r="H133" s="194">
        <f>+'Pay App 30'!K133</f>
        <v>0</v>
      </c>
      <c r="I133" s="195"/>
      <c r="J133" s="104"/>
      <c r="K133" s="55">
        <f t="shared" si="2"/>
        <v>0</v>
      </c>
      <c r="L133" s="56">
        <f t="shared" si="0"/>
        <v>0</v>
      </c>
      <c r="M133" s="54">
        <f t="shared" si="1"/>
        <v>0</v>
      </c>
      <c r="N133" s="54">
        <f t="shared" si="3"/>
        <v>0</v>
      </c>
      <c r="O133" s="101">
        <f>+'Pay App 30'!O133+'Pay App 30'!P133</f>
        <v>0</v>
      </c>
      <c r="P133" s="73"/>
      <c r="Q133" s="69">
        <f>+'Pay App 30'!Q133+N133+P133</f>
        <v>0</v>
      </c>
    </row>
    <row r="134" spans="1:17" ht="21" customHeight="1" x14ac:dyDescent="0.25">
      <c r="A134" s="154" t="s">
        <v>98</v>
      </c>
      <c r="B134" s="154"/>
      <c r="C134" s="154" t="s">
        <v>99</v>
      </c>
      <c r="D134" s="155"/>
      <c r="E134" s="101">
        <f>+'Pay App 30'!E134</f>
        <v>0</v>
      </c>
      <c r="F134" s="73"/>
      <c r="G134" s="102">
        <f>+'Pay App 30'!G134+'Pay App 31'!F134</f>
        <v>0</v>
      </c>
      <c r="H134" s="194">
        <f>+'Pay App 30'!K134</f>
        <v>0</v>
      </c>
      <c r="I134" s="195"/>
      <c r="J134" s="104"/>
      <c r="K134" s="55">
        <f t="shared" si="2"/>
        <v>0</v>
      </c>
      <c r="L134" s="56">
        <f t="shared" si="0"/>
        <v>0</v>
      </c>
      <c r="M134" s="54">
        <f t="shared" si="1"/>
        <v>0</v>
      </c>
      <c r="N134" s="54">
        <f t="shared" si="3"/>
        <v>0</v>
      </c>
      <c r="O134" s="101">
        <f>+'Pay App 30'!O134+'Pay App 30'!P134</f>
        <v>0</v>
      </c>
      <c r="P134" s="73"/>
      <c r="Q134" s="69">
        <f>+'Pay App 30'!Q134+N134+P134</f>
        <v>0</v>
      </c>
    </row>
    <row r="135" spans="1:17" ht="21" customHeight="1" x14ac:dyDescent="0.25">
      <c r="A135" s="154" t="s">
        <v>100</v>
      </c>
      <c r="B135" s="154"/>
      <c r="C135" s="154" t="s">
        <v>101</v>
      </c>
      <c r="D135" s="155"/>
      <c r="E135" s="101">
        <f>+'Pay App 30'!E135</f>
        <v>0</v>
      </c>
      <c r="F135" s="73"/>
      <c r="G135" s="102">
        <f>+'Pay App 30'!G135+'Pay App 31'!F135</f>
        <v>0</v>
      </c>
      <c r="H135" s="194">
        <f>+'Pay App 30'!K135</f>
        <v>0</v>
      </c>
      <c r="I135" s="195"/>
      <c r="J135" s="104"/>
      <c r="K135" s="55">
        <f t="shared" si="2"/>
        <v>0</v>
      </c>
      <c r="L135" s="56">
        <f t="shared" si="0"/>
        <v>0</v>
      </c>
      <c r="M135" s="54">
        <f t="shared" si="1"/>
        <v>0</v>
      </c>
      <c r="N135" s="54">
        <f t="shared" si="3"/>
        <v>0</v>
      </c>
      <c r="O135" s="101">
        <f>+'Pay App 30'!O135+'Pay App 30'!P135</f>
        <v>0</v>
      </c>
      <c r="P135" s="73"/>
      <c r="Q135" s="69">
        <f>+'Pay App 30'!Q135+N135+P135</f>
        <v>0</v>
      </c>
    </row>
    <row r="136" spans="1:17" ht="21" customHeight="1" x14ac:dyDescent="0.25">
      <c r="A136" s="154" t="s">
        <v>102</v>
      </c>
      <c r="B136" s="154"/>
      <c r="C136" s="154" t="s">
        <v>103</v>
      </c>
      <c r="D136" s="155"/>
      <c r="E136" s="101">
        <f>+'Pay App 30'!E136</f>
        <v>0</v>
      </c>
      <c r="F136" s="73"/>
      <c r="G136" s="102">
        <f>+'Pay App 30'!G136+'Pay App 31'!F136</f>
        <v>0</v>
      </c>
      <c r="H136" s="194">
        <f>+'Pay App 30'!K136</f>
        <v>0</v>
      </c>
      <c r="I136" s="195"/>
      <c r="J136" s="104"/>
      <c r="K136" s="55">
        <f t="shared" si="2"/>
        <v>0</v>
      </c>
      <c r="L136" s="56">
        <f t="shared" si="0"/>
        <v>0</v>
      </c>
      <c r="M136" s="54">
        <f t="shared" si="1"/>
        <v>0</v>
      </c>
      <c r="N136" s="54">
        <f t="shared" si="3"/>
        <v>0</v>
      </c>
      <c r="O136" s="101">
        <f>+'Pay App 30'!O136+'Pay App 30'!P136</f>
        <v>0</v>
      </c>
      <c r="P136" s="73"/>
      <c r="Q136" s="69">
        <f>+'Pay App 30'!Q136+N136+P136</f>
        <v>0</v>
      </c>
    </row>
    <row r="137" spans="1:17" ht="21" customHeight="1" x14ac:dyDescent="0.25">
      <c r="A137" s="159" t="s">
        <v>217</v>
      </c>
      <c r="B137" s="159"/>
      <c r="C137" s="159" t="s">
        <v>218</v>
      </c>
      <c r="D137" s="160"/>
      <c r="E137" s="101">
        <f>+'Pay App 30'!E137</f>
        <v>0</v>
      </c>
      <c r="F137" s="73"/>
      <c r="G137" s="102">
        <f>+'Pay App 30'!G137+'Pay App 31'!F137</f>
        <v>0</v>
      </c>
      <c r="H137" s="194">
        <f>+'Pay App 30'!K137</f>
        <v>0</v>
      </c>
      <c r="I137" s="195"/>
      <c r="J137" s="104"/>
      <c r="K137" s="55">
        <f t="shared" si="2"/>
        <v>0</v>
      </c>
      <c r="L137" s="56">
        <f t="shared" si="0"/>
        <v>0</v>
      </c>
      <c r="M137" s="54">
        <f t="shared" si="1"/>
        <v>0</v>
      </c>
      <c r="N137" s="54">
        <f t="shared" si="3"/>
        <v>0</v>
      </c>
      <c r="O137" s="101">
        <f>+'Pay App 30'!O137+'Pay App 30'!P137</f>
        <v>0</v>
      </c>
      <c r="P137" s="73"/>
      <c r="Q137" s="69">
        <f>+'Pay App 30'!Q137+N137+P137</f>
        <v>0</v>
      </c>
    </row>
    <row r="138" spans="1:17" ht="21" customHeight="1" x14ac:dyDescent="0.25">
      <c r="A138" s="154" t="s">
        <v>104</v>
      </c>
      <c r="B138" s="154"/>
      <c r="C138" s="154" t="s">
        <v>105</v>
      </c>
      <c r="D138" s="155"/>
      <c r="E138" s="101">
        <f>+'Pay App 30'!E138</f>
        <v>0</v>
      </c>
      <c r="F138" s="73"/>
      <c r="G138" s="102">
        <f>+'Pay App 30'!G138+'Pay App 31'!F138</f>
        <v>0</v>
      </c>
      <c r="H138" s="194">
        <f>+'Pay App 30'!K138</f>
        <v>0</v>
      </c>
      <c r="I138" s="195"/>
      <c r="J138" s="104"/>
      <c r="K138" s="55">
        <f t="shared" si="2"/>
        <v>0</v>
      </c>
      <c r="L138" s="56">
        <f t="shared" si="0"/>
        <v>0</v>
      </c>
      <c r="M138" s="54">
        <f t="shared" si="1"/>
        <v>0</v>
      </c>
      <c r="N138" s="54">
        <f t="shared" si="3"/>
        <v>0</v>
      </c>
      <c r="O138" s="101">
        <f>+'Pay App 30'!O138+'Pay App 30'!P138</f>
        <v>0</v>
      </c>
      <c r="P138" s="73"/>
      <c r="Q138" s="69">
        <f>+'Pay App 30'!Q138+N138+P138</f>
        <v>0</v>
      </c>
    </row>
    <row r="139" spans="1:17" ht="21" customHeight="1" x14ac:dyDescent="0.25">
      <c r="A139" s="154" t="s">
        <v>318</v>
      </c>
      <c r="B139" s="154"/>
      <c r="C139" s="154" t="s">
        <v>319</v>
      </c>
      <c r="D139" s="155"/>
      <c r="E139" s="101">
        <f>+'Pay App 30'!E139</f>
        <v>0</v>
      </c>
      <c r="F139" s="73"/>
      <c r="G139" s="102">
        <f>+'Pay App 30'!G139+'Pay App 31'!F139</f>
        <v>0</v>
      </c>
      <c r="H139" s="194">
        <f>+'Pay App 30'!K139</f>
        <v>0</v>
      </c>
      <c r="I139" s="195"/>
      <c r="J139" s="104"/>
      <c r="K139" s="55">
        <f t="shared" si="2"/>
        <v>0</v>
      </c>
      <c r="L139" s="56">
        <f t="shared" si="0"/>
        <v>0</v>
      </c>
      <c r="M139" s="54">
        <f t="shared" si="1"/>
        <v>0</v>
      </c>
      <c r="N139" s="54">
        <f t="shared" si="3"/>
        <v>0</v>
      </c>
      <c r="O139" s="101">
        <f>+'Pay App 30'!O139+'Pay App 30'!P139</f>
        <v>0</v>
      </c>
      <c r="P139" s="73"/>
      <c r="Q139" s="69">
        <f>+'Pay App 30'!Q139+N139+P139</f>
        <v>0</v>
      </c>
    </row>
    <row r="140" spans="1:17" ht="21" customHeight="1" x14ac:dyDescent="0.25">
      <c r="A140" s="154" t="s">
        <v>106</v>
      </c>
      <c r="B140" s="154"/>
      <c r="C140" s="154" t="s">
        <v>107</v>
      </c>
      <c r="D140" s="155"/>
      <c r="E140" s="101">
        <f>+'Pay App 30'!E140</f>
        <v>0</v>
      </c>
      <c r="F140" s="73"/>
      <c r="G140" s="102">
        <f>+'Pay App 30'!G140+'Pay App 31'!F140</f>
        <v>0</v>
      </c>
      <c r="H140" s="194">
        <f>+'Pay App 30'!K140</f>
        <v>0</v>
      </c>
      <c r="I140" s="195"/>
      <c r="J140" s="104"/>
      <c r="K140" s="55">
        <f t="shared" si="2"/>
        <v>0</v>
      </c>
      <c r="L140" s="56">
        <f t="shared" si="0"/>
        <v>0</v>
      </c>
      <c r="M140" s="54">
        <f t="shared" si="1"/>
        <v>0</v>
      </c>
      <c r="N140" s="54">
        <f t="shared" si="3"/>
        <v>0</v>
      </c>
      <c r="O140" s="101">
        <f>+'Pay App 30'!O140+'Pay App 30'!P140</f>
        <v>0</v>
      </c>
      <c r="P140" s="73"/>
      <c r="Q140" s="69">
        <f>+'Pay App 30'!Q140+N140+P140</f>
        <v>0</v>
      </c>
    </row>
    <row r="141" spans="1:17" ht="21" customHeight="1" x14ac:dyDescent="0.25">
      <c r="A141" s="154" t="s">
        <v>320</v>
      </c>
      <c r="B141" s="154"/>
      <c r="C141" s="154" t="s">
        <v>321</v>
      </c>
      <c r="D141" s="155"/>
      <c r="E141" s="101">
        <f>+'Pay App 30'!E141</f>
        <v>0</v>
      </c>
      <c r="F141" s="73"/>
      <c r="G141" s="102">
        <f>+'Pay App 30'!G141+'Pay App 31'!F141</f>
        <v>0</v>
      </c>
      <c r="H141" s="194">
        <f>+'Pay App 30'!K141</f>
        <v>0</v>
      </c>
      <c r="I141" s="195"/>
      <c r="J141" s="104"/>
      <c r="K141" s="55">
        <f t="shared" si="2"/>
        <v>0</v>
      </c>
      <c r="L141" s="56">
        <f t="shared" si="0"/>
        <v>0</v>
      </c>
      <c r="M141" s="54">
        <f t="shared" si="1"/>
        <v>0</v>
      </c>
      <c r="N141" s="54">
        <f t="shared" si="3"/>
        <v>0</v>
      </c>
      <c r="O141" s="101">
        <f>+'Pay App 30'!O141+'Pay App 30'!P141</f>
        <v>0</v>
      </c>
      <c r="P141" s="73"/>
      <c r="Q141" s="69">
        <f>+'Pay App 30'!Q141+N141+P141</f>
        <v>0</v>
      </c>
    </row>
    <row r="142" spans="1:17" ht="21" customHeight="1" x14ac:dyDescent="0.25">
      <c r="A142" s="154" t="s">
        <v>108</v>
      </c>
      <c r="B142" s="154"/>
      <c r="C142" s="154" t="s">
        <v>109</v>
      </c>
      <c r="D142" s="155"/>
      <c r="E142" s="101">
        <f>+'Pay App 30'!E142</f>
        <v>0</v>
      </c>
      <c r="F142" s="73"/>
      <c r="G142" s="102">
        <f>+'Pay App 30'!G142+'Pay App 31'!F142</f>
        <v>0</v>
      </c>
      <c r="H142" s="194">
        <f>+'Pay App 30'!K142</f>
        <v>0</v>
      </c>
      <c r="I142" s="195"/>
      <c r="J142" s="104"/>
      <c r="K142" s="55">
        <f t="shared" si="2"/>
        <v>0</v>
      </c>
      <c r="L142" s="56">
        <f t="shared" si="0"/>
        <v>0</v>
      </c>
      <c r="M142" s="54">
        <f t="shared" si="1"/>
        <v>0</v>
      </c>
      <c r="N142" s="54">
        <f t="shared" si="3"/>
        <v>0</v>
      </c>
      <c r="O142" s="101">
        <f>+'Pay App 30'!O142+'Pay App 30'!P142</f>
        <v>0</v>
      </c>
      <c r="P142" s="73"/>
      <c r="Q142" s="69">
        <f>+'Pay App 30'!Q142+N142+P142</f>
        <v>0</v>
      </c>
    </row>
    <row r="143" spans="1:17" ht="21" customHeight="1" x14ac:dyDescent="0.25">
      <c r="A143" s="154" t="s">
        <v>110</v>
      </c>
      <c r="B143" s="154"/>
      <c r="C143" s="154" t="s">
        <v>111</v>
      </c>
      <c r="D143" s="155"/>
      <c r="E143" s="101">
        <f>+'Pay App 30'!E143</f>
        <v>0</v>
      </c>
      <c r="F143" s="73"/>
      <c r="G143" s="102">
        <f>+'Pay App 30'!G143+'Pay App 31'!F143</f>
        <v>0</v>
      </c>
      <c r="H143" s="194">
        <f>+'Pay App 30'!K143</f>
        <v>0</v>
      </c>
      <c r="I143" s="195"/>
      <c r="J143" s="104"/>
      <c r="K143" s="55">
        <f t="shared" si="2"/>
        <v>0</v>
      </c>
      <c r="L143" s="56">
        <f t="shared" si="0"/>
        <v>0</v>
      </c>
      <c r="M143" s="54">
        <f t="shared" si="1"/>
        <v>0</v>
      </c>
      <c r="N143" s="54">
        <f t="shared" si="3"/>
        <v>0</v>
      </c>
      <c r="O143" s="101">
        <f>+'Pay App 30'!O143+'Pay App 30'!P143</f>
        <v>0</v>
      </c>
      <c r="P143" s="73"/>
      <c r="Q143" s="69">
        <f>+'Pay App 30'!Q143+N143+P143</f>
        <v>0</v>
      </c>
    </row>
    <row r="144" spans="1:17" ht="21" customHeight="1" x14ac:dyDescent="0.25">
      <c r="A144" s="154" t="s">
        <v>322</v>
      </c>
      <c r="B144" s="154"/>
      <c r="C144" s="154" t="s">
        <v>323</v>
      </c>
      <c r="D144" s="155"/>
      <c r="E144" s="101">
        <f>+'Pay App 30'!E144</f>
        <v>0</v>
      </c>
      <c r="F144" s="73"/>
      <c r="G144" s="102">
        <f>+'Pay App 30'!G144+'Pay App 31'!F144</f>
        <v>0</v>
      </c>
      <c r="H144" s="194">
        <f>+'Pay App 30'!K144</f>
        <v>0</v>
      </c>
      <c r="I144" s="195"/>
      <c r="J144" s="104"/>
      <c r="K144" s="55">
        <f t="shared" si="2"/>
        <v>0</v>
      </c>
      <c r="L144" s="56">
        <f t="shared" si="0"/>
        <v>0</v>
      </c>
      <c r="M144" s="54">
        <f t="shared" si="1"/>
        <v>0</v>
      </c>
      <c r="N144" s="54">
        <f t="shared" si="3"/>
        <v>0</v>
      </c>
      <c r="O144" s="101">
        <f>+'Pay App 30'!O144+'Pay App 30'!P144</f>
        <v>0</v>
      </c>
      <c r="P144" s="73"/>
      <c r="Q144" s="69">
        <f>+'Pay App 30'!Q144+N144+P144</f>
        <v>0</v>
      </c>
    </row>
    <row r="145" spans="1:17" ht="21" customHeight="1" x14ac:dyDescent="0.25">
      <c r="A145" s="154" t="s">
        <v>327</v>
      </c>
      <c r="B145" s="154"/>
      <c r="C145" s="154" t="s">
        <v>324</v>
      </c>
      <c r="D145" s="155"/>
      <c r="E145" s="101">
        <f>+'Pay App 30'!E145</f>
        <v>0</v>
      </c>
      <c r="F145" s="73"/>
      <c r="G145" s="102">
        <f>+'Pay App 30'!G145+'Pay App 31'!F145</f>
        <v>0</v>
      </c>
      <c r="H145" s="194">
        <f>+'Pay App 30'!K145</f>
        <v>0</v>
      </c>
      <c r="I145" s="195"/>
      <c r="J145" s="104"/>
      <c r="K145" s="55">
        <f t="shared" si="2"/>
        <v>0</v>
      </c>
      <c r="L145" s="56">
        <f t="shared" si="0"/>
        <v>0</v>
      </c>
      <c r="M145" s="54">
        <f t="shared" si="1"/>
        <v>0</v>
      </c>
      <c r="N145" s="54">
        <f t="shared" si="3"/>
        <v>0</v>
      </c>
      <c r="O145" s="101">
        <f>+'Pay App 30'!O145+'Pay App 30'!P145</f>
        <v>0</v>
      </c>
      <c r="P145" s="73"/>
      <c r="Q145" s="69">
        <f>+'Pay App 30'!Q145+N145+P145</f>
        <v>0</v>
      </c>
    </row>
    <row r="146" spans="1:17" ht="21" customHeight="1" x14ac:dyDescent="0.25">
      <c r="A146" s="154" t="s">
        <v>325</v>
      </c>
      <c r="B146" s="154"/>
      <c r="C146" s="154" t="s">
        <v>326</v>
      </c>
      <c r="D146" s="155"/>
      <c r="E146" s="101">
        <f>+'Pay App 30'!E146</f>
        <v>0</v>
      </c>
      <c r="F146" s="73"/>
      <c r="G146" s="102">
        <f>+'Pay App 30'!G146+'Pay App 31'!F146</f>
        <v>0</v>
      </c>
      <c r="H146" s="194">
        <f>+'Pay App 30'!K146</f>
        <v>0</v>
      </c>
      <c r="I146" s="195"/>
      <c r="J146" s="104"/>
      <c r="K146" s="55">
        <f t="shared" si="2"/>
        <v>0</v>
      </c>
      <c r="L146" s="56">
        <f t="shared" ref="L146:L209" si="4">IF(ISERROR(K146/G146),0,K146/G146)</f>
        <v>0</v>
      </c>
      <c r="M146" s="54">
        <f t="shared" ref="M146:M209" si="5">+G146-K146</f>
        <v>0</v>
      </c>
      <c r="N146" s="54">
        <f t="shared" si="3"/>
        <v>0</v>
      </c>
      <c r="O146" s="101">
        <f>+'Pay App 30'!O146+'Pay App 30'!P146</f>
        <v>0</v>
      </c>
      <c r="P146" s="73"/>
      <c r="Q146" s="69">
        <f>+'Pay App 30'!Q146+N146+P146</f>
        <v>0</v>
      </c>
    </row>
    <row r="147" spans="1:17" ht="21" customHeight="1" x14ac:dyDescent="0.25">
      <c r="A147" s="159" t="s">
        <v>215</v>
      </c>
      <c r="B147" s="159"/>
      <c r="C147" s="159" t="s">
        <v>216</v>
      </c>
      <c r="D147" s="160"/>
      <c r="E147" s="101">
        <f>+'Pay App 30'!E147</f>
        <v>0</v>
      </c>
      <c r="F147" s="73"/>
      <c r="G147" s="102">
        <f>+'Pay App 30'!G147+'Pay App 31'!F147</f>
        <v>0</v>
      </c>
      <c r="H147" s="194">
        <f>+'Pay App 30'!K147</f>
        <v>0</v>
      </c>
      <c r="I147" s="195"/>
      <c r="J147" s="104"/>
      <c r="K147" s="55">
        <f t="shared" ref="K147:K210" si="6">+H147+J147</f>
        <v>0</v>
      </c>
      <c r="L147" s="56">
        <f t="shared" si="4"/>
        <v>0</v>
      </c>
      <c r="M147" s="54">
        <f t="shared" si="5"/>
        <v>0</v>
      </c>
      <c r="N147" s="54">
        <f t="shared" ref="N147:N210" si="7">SUM(+J147*0.05)</f>
        <v>0</v>
      </c>
      <c r="O147" s="101">
        <f>+'Pay App 30'!O147+'Pay App 30'!P147</f>
        <v>0</v>
      </c>
      <c r="P147" s="73"/>
      <c r="Q147" s="69">
        <f>+'Pay App 30'!Q147+N147+P147</f>
        <v>0</v>
      </c>
    </row>
    <row r="148" spans="1:17" ht="21" customHeight="1" x14ac:dyDescent="0.25">
      <c r="A148" s="154" t="s">
        <v>112</v>
      </c>
      <c r="B148" s="154"/>
      <c r="C148" s="154" t="s">
        <v>113</v>
      </c>
      <c r="D148" s="155"/>
      <c r="E148" s="101">
        <f>+'Pay App 30'!E148</f>
        <v>0</v>
      </c>
      <c r="F148" s="73"/>
      <c r="G148" s="102">
        <f>+'Pay App 30'!G148+'Pay App 31'!F148</f>
        <v>0</v>
      </c>
      <c r="H148" s="194">
        <f>+'Pay App 30'!K148</f>
        <v>0</v>
      </c>
      <c r="I148" s="195"/>
      <c r="J148" s="104"/>
      <c r="K148" s="55">
        <f t="shared" si="6"/>
        <v>0</v>
      </c>
      <c r="L148" s="56">
        <f t="shared" si="4"/>
        <v>0</v>
      </c>
      <c r="M148" s="54">
        <f t="shared" si="5"/>
        <v>0</v>
      </c>
      <c r="N148" s="54">
        <f t="shared" si="7"/>
        <v>0</v>
      </c>
      <c r="O148" s="101">
        <f>+'Pay App 30'!O148+'Pay App 30'!P148</f>
        <v>0</v>
      </c>
      <c r="P148" s="73"/>
      <c r="Q148" s="69">
        <f>+'Pay App 30'!Q148+N148+P148</f>
        <v>0</v>
      </c>
    </row>
    <row r="149" spans="1:17" ht="21" customHeight="1" x14ac:dyDescent="0.25">
      <c r="A149" s="154" t="s">
        <v>328</v>
      </c>
      <c r="B149" s="154"/>
      <c r="C149" s="154" t="s">
        <v>329</v>
      </c>
      <c r="D149" s="155"/>
      <c r="E149" s="101">
        <f>+'Pay App 30'!E149</f>
        <v>0</v>
      </c>
      <c r="F149" s="73"/>
      <c r="G149" s="102">
        <f>+'Pay App 30'!G149+'Pay App 31'!F149</f>
        <v>0</v>
      </c>
      <c r="H149" s="194">
        <f>+'Pay App 30'!K149</f>
        <v>0</v>
      </c>
      <c r="I149" s="195"/>
      <c r="J149" s="104"/>
      <c r="K149" s="55">
        <f t="shared" si="6"/>
        <v>0</v>
      </c>
      <c r="L149" s="56">
        <f t="shared" si="4"/>
        <v>0</v>
      </c>
      <c r="M149" s="54">
        <f t="shared" si="5"/>
        <v>0</v>
      </c>
      <c r="N149" s="54">
        <f t="shared" si="7"/>
        <v>0</v>
      </c>
      <c r="O149" s="101">
        <f>+'Pay App 30'!O149+'Pay App 30'!P149</f>
        <v>0</v>
      </c>
      <c r="P149" s="73"/>
      <c r="Q149" s="69">
        <f>+'Pay App 30'!Q149+N149+P149</f>
        <v>0</v>
      </c>
    </row>
    <row r="150" spans="1:17" ht="21" customHeight="1" x14ac:dyDescent="0.25">
      <c r="A150" s="154" t="s">
        <v>114</v>
      </c>
      <c r="B150" s="154"/>
      <c r="C150" s="154" t="s">
        <v>115</v>
      </c>
      <c r="D150" s="155"/>
      <c r="E150" s="101">
        <f>+'Pay App 30'!E150</f>
        <v>0</v>
      </c>
      <c r="F150" s="73"/>
      <c r="G150" s="102">
        <f>+'Pay App 30'!G150+'Pay App 31'!F150</f>
        <v>0</v>
      </c>
      <c r="H150" s="194">
        <f>+'Pay App 30'!K150</f>
        <v>0</v>
      </c>
      <c r="I150" s="195"/>
      <c r="J150" s="104"/>
      <c r="K150" s="55">
        <f t="shared" si="6"/>
        <v>0</v>
      </c>
      <c r="L150" s="56">
        <f t="shared" si="4"/>
        <v>0</v>
      </c>
      <c r="M150" s="54">
        <f t="shared" si="5"/>
        <v>0</v>
      </c>
      <c r="N150" s="54">
        <f t="shared" si="7"/>
        <v>0</v>
      </c>
      <c r="O150" s="101">
        <f>+'Pay App 30'!O150+'Pay App 30'!P150</f>
        <v>0</v>
      </c>
      <c r="P150" s="73"/>
      <c r="Q150" s="69">
        <f>+'Pay App 30'!Q150+N150+P150</f>
        <v>0</v>
      </c>
    </row>
    <row r="151" spans="1:17" ht="21" customHeight="1" x14ac:dyDescent="0.25">
      <c r="A151" s="154" t="s">
        <v>116</v>
      </c>
      <c r="B151" s="154"/>
      <c r="C151" s="154" t="s">
        <v>117</v>
      </c>
      <c r="D151" s="155"/>
      <c r="E151" s="101">
        <f>+'Pay App 30'!E151</f>
        <v>0</v>
      </c>
      <c r="F151" s="73"/>
      <c r="G151" s="102">
        <f>+'Pay App 30'!G151+'Pay App 31'!F151</f>
        <v>0</v>
      </c>
      <c r="H151" s="194">
        <f>+'Pay App 30'!K151</f>
        <v>0</v>
      </c>
      <c r="I151" s="195"/>
      <c r="J151" s="104"/>
      <c r="K151" s="55">
        <f t="shared" si="6"/>
        <v>0</v>
      </c>
      <c r="L151" s="56">
        <f t="shared" si="4"/>
        <v>0</v>
      </c>
      <c r="M151" s="54">
        <f t="shared" si="5"/>
        <v>0</v>
      </c>
      <c r="N151" s="54">
        <f t="shared" si="7"/>
        <v>0</v>
      </c>
      <c r="O151" s="101">
        <f>+'Pay App 30'!O151+'Pay App 30'!P151</f>
        <v>0</v>
      </c>
      <c r="P151" s="73"/>
      <c r="Q151" s="69">
        <f>+'Pay App 30'!Q151+N151+P151</f>
        <v>0</v>
      </c>
    </row>
    <row r="152" spans="1:17" ht="21" customHeight="1" x14ac:dyDescent="0.25">
      <c r="A152" s="154" t="s">
        <v>330</v>
      </c>
      <c r="B152" s="154"/>
      <c r="C152" s="154" t="s">
        <v>331</v>
      </c>
      <c r="D152" s="155"/>
      <c r="E152" s="101">
        <f>+'Pay App 30'!E152</f>
        <v>0</v>
      </c>
      <c r="F152" s="73"/>
      <c r="G152" s="102">
        <f>+'Pay App 30'!G152+'Pay App 31'!F152</f>
        <v>0</v>
      </c>
      <c r="H152" s="194">
        <f>+'Pay App 30'!K152</f>
        <v>0</v>
      </c>
      <c r="I152" s="195"/>
      <c r="J152" s="104"/>
      <c r="K152" s="55">
        <f t="shared" si="6"/>
        <v>0</v>
      </c>
      <c r="L152" s="56">
        <f t="shared" si="4"/>
        <v>0</v>
      </c>
      <c r="M152" s="54">
        <f t="shared" si="5"/>
        <v>0</v>
      </c>
      <c r="N152" s="54">
        <f t="shared" si="7"/>
        <v>0</v>
      </c>
      <c r="O152" s="101">
        <f>+'Pay App 30'!O152+'Pay App 30'!P152</f>
        <v>0</v>
      </c>
      <c r="P152" s="73"/>
      <c r="Q152" s="69">
        <f>+'Pay App 30'!Q152+N152+P152</f>
        <v>0</v>
      </c>
    </row>
    <row r="153" spans="1:17" ht="21" customHeight="1" x14ac:dyDescent="0.25">
      <c r="A153" s="154" t="s">
        <v>118</v>
      </c>
      <c r="B153" s="154"/>
      <c r="C153" s="154" t="s">
        <v>119</v>
      </c>
      <c r="D153" s="155"/>
      <c r="E153" s="101">
        <f>+'Pay App 30'!E153</f>
        <v>0</v>
      </c>
      <c r="F153" s="73"/>
      <c r="G153" s="102">
        <f>+'Pay App 30'!G153+'Pay App 31'!F153</f>
        <v>0</v>
      </c>
      <c r="H153" s="194">
        <f>+'Pay App 30'!K153</f>
        <v>0</v>
      </c>
      <c r="I153" s="195"/>
      <c r="J153" s="104"/>
      <c r="K153" s="55">
        <f t="shared" si="6"/>
        <v>0</v>
      </c>
      <c r="L153" s="56">
        <f t="shared" si="4"/>
        <v>0</v>
      </c>
      <c r="M153" s="54">
        <f t="shared" si="5"/>
        <v>0</v>
      </c>
      <c r="N153" s="54">
        <f t="shared" si="7"/>
        <v>0</v>
      </c>
      <c r="O153" s="101">
        <f>+'Pay App 30'!O153+'Pay App 30'!P153</f>
        <v>0</v>
      </c>
      <c r="P153" s="73"/>
      <c r="Q153" s="69">
        <f>+'Pay App 30'!Q153+N153+P153</f>
        <v>0</v>
      </c>
    </row>
    <row r="154" spans="1:17" ht="21" customHeight="1" x14ac:dyDescent="0.25">
      <c r="A154" s="154" t="s">
        <v>332</v>
      </c>
      <c r="B154" s="154"/>
      <c r="C154" s="154" t="s">
        <v>333</v>
      </c>
      <c r="D154" s="155"/>
      <c r="E154" s="101">
        <f>+'Pay App 30'!E154</f>
        <v>0</v>
      </c>
      <c r="F154" s="73"/>
      <c r="G154" s="102">
        <f>+'Pay App 30'!G154+'Pay App 31'!F154</f>
        <v>0</v>
      </c>
      <c r="H154" s="194">
        <f>+'Pay App 30'!K154</f>
        <v>0</v>
      </c>
      <c r="I154" s="195"/>
      <c r="J154" s="104"/>
      <c r="K154" s="55">
        <f t="shared" si="6"/>
        <v>0</v>
      </c>
      <c r="L154" s="56">
        <f t="shared" si="4"/>
        <v>0</v>
      </c>
      <c r="M154" s="54">
        <f t="shared" si="5"/>
        <v>0</v>
      </c>
      <c r="N154" s="54">
        <f t="shared" si="7"/>
        <v>0</v>
      </c>
      <c r="O154" s="101">
        <f>+'Pay App 30'!O154+'Pay App 30'!P154</f>
        <v>0</v>
      </c>
      <c r="P154" s="73"/>
      <c r="Q154" s="69">
        <f>+'Pay App 30'!Q154+N154+P154</f>
        <v>0</v>
      </c>
    </row>
    <row r="155" spans="1:17" ht="21" customHeight="1" x14ac:dyDescent="0.25">
      <c r="A155" s="154" t="s">
        <v>335</v>
      </c>
      <c r="B155" s="154"/>
      <c r="C155" s="154" t="s">
        <v>334</v>
      </c>
      <c r="D155" s="155"/>
      <c r="E155" s="101">
        <f>+'Pay App 30'!E155</f>
        <v>0</v>
      </c>
      <c r="F155" s="73"/>
      <c r="G155" s="102">
        <f>+'Pay App 30'!G155+'Pay App 31'!F155</f>
        <v>0</v>
      </c>
      <c r="H155" s="194">
        <f>+'Pay App 30'!K155</f>
        <v>0</v>
      </c>
      <c r="I155" s="195"/>
      <c r="J155" s="104"/>
      <c r="K155" s="55">
        <f t="shared" si="6"/>
        <v>0</v>
      </c>
      <c r="L155" s="56">
        <f t="shared" si="4"/>
        <v>0</v>
      </c>
      <c r="M155" s="54">
        <f t="shared" si="5"/>
        <v>0</v>
      </c>
      <c r="N155" s="54">
        <f t="shared" si="7"/>
        <v>0</v>
      </c>
      <c r="O155" s="101">
        <f>+'Pay App 30'!O155+'Pay App 30'!P155</f>
        <v>0</v>
      </c>
      <c r="P155" s="73"/>
      <c r="Q155" s="69">
        <f>+'Pay App 30'!Q155+N155+P155</f>
        <v>0</v>
      </c>
    </row>
    <row r="156" spans="1:17" ht="21" customHeight="1" x14ac:dyDescent="0.25">
      <c r="A156" s="159" t="s">
        <v>213</v>
      </c>
      <c r="B156" s="159"/>
      <c r="C156" s="159" t="s">
        <v>214</v>
      </c>
      <c r="D156" s="160"/>
      <c r="E156" s="101">
        <f>+'Pay App 30'!E156</f>
        <v>0</v>
      </c>
      <c r="F156" s="73"/>
      <c r="G156" s="102">
        <f>+'Pay App 30'!G156+'Pay App 31'!F156</f>
        <v>0</v>
      </c>
      <c r="H156" s="194">
        <f>+'Pay App 30'!K156</f>
        <v>0</v>
      </c>
      <c r="I156" s="195"/>
      <c r="J156" s="104"/>
      <c r="K156" s="55">
        <f t="shared" si="6"/>
        <v>0</v>
      </c>
      <c r="L156" s="56">
        <f t="shared" si="4"/>
        <v>0</v>
      </c>
      <c r="M156" s="54">
        <f t="shared" si="5"/>
        <v>0</v>
      </c>
      <c r="N156" s="54">
        <f t="shared" si="7"/>
        <v>0</v>
      </c>
      <c r="O156" s="101">
        <f>+'Pay App 30'!O156+'Pay App 30'!P156</f>
        <v>0</v>
      </c>
      <c r="P156" s="73"/>
      <c r="Q156" s="69">
        <f>+'Pay App 30'!Q156+N156+P156</f>
        <v>0</v>
      </c>
    </row>
    <row r="157" spans="1:17" ht="21" customHeight="1" x14ac:dyDescent="0.25">
      <c r="A157" s="154" t="s">
        <v>120</v>
      </c>
      <c r="B157" s="154"/>
      <c r="C157" s="154" t="s">
        <v>121</v>
      </c>
      <c r="D157" s="155"/>
      <c r="E157" s="101">
        <f>+'Pay App 30'!E157</f>
        <v>0</v>
      </c>
      <c r="F157" s="73"/>
      <c r="G157" s="102">
        <f>+'Pay App 30'!G157+'Pay App 31'!F157</f>
        <v>0</v>
      </c>
      <c r="H157" s="194">
        <f>+'Pay App 30'!K157</f>
        <v>0</v>
      </c>
      <c r="I157" s="195"/>
      <c r="J157" s="104"/>
      <c r="K157" s="55">
        <f t="shared" si="6"/>
        <v>0</v>
      </c>
      <c r="L157" s="56">
        <f t="shared" si="4"/>
        <v>0</v>
      </c>
      <c r="M157" s="54">
        <f t="shared" si="5"/>
        <v>0</v>
      </c>
      <c r="N157" s="54">
        <f t="shared" si="7"/>
        <v>0</v>
      </c>
      <c r="O157" s="101">
        <f>+'Pay App 30'!O157+'Pay App 30'!P157</f>
        <v>0</v>
      </c>
      <c r="P157" s="73"/>
      <c r="Q157" s="69">
        <f>+'Pay App 30'!Q157+N157+P157</f>
        <v>0</v>
      </c>
    </row>
    <row r="158" spans="1:17" ht="21" customHeight="1" x14ac:dyDescent="0.25">
      <c r="A158" s="154" t="s">
        <v>336</v>
      </c>
      <c r="B158" s="154"/>
      <c r="C158" s="154" t="s">
        <v>337</v>
      </c>
      <c r="D158" s="155"/>
      <c r="E158" s="101">
        <f>+'Pay App 30'!E158</f>
        <v>0</v>
      </c>
      <c r="F158" s="73"/>
      <c r="G158" s="102">
        <f>+'Pay App 30'!G158+'Pay App 31'!F158</f>
        <v>0</v>
      </c>
      <c r="H158" s="194">
        <f>+'Pay App 30'!K158</f>
        <v>0</v>
      </c>
      <c r="I158" s="195"/>
      <c r="J158" s="104"/>
      <c r="K158" s="55">
        <f t="shared" si="6"/>
        <v>0</v>
      </c>
      <c r="L158" s="56">
        <f t="shared" si="4"/>
        <v>0</v>
      </c>
      <c r="M158" s="54">
        <f t="shared" si="5"/>
        <v>0</v>
      </c>
      <c r="N158" s="54">
        <f t="shared" si="7"/>
        <v>0</v>
      </c>
      <c r="O158" s="101">
        <f>+'Pay App 30'!O158+'Pay App 30'!P158</f>
        <v>0</v>
      </c>
      <c r="P158" s="73"/>
      <c r="Q158" s="69">
        <f>+'Pay App 30'!Q158+N158+P158</f>
        <v>0</v>
      </c>
    </row>
    <row r="159" spans="1:17" ht="21" customHeight="1" x14ac:dyDescent="0.25">
      <c r="A159" s="154" t="s">
        <v>122</v>
      </c>
      <c r="B159" s="154"/>
      <c r="C159" s="154" t="s">
        <v>123</v>
      </c>
      <c r="D159" s="155"/>
      <c r="E159" s="101">
        <f>+'Pay App 30'!E159</f>
        <v>0</v>
      </c>
      <c r="F159" s="73"/>
      <c r="G159" s="102">
        <f>+'Pay App 30'!G159+'Pay App 31'!F159</f>
        <v>0</v>
      </c>
      <c r="H159" s="194">
        <f>+'Pay App 30'!K159</f>
        <v>0</v>
      </c>
      <c r="I159" s="195"/>
      <c r="J159" s="104"/>
      <c r="K159" s="55">
        <f t="shared" si="6"/>
        <v>0</v>
      </c>
      <c r="L159" s="56">
        <f t="shared" si="4"/>
        <v>0</v>
      </c>
      <c r="M159" s="54">
        <f t="shared" si="5"/>
        <v>0</v>
      </c>
      <c r="N159" s="54">
        <f t="shared" si="7"/>
        <v>0</v>
      </c>
      <c r="O159" s="101">
        <f>+'Pay App 30'!O159+'Pay App 30'!P159</f>
        <v>0</v>
      </c>
      <c r="P159" s="73"/>
      <c r="Q159" s="69">
        <f>+'Pay App 30'!Q159+N159+P159</f>
        <v>0</v>
      </c>
    </row>
    <row r="160" spans="1:17" ht="21" customHeight="1" x14ac:dyDescent="0.25">
      <c r="A160" s="154" t="s">
        <v>124</v>
      </c>
      <c r="B160" s="154"/>
      <c r="C160" s="154" t="s">
        <v>125</v>
      </c>
      <c r="D160" s="155"/>
      <c r="E160" s="101">
        <f>+'Pay App 30'!E160</f>
        <v>0</v>
      </c>
      <c r="F160" s="73"/>
      <c r="G160" s="102">
        <f>+'Pay App 30'!G160+'Pay App 31'!F160</f>
        <v>0</v>
      </c>
      <c r="H160" s="194">
        <f>+'Pay App 30'!K160</f>
        <v>0</v>
      </c>
      <c r="I160" s="195"/>
      <c r="J160" s="104"/>
      <c r="K160" s="55">
        <f t="shared" si="6"/>
        <v>0</v>
      </c>
      <c r="L160" s="56">
        <f t="shared" si="4"/>
        <v>0</v>
      </c>
      <c r="M160" s="54">
        <f t="shared" si="5"/>
        <v>0</v>
      </c>
      <c r="N160" s="54">
        <f t="shared" si="7"/>
        <v>0</v>
      </c>
      <c r="O160" s="101">
        <f>+'Pay App 30'!O160+'Pay App 30'!P160</f>
        <v>0</v>
      </c>
      <c r="P160" s="73"/>
      <c r="Q160" s="69">
        <f>+'Pay App 30'!Q160+N160+P160</f>
        <v>0</v>
      </c>
    </row>
    <row r="161" spans="1:17" ht="21" customHeight="1" x14ac:dyDescent="0.25">
      <c r="A161" s="154" t="s">
        <v>126</v>
      </c>
      <c r="B161" s="154"/>
      <c r="C161" s="154" t="s">
        <v>127</v>
      </c>
      <c r="D161" s="155"/>
      <c r="E161" s="101">
        <f>+'Pay App 30'!E161</f>
        <v>0</v>
      </c>
      <c r="F161" s="73"/>
      <c r="G161" s="102">
        <f>+'Pay App 30'!G161+'Pay App 31'!F161</f>
        <v>0</v>
      </c>
      <c r="H161" s="194">
        <f>+'Pay App 30'!K161</f>
        <v>0</v>
      </c>
      <c r="I161" s="195"/>
      <c r="J161" s="104"/>
      <c r="K161" s="55">
        <f t="shared" si="6"/>
        <v>0</v>
      </c>
      <c r="L161" s="56">
        <f t="shared" si="4"/>
        <v>0</v>
      </c>
      <c r="M161" s="54">
        <f t="shared" si="5"/>
        <v>0</v>
      </c>
      <c r="N161" s="54">
        <f t="shared" si="7"/>
        <v>0</v>
      </c>
      <c r="O161" s="101">
        <f>+'Pay App 30'!O161+'Pay App 30'!P161</f>
        <v>0</v>
      </c>
      <c r="P161" s="73"/>
      <c r="Q161" s="69">
        <f>+'Pay App 30'!Q161+N161+P161</f>
        <v>0</v>
      </c>
    </row>
    <row r="162" spans="1:17" ht="21" customHeight="1" x14ac:dyDescent="0.25">
      <c r="A162" s="154" t="s">
        <v>339</v>
      </c>
      <c r="B162" s="154"/>
      <c r="C162" s="154" t="s">
        <v>338</v>
      </c>
      <c r="D162" s="155"/>
      <c r="E162" s="101">
        <f>+'Pay App 30'!E162</f>
        <v>0</v>
      </c>
      <c r="F162" s="73"/>
      <c r="G162" s="102">
        <f>+'Pay App 30'!G162+'Pay App 31'!F162</f>
        <v>0</v>
      </c>
      <c r="H162" s="194">
        <f>+'Pay App 30'!K162</f>
        <v>0</v>
      </c>
      <c r="I162" s="195"/>
      <c r="J162" s="104"/>
      <c r="K162" s="55">
        <f t="shared" si="6"/>
        <v>0</v>
      </c>
      <c r="L162" s="56">
        <f t="shared" si="4"/>
        <v>0</v>
      </c>
      <c r="M162" s="54">
        <f t="shared" si="5"/>
        <v>0</v>
      </c>
      <c r="N162" s="54">
        <f t="shared" si="7"/>
        <v>0</v>
      </c>
      <c r="O162" s="101">
        <f>+'Pay App 30'!O162+'Pay App 30'!P162</f>
        <v>0</v>
      </c>
      <c r="P162" s="73"/>
      <c r="Q162" s="69">
        <f>+'Pay App 30'!Q162+N162+P162</f>
        <v>0</v>
      </c>
    </row>
    <row r="163" spans="1:17" ht="21" customHeight="1" x14ac:dyDescent="0.25">
      <c r="A163" s="154" t="s">
        <v>128</v>
      </c>
      <c r="B163" s="154"/>
      <c r="C163" s="154" t="s">
        <v>129</v>
      </c>
      <c r="D163" s="155"/>
      <c r="E163" s="101">
        <f>+'Pay App 30'!E163</f>
        <v>0</v>
      </c>
      <c r="F163" s="73"/>
      <c r="G163" s="102">
        <f>+'Pay App 30'!G163+'Pay App 31'!F163</f>
        <v>0</v>
      </c>
      <c r="H163" s="194">
        <f>+'Pay App 30'!K163</f>
        <v>0</v>
      </c>
      <c r="I163" s="195"/>
      <c r="J163" s="104"/>
      <c r="K163" s="55">
        <f t="shared" si="6"/>
        <v>0</v>
      </c>
      <c r="L163" s="56">
        <f t="shared" si="4"/>
        <v>0</v>
      </c>
      <c r="M163" s="54">
        <f t="shared" si="5"/>
        <v>0</v>
      </c>
      <c r="N163" s="54">
        <f t="shared" si="7"/>
        <v>0</v>
      </c>
      <c r="O163" s="101">
        <f>+'Pay App 30'!O163+'Pay App 30'!P163</f>
        <v>0</v>
      </c>
      <c r="P163" s="73"/>
      <c r="Q163" s="69">
        <f>+'Pay App 30'!Q163+N163+P163</f>
        <v>0</v>
      </c>
    </row>
    <row r="164" spans="1:17" ht="21" customHeight="1" x14ac:dyDescent="0.25">
      <c r="A164" s="159" t="s">
        <v>209</v>
      </c>
      <c r="B164" s="159"/>
      <c r="C164" s="159" t="s">
        <v>210</v>
      </c>
      <c r="D164" s="160"/>
      <c r="E164" s="101">
        <f>+'Pay App 30'!E164</f>
        <v>0</v>
      </c>
      <c r="F164" s="73"/>
      <c r="G164" s="102">
        <f>+'Pay App 30'!G164+'Pay App 31'!F164</f>
        <v>0</v>
      </c>
      <c r="H164" s="194">
        <f>+'Pay App 30'!K164</f>
        <v>0</v>
      </c>
      <c r="I164" s="195"/>
      <c r="J164" s="104"/>
      <c r="K164" s="55">
        <f t="shared" si="6"/>
        <v>0</v>
      </c>
      <c r="L164" s="56">
        <f t="shared" si="4"/>
        <v>0</v>
      </c>
      <c r="M164" s="54">
        <f t="shared" si="5"/>
        <v>0</v>
      </c>
      <c r="N164" s="54">
        <f t="shared" si="7"/>
        <v>0</v>
      </c>
      <c r="O164" s="101">
        <f>+'Pay App 30'!O164+'Pay App 30'!P164</f>
        <v>0</v>
      </c>
      <c r="P164" s="73"/>
      <c r="Q164" s="69">
        <f>+'Pay App 30'!Q164+N164+P164</f>
        <v>0</v>
      </c>
    </row>
    <row r="165" spans="1:17" ht="21" customHeight="1" x14ac:dyDescent="0.25">
      <c r="A165" s="159" t="s">
        <v>211</v>
      </c>
      <c r="B165" s="159"/>
      <c r="C165" s="159" t="s">
        <v>212</v>
      </c>
      <c r="D165" s="160"/>
      <c r="E165" s="101">
        <f>+'Pay App 30'!E165</f>
        <v>0</v>
      </c>
      <c r="F165" s="73"/>
      <c r="G165" s="102">
        <f>+'Pay App 30'!G165+'Pay App 31'!F165</f>
        <v>0</v>
      </c>
      <c r="H165" s="194">
        <f>+'Pay App 30'!K165</f>
        <v>0</v>
      </c>
      <c r="I165" s="195"/>
      <c r="J165" s="104"/>
      <c r="K165" s="55">
        <f t="shared" si="6"/>
        <v>0</v>
      </c>
      <c r="L165" s="56">
        <f t="shared" si="4"/>
        <v>0</v>
      </c>
      <c r="M165" s="54">
        <f t="shared" si="5"/>
        <v>0</v>
      </c>
      <c r="N165" s="54">
        <f t="shared" si="7"/>
        <v>0</v>
      </c>
      <c r="O165" s="101">
        <f>+'Pay App 30'!O165+'Pay App 30'!P165</f>
        <v>0</v>
      </c>
      <c r="P165" s="73"/>
      <c r="Q165" s="69">
        <f>+'Pay App 30'!Q165+N165+P165</f>
        <v>0</v>
      </c>
    </row>
    <row r="166" spans="1:17" ht="21" customHeight="1" x14ac:dyDescent="0.25">
      <c r="A166" s="154" t="s">
        <v>340</v>
      </c>
      <c r="B166" s="154"/>
      <c r="C166" s="154" t="s">
        <v>341</v>
      </c>
      <c r="D166" s="155"/>
      <c r="E166" s="101">
        <f>+'Pay App 30'!E166</f>
        <v>0</v>
      </c>
      <c r="F166" s="73"/>
      <c r="G166" s="102">
        <f>+'Pay App 30'!G166+'Pay App 31'!F166</f>
        <v>0</v>
      </c>
      <c r="H166" s="194">
        <f>+'Pay App 30'!K166</f>
        <v>0</v>
      </c>
      <c r="I166" s="195"/>
      <c r="J166" s="104"/>
      <c r="K166" s="55">
        <f t="shared" si="6"/>
        <v>0</v>
      </c>
      <c r="L166" s="56">
        <f t="shared" si="4"/>
        <v>0</v>
      </c>
      <c r="M166" s="54">
        <f t="shared" si="5"/>
        <v>0</v>
      </c>
      <c r="N166" s="54">
        <f t="shared" si="7"/>
        <v>0</v>
      </c>
      <c r="O166" s="101">
        <f>+'Pay App 30'!O166+'Pay App 30'!P166</f>
        <v>0</v>
      </c>
      <c r="P166" s="73"/>
      <c r="Q166" s="69">
        <f>+'Pay App 30'!Q166+N166+P166</f>
        <v>0</v>
      </c>
    </row>
    <row r="167" spans="1:17" ht="21" customHeight="1" x14ac:dyDescent="0.25">
      <c r="A167" s="154" t="s">
        <v>351</v>
      </c>
      <c r="B167" s="154"/>
      <c r="C167" s="154" t="s">
        <v>342</v>
      </c>
      <c r="D167" s="155"/>
      <c r="E167" s="101">
        <f>+'Pay App 30'!E167</f>
        <v>0</v>
      </c>
      <c r="F167" s="73"/>
      <c r="G167" s="102">
        <f>+'Pay App 30'!G167+'Pay App 31'!F167</f>
        <v>0</v>
      </c>
      <c r="H167" s="194">
        <f>+'Pay App 30'!K167</f>
        <v>0</v>
      </c>
      <c r="I167" s="195"/>
      <c r="J167" s="104"/>
      <c r="K167" s="55">
        <f t="shared" si="6"/>
        <v>0</v>
      </c>
      <c r="L167" s="56">
        <f t="shared" si="4"/>
        <v>0</v>
      </c>
      <c r="M167" s="54">
        <f t="shared" si="5"/>
        <v>0</v>
      </c>
      <c r="N167" s="54">
        <f t="shared" si="7"/>
        <v>0</v>
      </c>
      <c r="O167" s="101">
        <f>+'Pay App 30'!O167+'Pay App 30'!P167</f>
        <v>0</v>
      </c>
      <c r="P167" s="73"/>
      <c r="Q167" s="69">
        <f>+'Pay App 30'!Q167+N167+P167</f>
        <v>0</v>
      </c>
    </row>
    <row r="168" spans="1:17" ht="21" customHeight="1" x14ac:dyDescent="0.25">
      <c r="A168" s="154" t="s">
        <v>352</v>
      </c>
      <c r="B168" s="154"/>
      <c r="C168" s="154" t="s">
        <v>343</v>
      </c>
      <c r="D168" s="155"/>
      <c r="E168" s="101">
        <f>+'Pay App 30'!E168</f>
        <v>0</v>
      </c>
      <c r="F168" s="73"/>
      <c r="G168" s="102">
        <f>+'Pay App 30'!G168+'Pay App 31'!F168</f>
        <v>0</v>
      </c>
      <c r="H168" s="194">
        <f>+'Pay App 30'!K168</f>
        <v>0</v>
      </c>
      <c r="I168" s="195"/>
      <c r="J168" s="104"/>
      <c r="K168" s="55">
        <f t="shared" si="6"/>
        <v>0</v>
      </c>
      <c r="L168" s="56">
        <f t="shared" si="4"/>
        <v>0</v>
      </c>
      <c r="M168" s="54">
        <f t="shared" si="5"/>
        <v>0</v>
      </c>
      <c r="N168" s="54">
        <f t="shared" si="7"/>
        <v>0</v>
      </c>
      <c r="O168" s="101">
        <f>+'Pay App 30'!O168+'Pay App 30'!P168</f>
        <v>0</v>
      </c>
      <c r="P168" s="73"/>
      <c r="Q168" s="69">
        <f>+'Pay App 30'!Q168+N168+P168</f>
        <v>0</v>
      </c>
    </row>
    <row r="169" spans="1:17" ht="21" customHeight="1" x14ac:dyDescent="0.25">
      <c r="A169" s="154" t="s">
        <v>353</v>
      </c>
      <c r="B169" s="154"/>
      <c r="C169" s="154" t="s">
        <v>344</v>
      </c>
      <c r="D169" s="155"/>
      <c r="E169" s="101">
        <f>+'Pay App 30'!E169</f>
        <v>0</v>
      </c>
      <c r="F169" s="73"/>
      <c r="G169" s="102">
        <f>+'Pay App 30'!G169+'Pay App 31'!F169</f>
        <v>0</v>
      </c>
      <c r="H169" s="194">
        <f>+'Pay App 30'!K169</f>
        <v>0</v>
      </c>
      <c r="I169" s="195"/>
      <c r="J169" s="104"/>
      <c r="K169" s="55">
        <f t="shared" si="6"/>
        <v>0</v>
      </c>
      <c r="L169" s="56">
        <f t="shared" si="4"/>
        <v>0</v>
      </c>
      <c r="M169" s="54">
        <f t="shared" si="5"/>
        <v>0</v>
      </c>
      <c r="N169" s="54">
        <f t="shared" si="7"/>
        <v>0</v>
      </c>
      <c r="O169" s="101">
        <f>+'Pay App 30'!O169+'Pay App 30'!P169</f>
        <v>0</v>
      </c>
      <c r="P169" s="73"/>
      <c r="Q169" s="69">
        <f>+'Pay App 30'!Q169+N169+P169</f>
        <v>0</v>
      </c>
    </row>
    <row r="170" spans="1:17" ht="21" customHeight="1" x14ac:dyDescent="0.25">
      <c r="A170" s="154" t="s">
        <v>354</v>
      </c>
      <c r="B170" s="154"/>
      <c r="C170" s="154" t="s">
        <v>345</v>
      </c>
      <c r="D170" s="155"/>
      <c r="E170" s="101">
        <f>+'Pay App 30'!E170</f>
        <v>0</v>
      </c>
      <c r="F170" s="73"/>
      <c r="G170" s="102">
        <f>+'Pay App 30'!G170+'Pay App 31'!F170</f>
        <v>0</v>
      </c>
      <c r="H170" s="194">
        <f>+'Pay App 30'!K170</f>
        <v>0</v>
      </c>
      <c r="I170" s="195"/>
      <c r="J170" s="104"/>
      <c r="K170" s="55">
        <f t="shared" si="6"/>
        <v>0</v>
      </c>
      <c r="L170" s="56">
        <f t="shared" si="4"/>
        <v>0</v>
      </c>
      <c r="M170" s="54">
        <f t="shared" si="5"/>
        <v>0</v>
      </c>
      <c r="N170" s="54">
        <f t="shared" si="7"/>
        <v>0</v>
      </c>
      <c r="O170" s="101">
        <f>+'Pay App 30'!O170+'Pay App 30'!P170</f>
        <v>0</v>
      </c>
      <c r="P170" s="73"/>
      <c r="Q170" s="69">
        <f>+'Pay App 30'!Q170+N170+P170</f>
        <v>0</v>
      </c>
    </row>
    <row r="171" spans="1:17" ht="21" customHeight="1" x14ac:dyDescent="0.25">
      <c r="A171" s="154" t="s">
        <v>355</v>
      </c>
      <c r="B171" s="154"/>
      <c r="C171" s="154" t="s">
        <v>346</v>
      </c>
      <c r="D171" s="155"/>
      <c r="E171" s="101">
        <f>+'Pay App 30'!E171</f>
        <v>0</v>
      </c>
      <c r="F171" s="73"/>
      <c r="G171" s="102">
        <f>+'Pay App 30'!G171+'Pay App 31'!F171</f>
        <v>0</v>
      </c>
      <c r="H171" s="194">
        <f>+'Pay App 30'!K171</f>
        <v>0</v>
      </c>
      <c r="I171" s="195"/>
      <c r="J171" s="104"/>
      <c r="K171" s="55">
        <f t="shared" si="6"/>
        <v>0</v>
      </c>
      <c r="L171" s="56">
        <f t="shared" si="4"/>
        <v>0</v>
      </c>
      <c r="M171" s="54">
        <f t="shared" si="5"/>
        <v>0</v>
      </c>
      <c r="N171" s="54">
        <f t="shared" si="7"/>
        <v>0</v>
      </c>
      <c r="O171" s="101">
        <f>+'Pay App 30'!O171+'Pay App 30'!P171</f>
        <v>0</v>
      </c>
      <c r="P171" s="73"/>
      <c r="Q171" s="69">
        <f>+'Pay App 30'!Q171+N171+P171</f>
        <v>0</v>
      </c>
    </row>
    <row r="172" spans="1:17" ht="21" customHeight="1" x14ac:dyDescent="0.25">
      <c r="A172" s="154" t="s">
        <v>356</v>
      </c>
      <c r="B172" s="154"/>
      <c r="C172" s="154" t="s">
        <v>347</v>
      </c>
      <c r="D172" s="155"/>
      <c r="E172" s="101">
        <f>+'Pay App 30'!E172</f>
        <v>0</v>
      </c>
      <c r="F172" s="73"/>
      <c r="G172" s="102">
        <f>+'Pay App 30'!G172+'Pay App 31'!F172</f>
        <v>0</v>
      </c>
      <c r="H172" s="194">
        <f>+'Pay App 30'!K172</f>
        <v>0</v>
      </c>
      <c r="I172" s="195"/>
      <c r="J172" s="104"/>
      <c r="K172" s="55">
        <f t="shared" si="6"/>
        <v>0</v>
      </c>
      <c r="L172" s="56">
        <f t="shared" si="4"/>
        <v>0</v>
      </c>
      <c r="M172" s="54">
        <f t="shared" si="5"/>
        <v>0</v>
      </c>
      <c r="N172" s="54">
        <f t="shared" si="7"/>
        <v>0</v>
      </c>
      <c r="O172" s="101">
        <f>+'Pay App 30'!O172+'Pay App 30'!P172</f>
        <v>0</v>
      </c>
      <c r="P172" s="73"/>
      <c r="Q172" s="69">
        <f>+'Pay App 30'!Q172+N172+P172</f>
        <v>0</v>
      </c>
    </row>
    <row r="173" spans="1:17" ht="21" customHeight="1" x14ac:dyDescent="0.25">
      <c r="A173" s="154" t="s">
        <v>357</v>
      </c>
      <c r="B173" s="154"/>
      <c r="C173" s="154" t="s">
        <v>348</v>
      </c>
      <c r="D173" s="155"/>
      <c r="E173" s="101">
        <f>+'Pay App 30'!E173</f>
        <v>0</v>
      </c>
      <c r="F173" s="73"/>
      <c r="G173" s="102">
        <f>+'Pay App 30'!G173+'Pay App 31'!F173</f>
        <v>0</v>
      </c>
      <c r="H173" s="194">
        <f>+'Pay App 30'!K173</f>
        <v>0</v>
      </c>
      <c r="I173" s="195"/>
      <c r="J173" s="104"/>
      <c r="K173" s="55">
        <f t="shared" si="6"/>
        <v>0</v>
      </c>
      <c r="L173" s="56">
        <f t="shared" si="4"/>
        <v>0</v>
      </c>
      <c r="M173" s="54">
        <f t="shared" si="5"/>
        <v>0</v>
      </c>
      <c r="N173" s="54">
        <f t="shared" si="7"/>
        <v>0</v>
      </c>
      <c r="O173" s="101">
        <f>+'Pay App 30'!O173+'Pay App 30'!P173</f>
        <v>0</v>
      </c>
      <c r="P173" s="73"/>
      <c r="Q173" s="69">
        <f>+'Pay App 30'!Q173+N173+P173</f>
        <v>0</v>
      </c>
    </row>
    <row r="174" spans="1:17" ht="21" customHeight="1" x14ac:dyDescent="0.25">
      <c r="A174" s="154" t="s">
        <v>358</v>
      </c>
      <c r="B174" s="154"/>
      <c r="C174" s="154" t="s">
        <v>349</v>
      </c>
      <c r="D174" s="155"/>
      <c r="E174" s="101">
        <f>+'Pay App 30'!E174</f>
        <v>0</v>
      </c>
      <c r="F174" s="73"/>
      <c r="G174" s="102">
        <f>+'Pay App 30'!G174+'Pay App 31'!F174</f>
        <v>0</v>
      </c>
      <c r="H174" s="194">
        <f>+'Pay App 30'!K174</f>
        <v>0</v>
      </c>
      <c r="I174" s="195"/>
      <c r="J174" s="104"/>
      <c r="K174" s="55">
        <f t="shared" si="6"/>
        <v>0</v>
      </c>
      <c r="L174" s="56">
        <f t="shared" si="4"/>
        <v>0</v>
      </c>
      <c r="M174" s="54">
        <f t="shared" si="5"/>
        <v>0</v>
      </c>
      <c r="N174" s="54">
        <f t="shared" si="7"/>
        <v>0</v>
      </c>
      <c r="O174" s="101">
        <f>+'Pay App 30'!O174+'Pay App 30'!P174</f>
        <v>0</v>
      </c>
      <c r="P174" s="73"/>
      <c r="Q174" s="69">
        <f>+'Pay App 30'!Q174+N174+P174</f>
        <v>0</v>
      </c>
    </row>
    <row r="175" spans="1:17" ht="21" customHeight="1" x14ac:dyDescent="0.25">
      <c r="A175" s="154" t="s">
        <v>359</v>
      </c>
      <c r="B175" s="154"/>
      <c r="C175" s="154" t="s">
        <v>350</v>
      </c>
      <c r="D175" s="155"/>
      <c r="E175" s="101">
        <f>+'Pay App 30'!E175</f>
        <v>0</v>
      </c>
      <c r="F175" s="73"/>
      <c r="G175" s="102">
        <f>+'Pay App 30'!G175+'Pay App 31'!F175</f>
        <v>0</v>
      </c>
      <c r="H175" s="194">
        <f>+'Pay App 30'!K175</f>
        <v>0</v>
      </c>
      <c r="I175" s="195"/>
      <c r="J175" s="104"/>
      <c r="K175" s="55">
        <f t="shared" si="6"/>
        <v>0</v>
      </c>
      <c r="L175" s="56">
        <f t="shared" si="4"/>
        <v>0</v>
      </c>
      <c r="M175" s="54">
        <f t="shared" si="5"/>
        <v>0</v>
      </c>
      <c r="N175" s="54">
        <f t="shared" si="7"/>
        <v>0</v>
      </c>
      <c r="O175" s="101">
        <f>+'Pay App 30'!O175+'Pay App 30'!P175</f>
        <v>0</v>
      </c>
      <c r="P175" s="73"/>
      <c r="Q175" s="69">
        <f>+'Pay App 30'!Q175+N175+P175</f>
        <v>0</v>
      </c>
    </row>
    <row r="176" spans="1:17" ht="21" customHeight="1" x14ac:dyDescent="0.25">
      <c r="A176" s="156" t="s">
        <v>186</v>
      </c>
      <c r="B176" s="156"/>
      <c r="C176" s="156" t="s">
        <v>187</v>
      </c>
      <c r="D176" s="157"/>
      <c r="E176" s="101">
        <f>+'Pay App 30'!E176</f>
        <v>0</v>
      </c>
      <c r="F176" s="73"/>
      <c r="G176" s="102">
        <f>+'Pay App 30'!G176+'Pay App 31'!F176</f>
        <v>0</v>
      </c>
      <c r="H176" s="194">
        <f>+'Pay App 30'!K176</f>
        <v>0</v>
      </c>
      <c r="I176" s="195"/>
      <c r="J176" s="104"/>
      <c r="K176" s="55">
        <f t="shared" si="6"/>
        <v>0</v>
      </c>
      <c r="L176" s="56">
        <f t="shared" si="4"/>
        <v>0</v>
      </c>
      <c r="M176" s="54">
        <f t="shared" si="5"/>
        <v>0</v>
      </c>
      <c r="N176" s="54">
        <f t="shared" si="7"/>
        <v>0</v>
      </c>
      <c r="O176" s="101">
        <f>+'Pay App 30'!O176+'Pay App 30'!P176</f>
        <v>0</v>
      </c>
      <c r="P176" s="73"/>
      <c r="Q176" s="69">
        <f>+'Pay App 30'!Q176+N176+P176</f>
        <v>0</v>
      </c>
    </row>
    <row r="177" spans="1:17" ht="21" customHeight="1" x14ac:dyDescent="0.25">
      <c r="A177" s="154" t="s">
        <v>361</v>
      </c>
      <c r="B177" s="154"/>
      <c r="C177" s="154" t="s">
        <v>360</v>
      </c>
      <c r="D177" s="155"/>
      <c r="E177" s="101">
        <f>+'Pay App 30'!E177</f>
        <v>0</v>
      </c>
      <c r="F177" s="73"/>
      <c r="G177" s="102">
        <f>+'Pay App 30'!G177+'Pay App 31'!F177</f>
        <v>0</v>
      </c>
      <c r="H177" s="194">
        <f>+'Pay App 30'!K177</f>
        <v>0</v>
      </c>
      <c r="I177" s="195"/>
      <c r="J177" s="104"/>
      <c r="K177" s="55">
        <f t="shared" si="6"/>
        <v>0</v>
      </c>
      <c r="L177" s="56">
        <f t="shared" si="4"/>
        <v>0</v>
      </c>
      <c r="M177" s="54">
        <f t="shared" si="5"/>
        <v>0</v>
      </c>
      <c r="N177" s="54">
        <f t="shared" si="7"/>
        <v>0</v>
      </c>
      <c r="O177" s="101">
        <f>+'Pay App 30'!O177+'Pay App 30'!P177</f>
        <v>0</v>
      </c>
      <c r="P177" s="73"/>
      <c r="Q177" s="69">
        <f>+'Pay App 30'!Q177+N177+P177</f>
        <v>0</v>
      </c>
    </row>
    <row r="178" spans="1:17" ht="21" customHeight="1" x14ac:dyDescent="0.25">
      <c r="A178" s="154" t="s">
        <v>130</v>
      </c>
      <c r="B178" s="154"/>
      <c r="C178" s="153" t="s">
        <v>131</v>
      </c>
      <c r="D178" s="158"/>
      <c r="E178" s="101">
        <f>+'Pay App 30'!E178</f>
        <v>0</v>
      </c>
      <c r="F178" s="73"/>
      <c r="G178" s="102">
        <f>+'Pay App 30'!G178+'Pay App 31'!F178</f>
        <v>0</v>
      </c>
      <c r="H178" s="194">
        <f>+'Pay App 30'!K178</f>
        <v>0</v>
      </c>
      <c r="I178" s="195"/>
      <c r="J178" s="104"/>
      <c r="K178" s="55">
        <f t="shared" si="6"/>
        <v>0</v>
      </c>
      <c r="L178" s="56">
        <f t="shared" si="4"/>
        <v>0</v>
      </c>
      <c r="M178" s="54">
        <f t="shared" si="5"/>
        <v>0</v>
      </c>
      <c r="N178" s="54">
        <f t="shared" si="7"/>
        <v>0</v>
      </c>
      <c r="O178" s="101">
        <f>+'Pay App 30'!O178+'Pay App 30'!P178</f>
        <v>0</v>
      </c>
      <c r="P178" s="73"/>
      <c r="Q178" s="69">
        <f>+'Pay App 30'!Q178+N178+P178</f>
        <v>0</v>
      </c>
    </row>
    <row r="179" spans="1:17" ht="21" customHeight="1" x14ac:dyDescent="0.25">
      <c r="A179" s="154" t="s">
        <v>362</v>
      </c>
      <c r="B179" s="154"/>
      <c r="C179" s="154" t="s">
        <v>366</v>
      </c>
      <c r="D179" s="155"/>
      <c r="E179" s="101">
        <f>+'Pay App 30'!E179</f>
        <v>0</v>
      </c>
      <c r="F179" s="73"/>
      <c r="G179" s="102">
        <f>+'Pay App 30'!G179+'Pay App 31'!F179</f>
        <v>0</v>
      </c>
      <c r="H179" s="194">
        <f>+'Pay App 30'!K179</f>
        <v>0</v>
      </c>
      <c r="I179" s="195"/>
      <c r="J179" s="104"/>
      <c r="K179" s="55">
        <f t="shared" si="6"/>
        <v>0</v>
      </c>
      <c r="L179" s="56">
        <f t="shared" si="4"/>
        <v>0</v>
      </c>
      <c r="M179" s="54">
        <f t="shared" si="5"/>
        <v>0</v>
      </c>
      <c r="N179" s="54">
        <f t="shared" si="7"/>
        <v>0</v>
      </c>
      <c r="O179" s="101">
        <f>+'Pay App 30'!O179+'Pay App 30'!P179</f>
        <v>0</v>
      </c>
      <c r="P179" s="73"/>
      <c r="Q179" s="69">
        <f>+'Pay App 30'!Q179+N179+P179</f>
        <v>0</v>
      </c>
    </row>
    <row r="180" spans="1:17" ht="21" customHeight="1" x14ac:dyDescent="0.25">
      <c r="A180" s="154" t="s">
        <v>363</v>
      </c>
      <c r="B180" s="154"/>
      <c r="C180" s="154" t="s">
        <v>367</v>
      </c>
      <c r="D180" s="155"/>
      <c r="E180" s="101">
        <f>+'Pay App 30'!E180</f>
        <v>0</v>
      </c>
      <c r="F180" s="73"/>
      <c r="G180" s="102">
        <f>+'Pay App 30'!G180+'Pay App 31'!F180</f>
        <v>0</v>
      </c>
      <c r="H180" s="194">
        <f>+'Pay App 30'!K180</f>
        <v>0</v>
      </c>
      <c r="I180" s="195"/>
      <c r="J180" s="104"/>
      <c r="K180" s="55">
        <f t="shared" si="6"/>
        <v>0</v>
      </c>
      <c r="L180" s="56">
        <f t="shared" si="4"/>
        <v>0</v>
      </c>
      <c r="M180" s="54">
        <f t="shared" si="5"/>
        <v>0</v>
      </c>
      <c r="N180" s="54">
        <f t="shared" si="7"/>
        <v>0</v>
      </c>
      <c r="O180" s="101">
        <f>+'Pay App 30'!O180+'Pay App 30'!P180</f>
        <v>0</v>
      </c>
      <c r="P180" s="73"/>
      <c r="Q180" s="69">
        <f>+'Pay App 30'!Q180+N180+P180</f>
        <v>0</v>
      </c>
    </row>
    <row r="181" spans="1:17" ht="21" customHeight="1" x14ac:dyDescent="0.25">
      <c r="A181" s="154" t="s">
        <v>364</v>
      </c>
      <c r="B181" s="154"/>
      <c r="C181" s="154" t="s">
        <v>368</v>
      </c>
      <c r="D181" s="155"/>
      <c r="E181" s="101">
        <f>+'Pay App 30'!E181</f>
        <v>0</v>
      </c>
      <c r="F181" s="73"/>
      <c r="G181" s="102">
        <f>+'Pay App 30'!G181+'Pay App 31'!F181</f>
        <v>0</v>
      </c>
      <c r="H181" s="194">
        <f>+'Pay App 30'!K181</f>
        <v>0</v>
      </c>
      <c r="I181" s="195"/>
      <c r="J181" s="104"/>
      <c r="K181" s="55">
        <f t="shared" si="6"/>
        <v>0</v>
      </c>
      <c r="L181" s="56">
        <f t="shared" si="4"/>
        <v>0</v>
      </c>
      <c r="M181" s="54">
        <f t="shared" si="5"/>
        <v>0</v>
      </c>
      <c r="N181" s="54">
        <f t="shared" si="7"/>
        <v>0</v>
      </c>
      <c r="O181" s="101">
        <f>+'Pay App 30'!O181+'Pay App 30'!P181</f>
        <v>0</v>
      </c>
      <c r="P181" s="73"/>
      <c r="Q181" s="69">
        <f>+'Pay App 30'!Q181+N181+P181</f>
        <v>0</v>
      </c>
    </row>
    <row r="182" spans="1:17" ht="21" customHeight="1" x14ac:dyDescent="0.25">
      <c r="A182" s="154" t="s">
        <v>365</v>
      </c>
      <c r="B182" s="154"/>
      <c r="C182" s="154" t="s">
        <v>369</v>
      </c>
      <c r="D182" s="155"/>
      <c r="E182" s="101">
        <f>+'Pay App 30'!E182</f>
        <v>0</v>
      </c>
      <c r="F182" s="73"/>
      <c r="G182" s="102">
        <f>+'Pay App 30'!G182+'Pay App 31'!F182</f>
        <v>0</v>
      </c>
      <c r="H182" s="194">
        <f>+'Pay App 30'!K182</f>
        <v>0</v>
      </c>
      <c r="I182" s="195"/>
      <c r="J182" s="104"/>
      <c r="K182" s="55">
        <f t="shared" si="6"/>
        <v>0</v>
      </c>
      <c r="L182" s="56">
        <f t="shared" si="4"/>
        <v>0</v>
      </c>
      <c r="M182" s="54">
        <f t="shared" si="5"/>
        <v>0</v>
      </c>
      <c r="N182" s="54">
        <f t="shared" si="7"/>
        <v>0</v>
      </c>
      <c r="O182" s="101">
        <f>+'Pay App 30'!O182+'Pay App 30'!P182</f>
        <v>0</v>
      </c>
      <c r="P182" s="73"/>
      <c r="Q182" s="69">
        <f>+'Pay App 30'!Q182+N182+P182</f>
        <v>0</v>
      </c>
    </row>
    <row r="183" spans="1:17" ht="21" customHeight="1" x14ac:dyDescent="0.25">
      <c r="A183" s="156" t="s">
        <v>188</v>
      </c>
      <c r="B183" s="156"/>
      <c r="C183" s="156" t="s">
        <v>189</v>
      </c>
      <c r="D183" s="157"/>
      <c r="E183" s="101">
        <f>+'Pay App 30'!E183</f>
        <v>0</v>
      </c>
      <c r="F183" s="73"/>
      <c r="G183" s="102">
        <f>+'Pay App 30'!G183+'Pay App 31'!F183</f>
        <v>0</v>
      </c>
      <c r="H183" s="194">
        <f>+'Pay App 30'!K183</f>
        <v>0</v>
      </c>
      <c r="I183" s="195"/>
      <c r="J183" s="104"/>
      <c r="K183" s="55">
        <f t="shared" si="6"/>
        <v>0</v>
      </c>
      <c r="L183" s="56">
        <f t="shared" si="4"/>
        <v>0</v>
      </c>
      <c r="M183" s="54">
        <f t="shared" si="5"/>
        <v>0</v>
      </c>
      <c r="N183" s="54">
        <f t="shared" si="7"/>
        <v>0</v>
      </c>
      <c r="O183" s="101">
        <f>+'Pay App 30'!O183+'Pay App 30'!P183</f>
        <v>0</v>
      </c>
      <c r="P183" s="73"/>
      <c r="Q183" s="69">
        <f>+'Pay App 30'!Q183+N183+P183</f>
        <v>0</v>
      </c>
    </row>
    <row r="184" spans="1:17" ht="21" customHeight="1" x14ac:dyDescent="0.25">
      <c r="A184" s="156" t="s">
        <v>190</v>
      </c>
      <c r="B184" s="156"/>
      <c r="C184" s="156" t="s">
        <v>191</v>
      </c>
      <c r="D184" s="157"/>
      <c r="E184" s="101">
        <f>+'Pay App 30'!E184</f>
        <v>0</v>
      </c>
      <c r="F184" s="73"/>
      <c r="G184" s="102">
        <f>+'Pay App 30'!G184+'Pay App 31'!F184</f>
        <v>0</v>
      </c>
      <c r="H184" s="194">
        <f>+'Pay App 30'!K184</f>
        <v>0</v>
      </c>
      <c r="I184" s="195"/>
      <c r="J184" s="104"/>
      <c r="K184" s="55">
        <f t="shared" si="6"/>
        <v>0</v>
      </c>
      <c r="L184" s="56">
        <f t="shared" si="4"/>
        <v>0</v>
      </c>
      <c r="M184" s="54">
        <f t="shared" si="5"/>
        <v>0</v>
      </c>
      <c r="N184" s="54">
        <f t="shared" si="7"/>
        <v>0</v>
      </c>
      <c r="O184" s="101">
        <f>+'Pay App 30'!O184+'Pay App 30'!P184</f>
        <v>0</v>
      </c>
      <c r="P184" s="73"/>
      <c r="Q184" s="69">
        <f>+'Pay App 30'!Q184+N184+P184</f>
        <v>0</v>
      </c>
    </row>
    <row r="185" spans="1:17" ht="21" customHeight="1" x14ac:dyDescent="0.25">
      <c r="A185" s="154" t="s">
        <v>371</v>
      </c>
      <c r="B185" s="154"/>
      <c r="C185" s="154" t="s">
        <v>370</v>
      </c>
      <c r="D185" s="155"/>
      <c r="E185" s="101">
        <f>+'Pay App 30'!E185</f>
        <v>0</v>
      </c>
      <c r="F185" s="73"/>
      <c r="G185" s="102">
        <f>+'Pay App 30'!G185+'Pay App 31'!F185</f>
        <v>0</v>
      </c>
      <c r="H185" s="194">
        <f>+'Pay App 30'!K185</f>
        <v>0</v>
      </c>
      <c r="I185" s="195"/>
      <c r="J185" s="104"/>
      <c r="K185" s="55">
        <f t="shared" si="6"/>
        <v>0</v>
      </c>
      <c r="L185" s="56">
        <f t="shared" si="4"/>
        <v>0</v>
      </c>
      <c r="M185" s="54">
        <f t="shared" si="5"/>
        <v>0</v>
      </c>
      <c r="N185" s="54">
        <f t="shared" si="7"/>
        <v>0</v>
      </c>
      <c r="O185" s="101">
        <f>+'Pay App 30'!O185+'Pay App 30'!P185</f>
        <v>0</v>
      </c>
      <c r="P185" s="73"/>
      <c r="Q185" s="69">
        <f>+'Pay App 30'!Q185+N185+P185</f>
        <v>0</v>
      </c>
    </row>
    <row r="186" spans="1:17" ht="21" customHeight="1" x14ac:dyDescent="0.25">
      <c r="A186" s="154" t="s">
        <v>372</v>
      </c>
      <c r="B186" s="154"/>
      <c r="C186" s="154" t="s">
        <v>373</v>
      </c>
      <c r="D186" s="155"/>
      <c r="E186" s="101">
        <f>+'Pay App 30'!E186</f>
        <v>0</v>
      </c>
      <c r="F186" s="73"/>
      <c r="G186" s="102">
        <f>+'Pay App 30'!G186+'Pay App 31'!F186</f>
        <v>0</v>
      </c>
      <c r="H186" s="194">
        <f>+'Pay App 30'!K186</f>
        <v>0</v>
      </c>
      <c r="I186" s="195"/>
      <c r="J186" s="104"/>
      <c r="K186" s="55">
        <f t="shared" si="6"/>
        <v>0</v>
      </c>
      <c r="L186" s="56">
        <f t="shared" si="4"/>
        <v>0</v>
      </c>
      <c r="M186" s="54">
        <f t="shared" si="5"/>
        <v>0</v>
      </c>
      <c r="N186" s="54">
        <f t="shared" si="7"/>
        <v>0</v>
      </c>
      <c r="O186" s="101">
        <f>+'Pay App 30'!O186+'Pay App 30'!P186</f>
        <v>0</v>
      </c>
      <c r="P186" s="73"/>
      <c r="Q186" s="69">
        <f>+'Pay App 30'!Q186+N186+P186</f>
        <v>0</v>
      </c>
    </row>
    <row r="187" spans="1:17" ht="21" customHeight="1" x14ac:dyDescent="0.25">
      <c r="A187" s="154" t="s">
        <v>374</v>
      </c>
      <c r="B187" s="154"/>
      <c r="C187" s="154" t="s">
        <v>375</v>
      </c>
      <c r="D187" s="155"/>
      <c r="E187" s="101">
        <f>+'Pay App 30'!E187</f>
        <v>0</v>
      </c>
      <c r="F187" s="73"/>
      <c r="G187" s="102">
        <f>+'Pay App 30'!G187+'Pay App 31'!F187</f>
        <v>0</v>
      </c>
      <c r="H187" s="194">
        <f>+'Pay App 30'!K187</f>
        <v>0</v>
      </c>
      <c r="I187" s="195"/>
      <c r="J187" s="104"/>
      <c r="K187" s="55">
        <f t="shared" si="6"/>
        <v>0</v>
      </c>
      <c r="L187" s="56">
        <f t="shared" si="4"/>
        <v>0</v>
      </c>
      <c r="M187" s="54">
        <f t="shared" si="5"/>
        <v>0</v>
      </c>
      <c r="N187" s="54">
        <f t="shared" si="7"/>
        <v>0</v>
      </c>
      <c r="O187" s="101">
        <f>+'Pay App 30'!O187+'Pay App 30'!P187</f>
        <v>0</v>
      </c>
      <c r="P187" s="73"/>
      <c r="Q187" s="69">
        <f>+'Pay App 30'!Q187+N187+P187</f>
        <v>0</v>
      </c>
    </row>
    <row r="188" spans="1:17" ht="21" customHeight="1" x14ac:dyDescent="0.25">
      <c r="A188" s="156" t="s">
        <v>192</v>
      </c>
      <c r="B188" s="156"/>
      <c r="C188" s="156" t="s">
        <v>193</v>
      </c>
      <c r="D188" s="157"/>
      <c r="E188" s="101">
        <f>+'Pay App 30'!E188</f>
        <v>0</v>
      </c>
      <c r="F188" s="73"/>
      <c r="G188" s="102">
        <f>+'Pay App 30'!G188+'Pay App 31'!F188</f>
        <v>0</v>
      </c>
      <c r="H188" s="194">
        <f>+'Pay App 30'!K188</f>
        <v>0</v>
      </c>
      <c r="I188" s="195"/>
      <c r="J188" s="104"/>
      <c r="K188" s="55">
        <f t="shared" si="6"/>
        <v>0</v>
      </c>
      <c r="L188" s="56">
        <f t="shared" si="4"/>
        <v>0</v>
      </c>
      <c r="M188" s="54">
        <f t="shared" si="5"/>
        <v>0</v>
      </c>
      <c r="N188" s="54">
        <f t="shared" si="7"/>
        <v>0</v>
      </c>
      <c r="O188" s="101">
        <f>+'Pay App 30'!O188+'Pay App 30'!P188</f>
        <v>0</v>
      </c>
      <c r="P188" s="73"/>
      <c r="Q188" s="69">
        <f>+'Pay App 30'!Q188+N188+P188</f>
        <v>0</v>
      </c>
    </row>
    <row r="189" spans="1:17" ht="21" customHeight="1" x14ac:dyDescent="0.25">
      <c r="A189" s="153" t="s">
        <v>132</v>
      </c>
      <c r="B189" s="153"/>
      <c r="C189" s="153" t="s">
        <v>133</v>
      </c>
      <c r="D189" s="158"/>
      <c r="E189" s="101">
        <f>+'Pay App 30'!E189</f>
        <v>0</v>
      </c>
      <c r="F189" s="73"/>
      <c r="G189" s="102">
        <f>+'Pay App 30'!G189+'Pay App 31'!F189</f>
        <v>0</v>
      </c>
      <c r="H189" s="194">
        <f>+'Pay App 30'!K189</f>
        <v>0</v>
      </c>
      <c r="I189" s="195"/>
      <c r="J189" s="104"/>
      <c r="K189" s="55">
        <f t="shared" si="6"/>
        <v>0</v>
      </c>
      <c r="L189" s="56">
        <f t="shared" si="4"/>
        <v>0</v>
      </c>
      <c r="M189" s="54">
        <f t="shared" si="5"/>
        <v>0</v>
      </c>
      <c r="N189" s="54">
        <f t="shared" si="7"/>
        <v>0</v>
      </c>
      <c r="O189" s="101">
        <f>+'Pay App 30'!O189+'Pay App 30'!P189</f>
        <v>0</v>
      </c>
      <c r="P189" s="73"/>
      <c r="Q189" s="69">
        <f>+'Pay App 30'!Q189+N189+P189</f>
        <v>0</v>
      </c>
    </row>
    <row r="190" spans="1:17" ht="21" customHeight="1" x14ac:dyDescent="0.25">
      <c r="A190" s="153" t="s">
        <v>376</v>
      </c>
      <c r="B190" s="153"/>
      <c r="C190" s="154" t="s">
        <v>377</v>
      </c>
      <c r="D190" s="155"/>
      <c r="E190" s="101">
        <f>+'Pay App 30'!E190</f>
        <v>0</v>
      </c>
      <c r="F190" s="73"/>
      <c r="G190" s="102">
        <f>+'Pay App 30'!G190+'Pay App 31'!F190</f>
        <v>0</v>
      </c>
      <c r="H190" s="194">
        <f>+'Pay App 30'!K190</f>
        <v>0</v>
      </c>
      <c r="I190" s="195"/>
      <c r="J190" s="104"/>
      <c r="K190" s="55">
        <f t="shared" si="6"/>
        <v>0</v>
      </c>
      <c r="L190" s="56">
        <f t="shared" si="4"/>
        <v>0</v>
      </c>
      <c r="M190" s="54">
        <f t="shared" si="5"/>
        <v>0</v>
      </c>
      <c r="N190" s="54">
        <f t="shared" si="7"/>
        <v>0</v>
      </c>
      <c r="O190" s="101">
        <f>+'Pay App 30'!O190+'Pay App 30'!P190</f>
        <v>0</v>
      </c>
      <c r="P190" s="73"/>
      <c r="Q190" s="69">
        <f>+'Pay App 30'!Q190+N190+P190</f>
        <v>0</v>
      </c>
    </row>
    <row r="191" spans="1:17" ht="21" customHeight="1" x14ac:dyDescent="0.25">
      <c r="A191" s="156" t="s">
        <v>194</v>
      </c>
      <c r="B191" s="156"/>
      <c r="C191" s="156" t="s">
        <v>195</v>
      </c>
      <c r="D191" s="157"/>
      <c r="E191" s="101">
        <f>+'Pay App 30'!E191</f>
        <v>0</v>
      </c>
      <c r="F191" s="73"/>
      <c r="G191" s="102">
        <f>+'Pay App 30'!G191+'Pay App 31'!F191</f>
        <v>0</v>
      </c>
      <c r="H191" s="194">
        <f>+'Pay App 30'!K191</f>
        <v>0</v>
      </c>
      <c r="I191" s="195"/>
      <c r="J191" s="104"/>
      <c r="K191" s="55">
        <f t="shared" si="6"/>
        <v>0</v>
      </c>
      <c r="L191" s="56">
        <f t="shared" si="4"/>
        <v>0</v>
      </c>
      <c r="M191" s="54">
        <f t="shared" si="5"/>
        <v>0</v>
      </c>
      <c r="N191" s="54">
        <f t="shared" si="7"/>
        <v>0</v>
      </c>
      <c r="O191" s="101">
        <f>+'Pay App 30'!O191+'Pay App 30'!P191</f>
        <v>0</v>
      </c>
      <c r="P191" s="73"/>
      <c r="Q191" s="69">
        <f>+'Pay App 30'!Q191+N191+P191</f>
        <v>0</v>
      </c>
    </row>
    <row r="192" spans="1:17" ht="21" customHeight="1" x14ac:dyDescent="0.25">
      <c r="A192" s="153" t="s">
        <v>134</v>
      </c>
      <c r="B192" s="153"/>
      <c r="C192" s="153" t="s">
        <v>135</v>
      </c>
      <c r="D192" s="158"/>
      <c r="E192" s="101">
        <f>+'Pay App 30'!E192</f>
        <v>0</v>
      </c>
      <c r="F192" s="73"/>
      <c r="G192" s="102">
        <f>+'Pay App 30'!G192+'Pay App 31'!F192</f>
        <v>0</v>
      </c>
      <c r="H192" s="194">
        <f>+'Pay App 30'!K192</f>
        <v>0</v>
      </c>
      <c r="I192" s="195"/>
      <c r="J192" s="104"/>
      <c r="K192" s="55">
        <f t="shared" si="6"/>
        <v>0</v>
      </c>
      <c r="L192" s="56">
        <f t="shared" si="4"/>
        <v>0</v>
      </c>
      <c r="M192" s="54">
        <f t="shared" si="5"/>
        <v>0</v>
      </c>
      <c r="N192" s="54">
        <f t="shared" si="7"/>
        <v>0</v>
      </c>
      <c r="O192" s="101">
        <f>+'Pay App 30'!O192+'Pay App 30'!P192</f>
        <v>0</v>
      </c>
      <c r="P192" s="73"/>
      <c r="Q192" s="69">
        <f>+'Pay App 30'!Q192+N192+P192</f>
        <v>0</v>
      </c>
    </row>
    <row r="193" spans="1:17" ht="21" customHeight="1" x14ac:dyDescent="0.25">
      <c r="A193" s="153" t="s">
        <v>376</v>
      </c>
      <c r="B193" s="153"/>
      <c r="C193" s="154" t="s">
        <v>378</v>
      </c>
      <c r="D193" s="155"/>
      <c r="E193" s="101">
        <f>+'Pay App 30'!E193</f>
        <v>0</v>
      </c>
      <c r="F193" s="73"/>
      <c r="G193" s="102">
        <f>+'Pay App 30'!G193+'Pay App 31'!F193</f>
        <v>0</v>
      </c>
      <c r="H193" s="194">
        <f>+'Pay App 30'!K193</f>
        <v>0</v>
      </c>
      <c r="I193" s="195"/>
      <c r="J193" s="104"/>
      <c r="K193" s="55">
        <f t="shared" si="6"/>
        <v>0</v>
      </c>
      <c r="L193" s="56">
        <f t="shared" si="4"/>
        <v>0</v>
      </c>
      <c r="M193" s="54">
        <f t="shared" si="5"/>
        <v>0</v>
      </c>
      <c r="N193" s="54">
        <f t="shared" si="7"/>
        <v>0</v>
      </c>
      <c r="O193" s="101">
        <f>+'Pay App 30'!O193+'Pay App 30'!P193</f>
        <v>0</v>
      </c>
      <c r="P193" s="73"/>
      <c r="Q193" s="69">
        <f>+'Pay App 30'!Q193+N193+P193</f>
        <v>0</v>
      </c>
    </row>
    <row r="194" spans="1:17" ht="21" customHeight="1" x14ac:dyDescent="0.25">
      <c r="A194" s="153" t="s">
        <v>136</v>
      </c>
      <c r="B194" s="153"/>
      <c r="C194" s="153" t="s">
        <v>137</v>
      </c>
      <c r="D194" s="158"/>
      <c r="E194" s="101">
        <f>+'Pay App 30'!E194</f>
        <v>0</v>
      </c>
      <c r="F194" s="73"/>
      <c r="G194" s="102">
        <f>+'Pay App 30'!G194+'Pay App 31'!F194</f>
        <v>0</v>
      </c>
      <c r="H194" s="194">
        <f>+'Pay App 30'!K194</f>
        <v>0</v>
      </c>
      <c r="I194" s="195"/>
      <c r="J194" s="104"/>
      <c r="K194" s="55">
        <f t="shared" si="6"/>
        <v>0</v>
      </c>
      <c r="L194" s="56">
        <f t="shared" si="4"/>
        <v>0</v>
      </c>
      <c r="M194" s="54">
        <f t="shared" si="5"/>
        <v>0</v>
      </c>
      <c r="N194" s="54">
        <f t="shared" si="7"/>
        <v>0</v>
      </c>
      <c r="O194" s="101">
        <f>+'Pay App 30'!O194+'Pay App 30'!P194</f>
        <v>0</v>
      </c>
      <c r="P194" s="73"/>
      <c r="Q194" s="69">
        <f>+'Pay App 30'!Q194+N194+P194</f>
        <v>0</v>
      </c>
    </row>
    <row r="195" spans="1:17" ht="21" customHeight="1" x14ac:dyDescent="0.25">
      <c r="A195" s="153" t="s">
        <v>138</v>
      </c>
      <c r="B195" s="153"/>
      <c r="C195" s="153" t="s">
        <v>139</v>
      </c>
      <c r="D195" s="158"/>
      <c r="E195" s="101">
        <f>+'Pay App 30'!E195</f>
        <v>0</v>
      </c>
      <c r="F195" s="73"/>
      <c r="G195" s="102">
        <f>+'Pay App 30'!G195+'Pay App 31'!F195</f>
        <v>0</v>
      </c>
      <c r="H195" s="194">
        <f>+'Pay App 30'!K195</f>
        <v>0</v>
      </c>
      <c r="I195" s="195"/>
      <c r="J195" s="104"/>
      <c r="K195" s="55">
        <f t="shared" si="6"/>
        <v>0</v>
      </c>
      <c r="L195" s="56">
        <f t="shared" si="4"/>
        <v>0</v>
      </c>
      <c r="M195" s="54">
        <f t="shared" si="5"/>
        <v>0</v>
      </c>
      <c r="N195" s="54">
        <f t="shared" si="7"/>
        <v>0</v>
      </c>
      <c r="O195" s="101">
        <f>+'Pay App 30'!O195+'Pay App 30'!P195</f>
        <v>0</v>
      </c>
      <c r="P195" s="73"/>
      <c r="Q195" s="69">
        <f>+'Pay App 30'!Q195+N195+P195</f>
        <v>0</v>
      </c>
    </row>
    <row r="196" spans="1:17" ht="21" customHeight="1" x14ac:dyDescent="0.25">
      <c r="A196" s="153" t="s">
        <v>379</v>
      </c>
      <c r="B196" s="153"/>
      <c r="C196" s="154" t="s">
        <v>348</v>
      </c>
      <c r="D196" s="155"/>
      <c r="E196" s="101">
        <f>+'Pay App 30'!E196</f>
        <v>0</v>
      </c>
      <c r="F196" s="73"/>
      <c r="G196" s="102">
        <f>+'Pay App 30'!G196+'Pay App 31'!F196</f>
        <v>0</v>
      </c>
      <c r="H196" s="194">
        <f>+'Pay App 30'!K196</f>
        <v>0</v>
      </c>
      <c r="I196" s="195"/>
      <c r="J196" s="104"/>
      <c r="K196" s="55">
        <f t="shared" si="6"/>
        <v>0</v>
      </c>
      <c r="L196" s="56">
        <f t="shared" si="4"/>
        <v>0</v>
      </c>
      <c r="M196" s="54">
        <f t="shared" si="5"/>
        <v>0</v>
      </c>
      <c r="N196" s="54">
        <f t="shared" si="7"/>
        <v>0</v>
      </c>
      <c r="O196" s="101">
        <f>+'Pay App 30'!O196+'Pay App 30'!P196</f>
        <v>0</v>
      </c>
      <c r="P196" s="73"/>
      <c r="Q196" s="69">
        <f>+'Pay App 30'!Q196+N196+P196</f>
        <v>0</v>
      </c>
    </row>
    <row r="197" spans="1:17" ht="21" customHeight="1" x14ac:dyDescent="0.25">
      <c r="A197" s="156" t="s">
        <v>196</v>
      </c>
      <c r="B197" s="156"/>
      <c r="C197" s="156" t="s">
        <v>197</v>
      </c>
      <c r="D197" s="157"/>
      <c r="E197" s="101">
        <f>+'Pay App 30'!E197</f>
        <v>0</v>
      </c>
      <c r="F197" s="73"/>
      <c r="G197" s="102">
        <f>+'Pay App 30'!G197+'Pay App 31'!F197</f>
        <v>0</v>
      </c>
      <c r="H197" s="194">
        <f>+'Pay App 30'!K197</f>
        <v>0</v>
      </c>
      <c r="I197" s="195"/>
      <c r="J197" s="104"/>
      <c r="K197" s="55">
        <f t="shared" si="6"/>
        <v>0</v>
      </c>
      <c r="L197" s="56">
        <f t="shared" si="4"/>
        <v>0</v>
      </c>
      <c r="M197" s="54">
        <f t="shared" si="5"/>
        <v>0</v>
      </c>
      <c r="N197" s="54">
        <f t="shared" si="7"/>
        <v>0</v>
      </c>
      <c r="O197" s="101">
        <f>+'Pay App 30'!O197+'Pay App 30'!P197</f>
        <v>0</v>
      </c>
      <c r="P197" s="73"/>
      <c r="Q197" s="69">
        <f>+'Pay App 30'!Q197+N197+P197</f>
        <v>0</v>
      </c>
    </row>
    <row r="198" spans="1:17" ht="21" customHeight="1" x14ac:dyDescent="0.25">
      <c r="A198" s="153" t="s">
        <v>140</v>
      </c>
      <c r="B198" s="153"/>
      <c r="C198" s="153" t="s">
        <v>141</v>
      </c>
      <c r="D198" s="158"/>
      <c r="E198" s="101">
        <f>+'Pay App 30'!E198</f>
        <v>0</v>
      </c>
      <c r="F198" s="73"/>
      <c r="G198" s="102">
        <f>+'Pay App 30'!G198+'Pay App 31'!F198</f>
        <v>0</v>
      </c>
      <c r="H198" s="194">
        <f>+'Pay App 30'!K198</f>
        <v>0</v>
      </c>
      <c r="I198" s="195"/>
      <c r="J198" s="104"/>
      <c r="K198" s="55">
        <f t="shared" si="6"/>
        <v>0</v>
      </c>
      <c r="L198" s="56">
        <f t="shared" si="4"/>
        <v>0</v>
      </c>
      <c r="M198" s="54">
        <f t="shared" si="5"/>
        <v>0</v>
      </c>
      <c r="N198" s="54">
        <f t="shared" si="7"/>
        <v>0</v>
      </c>
      <c r="O198" s="101">
        <f>+'Pay App 30'!O198+'Pay App 30'!P198</f>
        <v>0</v>
      </c>
      <c r="P198" s="73"/>
      <c r="Q198" s="69">
        <f>+'Pay App 30'!Q198+N198+P198</f>
        <v>0</v>
      </c>
    </row>
    <row r="199" spans="1:17" ht="21" customHeight="1" x14ac:dyDescent="0.25">
      <c r="A199" s="153" t="s">
        <v>142</v>
      </c>
      <c r="B199" s="153"/>
      <c r="C199" s="153" t="s">
        <v>143</v>
      </c>
      <c r="D199" s="158"/>
      <c r="E199" s="101">
        <f>+'Pay App 30'!E199</f>
        <v>0</v>
      </c>
      <c r="F199" s="73"/>
      <c r="G199" s="102">
        <f>+'Pay App 30'!G199+'Pay App 31'!F199</f>
        <v>0</v>
      </c>
      <c r="H199" s="194">
        <f>+'Pay App 30'!K199</f>
        <v>0</v>
      </c>
      <c r="I199" s="195"/>
      <c r="J199" s="104"/>
      <c r="K199" s="55">
        <f t="shared" si="6"/>
        <v>0</v>
      </c>
      <c r="L199" s="56">
        <f t="shared" si="4"/>
        <v>0</v>
      </c>
      <c r="M199" s="54">
        <f t="shared" si="5"/>
        <v>0</v>
      </c>
      <c r="N199" s="54">
        <f t="shared" si="7"/>
        <v>0</v>
      </c>
      <c r="O199" s="101">
        <f>+'Pay App 30'!O199+'Pay App 30'!P199</f>
        <v>0</v>
      </c>
      <c r="P199" s="73"/>
      <c r="Q199" s="69">
        <f>+'Pay App 30'!Q199+N199+P199</f>
        <v>0</v>
      </c>
    </row>
    <row r="200" spans="1:17" ht="21" customHeight="1" x14ac:dyDescent="0.25">
      <c r="A200" s="153" t="s">
        <v>380</v>
      </c>
      <c r="B200" s="153"/>
      <c r="C200" s="154" t="s">
        <v>381</v>
      </c>
      <c r="D200" s="155"/>
      <c r="E200" s="101">
        <f>+'Pay App 30'!E200</f>
        <v>0</v>
      </c>
      <c r="F200" s="73"/>
      <c r="G200" s="102">
        <f>+'Pay App 30'!G200+'Pay App 31'!F200</f>
        <v>0</v>
      </c>
      <c r="H200" s="194">
        <f>+'Pay App 30'!K200</f>
        <v>0</v>
      </c>
      <c r="I200" s="195"/>
      <c r="J200" s="104"/>
      <c r="K200" s="55">
        <f t="shared" si="6"/>
        <v>0</v>
      </c>
      <c r="L200" s="56">
        <f t="shared" si="4"/>
        <v>0</v>
      </c>
      <c r="M200" s="54">
        <f t="shared" si="5"/>
        <v>0</v>
      </c>
      <c r="N200" s="54">
        <f t="shared" si="7"/>
        <v>0</v>
      </c>
      <c r="O200" s="101">
        <f>+'Pay App 30'!O200+'Pay App 30'!P200</f>
        <v>0</v>
      </c>
      <c r="P200" s="73"/>
      <c r="Q200" s="69">
        <f>+'Pay App 30'!Q200+N200+P200</f>
        <v>0</v>
      </c>
    </row>
    <row r="201" spans="1:17" ht="21" customHeight="1" x14ac:dyDescent="0.25">
      <c r="A201" s="153" t="s">
        <v>382</v>
      </c>
      <c r="B201" s="153"/>
      <c r="C201" s="154" t="s">
        <v>383</v>
      </c>
      <c r="D201" s="155"/>
      <c r="E201" s="101">
        <f>+'Pay App 30'!E201</f>
        <v>0</v>
      </c>
      <c r="F201" s="73"/>
      <c r="G201" s="102">
        <f>+'Pay App 30'!G201+'Pay App 31'!F201</f>
        <v>0</v>
      </c>
      <c r="H201" s="194">
        <f>+'Pay App 30'!K201</f>
        <v>0</v>
      </c>
      <c r="I201" s="195"/>
      <c r="J201" s="104"/>
      <c r="K201" s="55">
        <f t="shared" si="6"/>
        <v>0</v>
      </c>
      <c r="L201" s="56">
        <f t="shared" si="4"/>
        <v>0</v>
      </c>
      <c r="M201" s="54">
        <f t="shared" si="5"/>
        <v>0</v>
      </c>
      <c r="N201" s="54">
        <f t="shared" si="7"/>
        <v>0</v>
      </c>
      <c r="O201" s="101">
        <f>+'Pay App 30'!O201+'Pay App 30'!P201</f>
        <v>0</v>
      </c>
      <c r="P201" s="73"/>
      <c r="Q201" s="69">
        <f>+'Pay App 30'!Q201+N201+P201</f>
        <v>0</v>
      </c>
    </row>
    <row r="202" spans="1:17" ht="21" customHeight="1" x14ac:dyDescent="0.25">
      <c r="A202" s="153" t="s">
        <v>144</v>
      </c>
      <c r="B202" s="153"/>
      <c r="C202" s="153" t="s">
        <v>145</v>
      </c>
      <c r="D202" s="158"/>
      <c r="E202" s="101">
        <f>+'Pay App 30'!E202</f>
        <v>0</v>
      </c>
      <c r="F202" s="73"/>
      <c r="G202" s="102">
        <f>+'Pay App 30'!G202+'Pay App 31'!F202</f>
        <v>0</v>
      </c>
      <c r="H202" s="194">
        <f>+'Pay App 30'!K202</f>
        <v>0</v>
      </c>
      <c r="I202" s="195"/>
      <c r="J202" s="104"/>
      <c r="K202" s="55">
        <f t="shared" si="6"/>
        <v>0</v>
      </c>
      <c r="L202" s="56">
        <f t="shared" si="4"/>
        <v>0</v>
      </c>
      <c r="M202" s="54">
        <f t="shared" si="5"/>
        <v>0</v>
      </c>
      <c r="N202" s="54">
        <f t="shared" si="7"/>
        <v>0</v>
      </c>
      <c r="O202" s="101">
        <f>+'Pay App 30'!O202+'Pay App 30'!P202</f>
        <v>0</v>
      </c>
      <c r="P202" s="73"/>
      <c r="Q202" s="69">
        <f>+'Pay App 30'!Q202+N202+P202</f>
        <v>0</v>
      </c>
    </row>
    <row r="203" spans="1:17" ht="21" customHeight="1" x14ac:dyDescent="0.25">
      <c r="A203" s="153" t="s">
        <v>384</v>
      </c>
      <c r="B203" s="153"/>
      <c r="C203" s="154" t="s">
        <v>385</v>
      </c>
      <c r="D203" s="155"/>
      <c r="E203" s="101">
        <f>+'Pay App 30'!E203</f>
        <v>0</v>
      </c>
      <c r="F203" s="73"/>
      <c r="G203" s="102">
        <f>+'Pay App 30'!G203+'Pay App 31'!F203</f>
        <v>0</v>
      </c>
      <c r="H203" s="194">
        <f>+'Pay App 30'!K203</f>
        <v>0</v>
      </c>
      <c r="I203" s="195"/>
      <c r="J203" s="104"/>
      <c r="K203" s="55">
        <f t="shared" si="6"/>
        <v>0</v>
      </c>
      <c r="L203" s="56">
        <f t="shared" si="4"/>
        <v>0</v>
      </c>
      <c r="M203" s="54">
        <f t="shared" si="5"/>
        <v>0</v>
      </c>
      <c r="N203" s="54">
        <f t="shared" si="7"/>
        <v>0</v>
      </c>
      <c r="O203" s="101">
        <f>+'Pay App 30'!O203+'Pay App 30'!P203</f>
        <v>0</v>
      </c>
      <c r="P203" s="73"/>
      <c r="Q203" s="69">
        <f>+'Pay App 30'!Q203+N203+P203</f>
        <v>0</v>
      </c>
    </row>
    <row r="204" spans="1:17" ht="21" customHeight="1" x14ac:dyDescent="0.25">
      <c r="A204" s="156" t="s">
        <v>198</v>
      </c>
      <c r="B204" s="156"/>
      <c r="C204" s="156" t="s">
        <v>199</v>
      </c>
      <c r="D204" s="157"/>
      <c r="E204" s="101">
        <f>+'Pay App 30'!E204</f>
        <v>0</v>
      </c>
      <c r="F204" s="73"/>
      <c r="G204" s="102">
        <f>+'Pay App 30'!G204+'Pay App 31'!F204</f>
        <v>0</v>
      </c>
      <c r="H204" s="194">
        <f>+'Pay App 30'!K204</f>
        <v>0</v>
      </c>
      <c r="I204" s="195"/>
      <c r="J204" s="104"/>
      <c r="K204" s="55">
        <f t="shared" si="6"/>
        <v>0</v>
      </c>
      <c r="L204" s="56">
        <f t="shared" si="4"/>
        <v>0</v>
      </c>
      <c r="M204" s="54">
        <f t="shared" si="5"/>
        <v>0</v>
      </c>
      <c r="N204" s="54">
        <f t="shared" si="7"/>
        <v>0</v>
      </c>
      <c r="O204" s="101">
        <f>+'Pay App 30'!O204+'Pay App 30'!P204</f>
        <v>0</v>
      </c>
      <c r="P204" s="73"/>
      <c r="Q204" s="69">
        <f>+'Pay App 30'!Q204+N204+P204</f>
        <v>0</v>
      </c>
    </row>
    <row r="205" spans="1:17" ht="21" customHeight="1" x14ac:dyDescent="0.25">
      <c r="A205" s="153" t="s">
        <v>146</v>
      </c>
      <c r="B205" s="153"/>
      <c r="C205" s="153" t="s">
        <v>147</v>
      </c>
      <c r="D205" s="158"/>
      <c r="E205" s="101">
        <f>+'Pay App 30'!E205</f>
        <v>0</v>
      </c>
      <c r="F205" s="73"/>
      <c r="G205" s="102">
        <f>+'Pay App 30'!G205+'Pay App 31'!F205</f>
        <v>0</v>
      </c>
      <c r="H205" s="194">
        <f>+'Pay App 30'!K205</f>
        <v>0</v>
      </c>
      <c r="I205" s="195"/>
      <c r="J205" s="104"/>
      <c r="K205" s="55">
        <f t="shared" si="6"/>
        <v>0</v>
      </c>
      <c r="L205" s="56">
        <f t="shared" si="4"/>
        <v>0</v>
      </c>
      <c r="M205" s="54">
        <f t="shared" si="5"/>
        <v>0</v>
      </c>
      <c r="N205" s="54">
        <f t="shared" si="7"/>
        <v>0</v>
      </c>
      <c r="O205" s="101">
        <f>+'Pay App 30'!O205+'Pay App 30'!P205</f>
        <v>0</v>
      </c>
      <c r="P205" s="73"/>
      <c r="Q205" s="69">
        <f>+'Pay App 30'!Q205+N205+P205</f>
        <v>0</v>
      </c>
    </row>
    <row r="206" spans="1:17" ht="21" customHeight="1" x14ac:dyDescent="0.25">
      <c r="A206" s="156" t="s">
        <v>200</v>
      </c>
      <c r="B206" s="156"/>
      <c r="C206" s="156" t="s">
        <v>201</v>
      </c>
      <c r="D206" s="157"/>
      <c r="E206" s="101">
        <f>+'Pay App 30'!E206</f>
        <v>0</v>
      </c>
      <c r="F206" s="73"/>
      <c r="G206" s="102">
        <f>+'Pay App 30'!G206+'Pay App 31'!F206</f>
        <v>0</v>
      </c>
      <c r="H206" s="194">
        <f>+'Pay App 30'!K206</f>
        <v>0</v>
      </c>
      <c r="I206" s="195"/>
      <c r="J206" s="104"/>
      <c r="K206" s="55">
        <f t="shared" si="6"/>
        <v>0</v>
      </c>
      <c r="L206" s="56">
        <f t="shared" si="4"/>
        <v>0</v>
      </c>
      <c r="M206" s="54">
        <f t="shared" si="5"/>
        <v>0</v>
      </c>
      <c r="N206" s="54">
        <f t="shared" si="7"/>
        <v>0</v>
      </c>
      <c r="O206" s="101">
        <f>+'Pay App 30'!O206+'Pay App 30'!P206</f>
        <v>0</v>
      </c>
      <c r="P206" s="73"/>
      <c r="Q206" s="69">
        <f>+'Pay App 30'!Q206+N206+P206</f>
        <v>0</v>
      </c>
    </row>
    <row r="207" spans="1:17" ht="21" customHeight="1" x14ac:dyDescent="0.25">
      <c r="A207" s="153" t="s">
        <v>148</v>
      </c>
      <c r="B207" s="153"/>
      <c r="C207" s="153" t="s">
        <v>149</v>
      </c>
      <c r="D207" s="158"/>
      <c r="E207" s="101">
        <f>+'Pay App 30'!E207</f>
        <v>0</v>
      </c>
      <c r="F207" s="73"/>
      <c r="G207" s="102">
        <f>+'Pay App 30'!G207+'Pay App 31'!F207</f>
        <v>0</v>
      </c>
      <c r="H207" s="194">
        <f>+'Pay App 30'!K207</f>
        <v>0</v>
      </c>
      <c r="I207" s="195"/>
      <c r="J207" s="104"/>
      <c r="K207" s="55">
        <f t="shared" si="6"/>
        <v>0</v>
      </c>
      <c r="L207" s="56">
        <f t="shared" si="4"/>
        <v>0</v>
      </c>
      <c r="M207" s="54">
        <f t="shared" si="5"/>
        <v>0</v>
      </c>
      <c r="N207" s="54">
        <f t="shared" si="7"/>
        <v>0</v>
      </c>
      <c r="O207" s="101">
        <f>+'Pay App 30'!O207+'Pay App 30'!P207</f>
        <v>0</v>
      </c>
      <c r="P207" s="73"/>
      <c r="Q207" s="69">
        <f>+'Pay App 30'!Q207+N207+P207</f>
        <v>0</v>
      </c>
    </row>
    <row r="208" spans="1:17" ht="21" customHeight="1" x14ac:dyDescent="0.25">
      <c r="A208" s="153" t="s">
        <v>386</v>
      </c>
      <c r="B208" s="153"/>
      <c r="C208" s="154" t="s">
        <v>387</v>
      </c>
      <c r="D208" s="155"/>
      <c r="E208" s="101">
        <f>+'Pay App 30'!E208</f>
        <v>0</v>
      </c>
      <c r="F208" s="73"/>
      <c r="G208" s="102">
        <f>+'Pay App 30'!G208+'Pay App 31'!F208</f>
        <v>0</v>
      </c>
      <c r="H208" s="194">
        <f>+'Pay App 30'!K208</f>
        <v>0</v>
      </c>
      <c r="I208" s="195"/>
      <c r="J208" s="104"/>
      <c r="K208" s="55">
        <f t="shared" si="6"/>
        <v>0</v>
      </c>
      <c r="L208" s="56">
        <f t="shared" si="4"/>
        <v>0</v>
      </c>
      <c r="M208" s="54">
        <f t="shared" si="5"/>
        <v>0</v>
      </c>
      <c r="N208" s="54">
        <f t="shared" si="7"/>
        <v>0</v>
      </c>
      <c r="O208" s="101">
        <f>+'Pay App 30'!O208+'Pay App 30'!P208</f>
        <v>0</v>
      </c>
      <c r="P208" s="73"/>
      <c r="Q208" s="69">
        <f>+'Pay App 30'!Q208+N208+P208</f>
        <v>0</v>
      </c>
    </row>
    <row r="209" spans="1:17" ht="21" customHeight="1" x14ac:dyDescent="0.25">
      <c r="A209" s="153" t="s">
        <v>150</v>
      </c>
      <c r="B209" s="153"/>
      <c r="C209" s="153" t="s">
        <v>151</v>
      </c>
      <c r="D209" s="158"/>
      <c r="E209" s="101">
        <f>+'Pay App 30'!E209</f>
        <v>0</v>
      </c>
      <c r="F209" s="73"/>
      <c r="G209" s="102">
        <f>+'Pay App 30'!G209+'Pay App 31'!F209</f>
        <v>0</v>
      </c>
      <c r="H209" s="194">
        <f>+'Pay App 30'!K209</f>
        <v>0</v>
      </c>
      <c r="I209" s="195"/>
      <c r="J209" s="104"/>
      <c r="K209" s="55">
        <f t="shared" si="6"/>
        <v>0</v>
      </c>
      <c r="L209" s="56">
        <f t="shared" si="4"/>
        <v>0</v>
      </c>
      <c r="M209" s="54">
        <f t="shared" si="5"/>
        <v>0</v>
      </c>
      <c r="N209" s="54">
        <f t="shared" si="7"/>
        <v>0</v>
      </c>
      <c r="O209" s="101">
        <f>+'Pay App 30'!O209+'Pay App 30'!P209</f>
        <v>0</v>
      </c>
      <c r="P209" s="73"/>
      <c r="Q209" s="69">
        <f>+'Pay App 30'!Q209+N209+P209</f>
        <v>0</v>
      </c>
    </row>
    <row r="210" spans="1:17" ht="21" customHeight="1" x14ac:dyDescent="0.25">
      <c r="A210" s="153" t="s">
        <v>388</v>
      </c>
      <c r="B210" s="153"/>
      <c r="C210" s="154" t="s">
        <v>389</v>
      </c>
      <c r="D210" s="155"/>
      <c r="E210" s="101">
        <f>+'Pay App 30'!E210</f>
        <v>0</v>
      </c>
      <c r="F210" s="73"/>
      <c r="G210" s="102">
        <f>+'Pay App 30'!G210+'Pay App 31'!F210</f>
        <v>0</v>
      </c>
      <c r="H210" s="194">
        <f>+'Pay App 30'!K210</f>
        <v>0</v>
      </c>
      <c r="I210" s="195"/>
      <c r="J210" s="104"/>
      <c r="K210" s="55">
        <f t="shared" si="6"/>
        <v>0</v>
      </c>
      <c r="L210" s="56">
        <f t="shared" ref="L210:L239" si="8">IF(ISERROR(K210/G210),0,K210/G210)</f>
        <v>0</v>
      </c>
      <c r="M210" s="54">
        <f t="shared" ref="M210:M238" si="9">+G210-K210</f>
        <v>0</v>
      </c>
      <c r="N210" s="54">
        <f t="shared" si="7"/>
        <v>0</v>
      </c>
      <c r="O210" s="101">
        <f>+'Pay App 30'!O210+'Pay App 30'!P210</f>
        <v>0</v>
      </c>
      <c r="P210" s="73"/>
      <c r="Q210" s="69">
        <f>+'Pay App 30'!Q210+N210+P210</f>
        <v>0</v>
      </c>
    </row>
    <row r="211" spans="1:17" ht="21" customHeight="1" x14ac:dyDescent="0.25">
      <c r="A211" s="156" t="s">
        <v>202</v>
      </c>
      <c r="B211" s="156"/>
      <c r="C211" s="156" t="s">
        <v>203</v>
      </c>
      <c r="D211" s="157"/>
      <c r="E211" s="101">
        <f>+'Pay App 30'!E211</f>
        <v>0</v>
      </c>
      <c r="F211" s="73"/>
      <c r="G211" s="102">
        <f>+'Pay App 30'!G211+'Pay App 31'!F211</f>
        <v>0</v>
      </c>
      <c r="H211" s="194">
        <f>+'Pay App 30'!K211</f>
        <v>0</v>
      </c>
      <c r="I211" s="195"/>
      <c r="J211" s="104"/>
      <c r="K211" s="55">
        <f t="shared" ref="K211:K238" si="10">+H211+J211</f>
        <v>0</v>
      </c>
      <c r="L211" s="56">
        <f t="shared" si="8"/>
        <v>0</v>
      </c>
      <c r="M211" s="54">
        <f t="shared" si="9"/>
        <v>0</v>
      </c>
      <c r="N211" s="54">
        <f t="shared" ref="N211:N238" si="11">SUM(+J211*0.05)</f>
        <v>0</v>
      </c>
      <c r="O211" s="101">
        <f>+'Pay App 30'!O211+'Pay App 30'!P211</f>
        <v>0</v>
      </c>
      <c r="P211" s="73"/>
      <c r="Q211" s="69">
        <f>+'Pay App 30'!Q211+N211+P211</f>
        <v>0</v>
      </c>
    </row>
    <row r="212" spans="1:17" ht="21" customHeight="1" x14ac:dyDescent="0.25">
      <c r="A212" s="153" t="s">
        <v>390</v>
      </c>
      <c r="B212" s="153"/>
      <c r="C212" s="154" t="s">
        <v>391</v>
      </c>
      <c r="D212" s="155"/>
      <c r="E212" s="101">
        <f>+'Pay App 30'!E212</f>
        <v>0</v>
      </c>
      <c r="F212" s="73"/>
      <c r="G212" s="102">
        <f>+'Pay App 30'!G212+'Pay App 31'!F212</f>
        <v>0</v>
      </c>
      <c r="H212" s="194">
        <f>+'Pay App 30'!K212</f>
        <v>0</v>
      </c>
      <c r="I212" s="195"/>
      <c r="J212" s="104"/>
      <c r="K212" s="55">
        <f t="shared" si="10"/>
        <v>0</v>
      </c>
      <c r="L212" s="56">
        <f t="shared" si="8"/>
        <v>0</v>
      </c>
      <c r="M212" s="54">
        <f t="shared" si="9"/>
        <v>0</v>
      </c>
      <c r="N212" s="54">
        <f t="shared" si="11"/>
        <v>0</v>
      </c>
      <c r="O212" s="101">
        <f>+'Pay App 30'!O212+'Pay App 30'!P212</f>
        <v>0</v>
      </c>
      <c r="P212" s="73"/>
      <c r="Q212" s="69">
        <f>+'Pay App 30'!Q212+N212+P212</f>
        <v>0</v>
      </c>
    </row>
    <row r="213" spans="1:17" ht="21" customHeight="1" x14ac:dyDescent="0.25">
      <c r="A213" s="153" t="s">
        <v>152</v>
      </c>
      <c r="B213" s="153"/>
      <c r="C213" s="153" t="s">
        <v>153</v>
      </c>
      <c r="D213" s="158"/>
      <c r="E213" s="101">
        <f>+'Pay App 30'!E213</f>
        <v>0</v>
      </c>
      <c r="F213" s="73"/>
      <c r="G213" s="102">
        <f>+'Pay App 30'!G213+'Pay App 31'!F213</f>
        <v>0</v>
      </c>
      <c r="H213" s="194">
        <f>+'Pay App 30'!K213</f>
        <v>0</v>
      </c>
      <c r="I213" s="195"/>
      <c r="J213" s="104"/>
      <c r="K213" s="55">
        <f t="shared" si="10"/>
        <v>0</v>
      </c>
      <c r="L213" s="56">
        <f t="shared" si="8"/>
        <v>0</v>
      </c>
      <c r="M213" s="54">
        <f t="shared" si="9"/>
        <v>0</v>
      </c>
      <c r="N213" s="54">
        <f t="shared" si="11"/>
        <v>0</v>
      </c>
      <c r="O213" s="101">
        <f>+'Pay App 30'!O213+'Pay App 30'!P213</f>
        <v>0</v>
      </c>
      <c r="P213" s="73"/>
      <c r="Q213" s="69">
        <f>+'Pay App 30'!Q213+N213+P213</f>
        <v>0</v>
      </c>
    </row>
    <row r="214" spans="1:17" ht="21" customHeight="1" x14ac:dyDescent="0.25">
      <c r="A214" s="153" t="s">
        <v>154</v>
      </c>
      <c r="B214" s="153"/>
      <c r="C214" s="153" t="s">
        <v>155</v>
      </c>
      <c r="D214" s="158"/>
      <c r="E214" s="101">
        <f>+'Pay App 30'!E214</f>
        <v>0</v>
      </c>
      <c r="F214" s="73"/>
      <c r="G214" s="102">
        <f>+'Pay App 30'!G214+'Pay App 31'!F214</f>
        <v>0</v>
      </c>
      <c r="H214" s="194">
        <f>+'Pay App 30'!K214</f>
        <v>0</v>
      </c>
      <c r="I214" s="195"/>
      <c r="J214" s="104"/>
      <c r="K214" s="55">
        <f t="shared" si="10"/>
        <v>0</v>
      </c>
      <c r="L214" s="56">
        <f t="shared" si="8"/>
        <v>0</v>
      </c>
      <c r="M214" s="54">
        <f t="shared" si="9"/>
        <v>0</v>
      </c>
      <c r="N214" s="54">
        <f t="shared" si="11"/>
        <v>0</v>
      </c>
      <c r="O214" s="101">
        <f>+'Pay App 30'!O214+'Pay App 30'!P214</f>
        <v>0</v>
      </c>
      <c r="P214" s="73"/>
      <c r="Q214" s="69">
        <f>+'Pay App 30'!Q214+N214+P214</f>
        <v>0</v>
      </c>
    </row>
    <row r="215" spans="1:17" ht="21" customHeight="1" x14ac:dyDescent="0.25">
      <c r="A215" s="153" t="s">
        <v>156</v>
      </c>
      <c r="B215" s="153"/>
      <c r="C215" s="153" t="s">
        <v>157</v>
      </c>
      <c r="D215" s="158"/>
      <c r="E215" s="101">
        <f>+'Pay App 30'!E215</f>
        <v>0</v>
      </c>
      <c r="F215" s="73"/>
      <c r="G215" s="102">
        <f>+'Pay App 30'!G215+'Pay App 31'!F215</f>
        <v>0</v>
      </c>
      <c r="H215" s="194">
        <f>+'Pay App 30'!K215</f>
        <v>0</v>
      </c>
      <c r="I215" s="195"/>
      <c r="J215" s="104"/>
      <c r="K215" s="55">
        <f t="shared" si="10"/>
        <v>0</v>
      </c>
      <c r="L215" s="56">
        <f t="shared" si="8"/>
        <v>0</v>
      </c>
      <c r="M215" s="54">
        <f t="shared" si="9"/>
        <v>0</v>
      </c>
      <c r="N215" s="54">
        <f t="shared" si="11"/>
        <v>0</v>
      </c>
      <c r="O215" s="101">
        <f>+'Pay App 30'!O215+'Pay App 30'!P215</f>
        <v>0</v>
      </c>
      <c r="P215" s="73"/>
      <c r="Q215" s="69">
        <f>+'Pay App 30'!Q215+N215+P215</f>
        <v>0</v>
      </c>
    </row>
    <row r="216" spans="1:17" ht="21" customHeight="1" x14ac:dyDescent="0.25">
      <c r="A216" s="153" t="s">
        <v>393</v>
      </c>
      <c r="B216" s="153"/>
      <c r="C216" s="154" t="s">
        <v>392</v>
      </c>
      <c r="D216" s="155"/>
      <c r="E216" s="101">
        <f>+'Pay App 30'!E216</f>
        <v>0</v>
      </c>
      <c r="F216" s="73"/>
      <c r="G216" s="102">
        <f>+'Pay App 30'!G216+'Pay App 31'!F216</f>
        <v>0</v>
      </c>
      <c r="H216" s="194">
        <f>+'Pay App 30'!K216</f>
        <v>0</v>
      </c>
      <c r="I216" s="195"/>
      <c r="J216" s="104"/>
      <c r="K216" s="55">
        <f t="shared" si="10"/>
        <v>0</v>
      </c>
      <c r="L216" s="56">
        <f t="shared" si="8"/>
        <v>0</v>
      </c>
      <c r="M216" s="54">
        <f t="shared" si="9"/>
        <v>0</v>
      </c>
      <c r="N216" s="54">
        <f t="shared" si="11"/>
        <v>0</v>
      </c>
      <c r="O216" s="101">
        <f>+'Pay App 30'!O216+'Pay App 30'!P216</f>
        <v>0</v>
      </c>
      <c r="P216" s="73"/>
      <c r="Q216" s="69">
        <f>+'Pay App 30'!Q216+N216+P216</f>
        <v>0</v>
      </c>
    </row>
    <row r="217" spans="1:17" ht="21" customHeight="1" x14ac:dyDescent="0.25">
      <c r="A217" s="156" t="s">
        <v>204</v>
      </c>
      <c r="B217" s="156"/>
      <c r="C217" s="156" t="s">
        <v>205</v>
      </c>
      <c r="D217" s="157"/>
      <c r="E217" s="101">
        <f>+'Pay App 30'!E217</f>
        <v>0</v>
      </c>
      <c r="F217" s="73"/>
      <c r="G217" s="102">
        <f>+'Pay App 30'!G217+'Pay App 31'!F217</f>
        <v>0</v>
      </c>
      <c r="H217" s="194">
        <f>+'Pay App 30'!K217</f>
        <v>0</v>
      </c>
      <c r="I217" s="195"/>
      <c r="J217" s="104"/>
      <c r="K217" s="55">
        <f t="shared" si="10"/>
        <v>0</v>
      </c>
      <c r="L217" s="56">
        <f t="shared" si="8"/>
        <v>0</v>
      </c>
      <c r="M217" s="54">
        <f t="shared" si="9"/>
        <v>0</v>
      </c>
      <c r="N217" s="54">
        <f t="shared" si="11"/>
        <v>0</v>
      </c>
      <c r="O217" s="101">
        <f>+'Pay App 30'!O217+'Pay App 30'!P217</f>
        <v>0</v>
      </c>
      <c r="P217" s="73"/>
      <c r="Q217" s="69">
        <f>+'Pay App 30'!Q217+N217+P217</f>
        <v>0</v>
      </c>
    </row>
    <row r="218" spans="1:17" ht="21" customHeight="1" x14ac:dyDescent="0.25">
      <c r="A218" s="153" t="s">
        <v>158</v>
      </c>
      <c r="B218" s="153"/>
      <c r="C218" s="153" t="s">
        <v>159</v>
      </c>
      <c r="D218" s="158"/>
      <c r="E218" s="101">
        <f>+'Pay App 30'!E218</f>
        <v>0</v>
      </c>
      <c r="F218" s="73"/>
      <c r="G218" s="102">
        <f>+'Pay App 30'!G218+'Pay App 31'!F218</f>
        <v>0</v>
      </c>
      <c r="H218" s="194">
        <f>+'Pay App 30'!K218</f>
        <v>0</v>
      </c>
      <c r="I218" s="195"/>
      <c r="J218" s="104"/>
      <c r="K218" s="55">
        <f t="shared" si="10"/>
        <v>0</v>
      </c>
      <c r="L218" s="56">
        <f t="shared" si="8"/>
        <v>0</v>
      </c>
      <c r="M218" s="54">
        <f t="shared" si="9"/>
        <v>0</v>
      </c>
      <c r="N218" s="54">
        <f t="shared" si="11"/>
        <v>0</v>
      </c>
      <c r="O218" s="101">
        <f>+'Pay App 30'!O218+'Pay App 30'!P218</f>
        <v>0</v>
      </c>
      <c r="P218" s="73"/>
      <c r="Q218" s="69">
        <f>+'Pay App 30'!Q218+N218+P218</f>
        <v>0</v>
      </c>
    </row>
    <row r="219" spans="1:17" ht="21" customHeight="1" x14ac:dyDescent="0.25">
      <c r="A219" s="156" t="s">
        <v>206</v>
      </c>
      <c r="B219" s="156"/>
      <c r="C219" s="156" t="s">
        <v>207</v>
      </c>
      <c r="D219" s="157"/>
      <c r="E219" s="101">
        <f>+'Pay App 30'!E219</f>
        <v>0</v>
      </c>
      <c r="F219" s="73"/>
      <c r="G219" s="102">
        <f>+'Pay App 30'!G219+'Pay App 31'!F219</f>
        <v>0</v>
      </c>
      <c r="H219" s="194">
        <f>+'Pay App 30'!K219</f>
        <v>0</v>
      </c>
      <c r="I219" s="195"/>
      <c r="J219" s="104"/>
      <c r="K219" s="55">
        <f t="shared" si="10"/>
        <v>0</v>
      </c>
      <c r="L219" s="56">
        <f t="shared" si="8"/>
        <v>0</v>
      </c>
      <c r="M219" s="54">
        <f t="shared" si="9"/>
        <v>0</v>
      </c>
      <c r="N219" s="54">
        <f t="shared" si="11"/>
        <v>0</v>
      </c>
      <c r="O219" s="101">
        <f>+'Pay App 30'!O219+'Pay App 30'!P219</f>
        <v>0</v>
      </c>
      <c r="P219" s="73"/>
      <c r="Q219" s="69">
        <f>+'Pay App 30'!Q219+N219+P219</f>
        <v>0</v>
      </c>
    </row>
    <row r="220" spans="1:17" ht="21" customHeight="1" x14ac:dyDescent="0.25">
      <c r="A220" s="153" t="s">
        <v>160</v>
      </c>
      <c r="B220" s="153"/>
      <c r="C220" s="153" t="s">
        <v>161</v>
      </c>
      <c r="D220" s="158"/>
      <c r="E220" s="101">
        <f>+'Pay App 30'!E220</f>
        <v>0</v>
      </c>
      <c r="F220" s="73"/>
      <c r="G220" s="102">
        <f>+'Pay App 30'!G220+'Pay App 31'!F220</f>
        <v>0</v>
      </c>
      <c r="H220" s="194">
        <f>+'Pay App 30'!K220</f>
        <v>0</v>
      </c>
      <c r="I220" s="195"/>
      <c r="J220" s="104"/>
      <c r="K220" s="55">
        <f t="shared" si="10"/>
        <v>0</v>
      </c>
      <c r="L220" s="56">
        <f t="shared" si="8"/>
        <v>0</v>
      </c>
      <c r="M220" s="54">
        <f t="shared" si="9"/>
        <v>0</v>
      </c>
      <c r="N220" s="54">
        <f t="shared" si="11"/>
        <v>0</v>
      </c>
      <c r="O220" s="101">
        <f>+'Pay App 30'!O220+'Pay App 30'!P220</f>
        <v>0</v>
      </c>
      <c r="P220" s="73"/>
      <c r="Q220" s="69">
        <f>+'Pay App 30'!Q220+N220+P220</f>
        <v>0</v>
      </c>
    </row>
    <row r="221" spans="1:17" ht="21" customHeight="1" x14ac:dyDescent="0.25">
      <c r="A221" s="153" t="s">
        <v>162</v>
      </c>
      <c r="B221" s="153"/>
      <c r="C221" s="153" t="s">
        <v>163</v>
      </c>
      <c r="D221" s="158"/>
      <c r="E221" s="101">
        <f>+'Pay App 30'!E221</f>
        <v>0</v>
      </c>
      <c r="F221" s="73"/>
      <c r="G221" s="102">
        <f>+'Pay App 30'!G221+'Pay App 31'!F221</f>
        <v>0</v>
      </c>
      <c r="H221" s="194">
        <f>+'Pay App 30'!K221</f>
        <v>0</v>
      </c>
      <c r="I221" s="195"/>
      <c r="J221" s="104"/>
      <c r="K221" s="55">
        <f t="shared" si="10"/>
        <v>0</v>
      </c>
      <c r="L221" s="56">
        <f t="shared" si="8"/>
        <v>0</v>
      </c>
      <c r="M221" s="54">
        <f t="shared" si="9"/>
        <v>0</v>
      </c>
      <c r="N221" s="54">
        <f t="shared" si="11"/>
        <v>0</v>
      </c>
      <c r="O221" s="101">
        <f>+'Pay App 30'!O221+'Pay App 30'!P221</f>
        <v>0</v>
      </c>
      <c r="P221" s="73"/>
      <c r="Q221" s="69">
        <f>+'Pay App 30'!Q221+N221+P221</f>
        <v>0</v>
      </c>
    </row>
    <row r="222" spans="1:17" ht="21" customHeight="1" x14ac:dyDescent="0.25">
      <c r="A222" s="153" t="s">
        <v>394</v>
      </c>
      <c r="B222" s="153"/>
      <c r="C222" s="153" t="s">
        <v>395</v>
      </c>
      <c r="D222" s="158"/>
      <c r="E222" s="101">
        <f>+'Pay App 30'!E222</f>
        <v>0</v>
      </c>
      <c r="F222" s="73"/>
      <c r="G222" s="102">
        <f>+'Pay App 30'!G222+'Pay App 31'!F222</f>
        <v>0</v>
      </c>
      <c r="H222" s="194">
        <f>+'Pay App 30'!K222</f>
        <v>0</v>
      </c>
      <c r="I222" s="195"/>
      <c r="J222" s="104"/>
      <c r="K222" s="55">
        <f t="shared" si="10"/>
        <v>0</v>
      </c>
      <c r="L222" s="56">
        <f t="shared" si="8"/>
        <v>0</v>
      </c>
      <c r="M222" s="54">
        <f t="shared" si="9"/>
        <v>0</v>
      </c>
      <c r="N222" s="54">
        <f t="shared" si="11"/>
        <v>0</v>
      </c>
      <c r="O222" s="101">
        <f>+'Pay App 30'!O222+'Pay App 30'!P222</f>
        <v>0</v>
      </c>
      <c r="P222" s="73"/>
      <c r="Q222" s="69">
        <f>+'Pay App 30'!Q222+N222+P222</f>
        <v>0</v>
      </c>
    </row>
    <row r="223" spans="1:17" ht="21" customHeight="1" x14ac:dyDescent="0.25">
      <c r="A223" s="153" t="s">
        <v>396</v>
      </c>
      <c r="B223" s="153"/>
      <c r="C223" s="153" t="s">
        <v>397</v>
      </c>
      <c r="D223" s="158"/>
      <c r="E223" s="101">
        <f>+'Pay App 30'!E223</f>
        <v>0</v>
      </c>
      <c r="F223" s="73"/>
      <c r="G223" s="102">
        <f>+'Pay App 30'!G223+'Pay App 31'!F223</f>
        <v>0</v>
      </c>
      <c r="H223" s="194">
        <f>+'Pay App 30'!K223</f>
        <v>0</v>
      </c>
      <c r="I223" s="195"/>
      <c r="J223" s="104"/>
      <c r="K223" s="55">
        <f t="shared" si="10"/>
        <v>0</v>
      </c>
      <c r="L223" s="56">
        <f t="shared" si="8"/>
        <v>0</v>
      </c>
      <c r="M223" s="54">
        <f t="shared" si="9"/>
        <v>0</v>
      </c>
      <c r="N223" s="54">
        <f t="shared" si="11"/>
        <v>0</v>
      </c>
      <c r="O223" s="101">
        <f>+'Pay App 30'!O223+'Pay App 30'!P223</f>
        <v>0</v>
      </c>
      <c r="P223" s="73"/>
      <c r="Q223" s="69">
        <f>+'Pay App 30'!Q223+N223+P223</f>
        <v>0</v>
      </c>
    </row>
    <row r="224" spans="1:17" ht="21" customHeight="1" x14ac:dyDescent="0.25">
      <c r="A224" s="156" t="s">
        <v>398</v>
      </c>
      <c r="B224" s="156"/>
      <c r="C224" s="156" t="s">
        <v>399</v>
      </c>
      <c r="D224" s="157"/>
      <c r="E224" s="101">
        <f>+'Pay App 30'!E224</f>
        <v>0</v>
      </c>
      <c r="F224" s="73"/>
      <c r="G224" s="102">
        <f>+'Pay App 30'!G224+'Pay App 31'!F224</f>
        <v>0</v>
      </c>
      <c r="H224" s="194">
        <f>+'Pay App 30'!K224</f>
        <v>0</v>
      </c>
      <c r="I224" s="195"/>
      <c r="J224" s="104"/>
      <c r="K224" s="55">
        <f t="shared" si="10"/>
        <v>0</v>
      </c>
      <c r="L224" s="56">
        <f t="shared" si="8"/>
        <v>0</v>
      </c>
      <c r="M224" s="54">
        <f t="shared" si="9"/>
        <v>0</v>
      </c>
      <c r="N224" s="54">
        <f t="shared" si="11"/>
        <v>0</v>
      </c>
      <c r="O224" s="101">
        <f>+'Pay App 30'!O224+'Pay App 30'!P224</f>
        <v>0</v>
      </c>
      <c r="P224" s="73"/>
      <c r="Q224" s="69">
        <f>+'Pay App 30'!Q224+N224+P224</f>
        <v>0</v>
      </c>
    </row>
    <row r="225" spans="1:17" ht="21" customHeight="1" x14ac:dyDescent="0.25">
      <c r="A225" s="153" t="s">
        <v>164</v>
      </c>
      <c r="B225" s="153"/>
      <c r="C225" s="153" t="s">
        <v>165</v>
      </c>
      <c r="D225" s="158"/>
      <c r="E225" s="101">
        <f>+'Pay App 30'!E225</f>
        <v>0</v>
      </c>
      <c r="F225" s="73"/>
      <c r="G225" s="102">
        <f>+'Pay App 30'!G225+'Pay App 31'!F225</f>
        <v>0</v>
      </c>
      <c r="H225" s="194">
        <f>+'Pay App 30'!K225</f>
        <v>0</v>
      </c>
      <c r="I225" s="195"/>
      <c r="J225" s="104"/>
      <c r="K225" s="55">
        <f t="shared" si="10"/>
        <v>0</v>
      </c>
      <c r="L225" s="56">
        <f t="shared" si="8"/>
        <v>0</v>
      </c>
      <c r="M225" s="54">
        <f t="shared" si="9"/>
        <v>0</v>
      </c>
      <c r="N225" s="54">
        <f t="shared" si="11"/>
        <v>0</v>
      </c>
      <c r="O225" s="101">
        <f>+'Pay App 30'!O225+'Pay App 30'!P225</f>
        <v>0</v>
      </c>
      <c r="P225" s="73"/>
      <c r="Q225" s="69">
        <f>+'Pay App 30'!Q225+N225+P225</f>
        <v>0</v>
      </c>
    </row>
    <row r="226" spans="1:17" ht="21" customHeight="1" x14ac:dyDescent="0.25">
      <c r="A226" s="153" t="s">
        <v>166</v>
      </c>
      <c r="B226" s="153"/>
      <c r="C226" s="153" t="s">
        <v>167</v>
      </c>
      <c r="D226" s="158"/>
      <c r="E226" s="101">
        <f>+'Pay App 30'!E226</f>
        <v>0</v>
      </c>
      <c r="F226" s="73"/>
      <c r="G226" s="102">
        <f>+'Pay App 30'!G226+'Pay App 31'!F226</f>
        <v>0</v>
      </c>
      <c r="H226" s="194">
        <f>+'Pay App 30'!K226</f>
        <v>0</v>
      </c>
      <c r="I226" s="195"/>
      <c r="J226" s="104"/>
      <c r="K226" s="55">
        <f t="shared" si="10"/>
        <v>0</v>
      </c>
      <c r="L226" s="56">
        <f t="shared" si="8"/>
        <v>0</v>
      </c>
      <c r="M226" s="54">
        <f t="shared" si="9"/>
        <v>0</v>
      </c>
      <c r="N226" s="54">
        <f t="shared" si="11"/>
        <v>0</v>
      </c>
      <c r="O226" s="101">
        <f>+'Pay App 30'!O226+'Pay App 30'!P226</f>
        <v>0</v>
      </c>
      <c r="P226" s="73"/>
      <c r="Q226" s="69">
        <f>+'Pay App 30'!Q226+N226+P226</f>
        <v>0</v>
      </c>
    </row>
    <row r="227" spans="1:17" ht="21" customHeight="1" x14ac:dyDescent="0.25">
      <c r="A227" s="153" t="s">
        <v>400</v>
      </c>
      <c r="B227" s="153"/>
      <c r="C227" s="153" t="s">
        <v>401</v>
      </c>
      <c r="D227" s="158"/>
      <c r="E227" s="101">
        <f>+'Pay App 30'!E227</f>
        <v>0</v>
      </c>
      <c r="F227" s="73"/>
      <c r="G227" s="102">
        <f>+'Pay App 30'!G227+'Pay App 31'!F227</f>
        <v>0</v>
      </c>
      <c r="H227" s="194">
        <f>+'Pay App 30'!K227</f>
        <v>0</v>
      </c>
      <c r="I227" s="195"/>
      <c r="J227" s="104"/>
      <c r="K227" s="55">
        <f t="shared" si="10"/>
        <v>0</v>
      </c>
      <c r="L227" s="56">
        <f t="shared" si="8"/>
        <v>0</v>
      </c>
      <c r="M227" s="54">
        <f t="shared" si="9"/>
        <v>0</v>
      </c>
      <c r="N227" s="54">
        <f t="shared" si="11"/>
        <v>0</v>
      </c>
      <c r="O227" s="101">
        <f>+'Pay App 30'!O227+'Pay App 30'!P227</f>
        <v>0</v>
      </c>
      <c r="P227" s="73"/>
      <c r="Q227" s="69">
        <f>+'Pay App 30'!Q227+N227+P227</f>
        <v>0</v>
      </c>
    </row>
    <row r="228" spans="1:17" ht="21" customHeight="1" x14ac:dyDescent="0.25">
      <c r="A228" s="153" t="s">
        <v>168</v>
      </c>
      <c r="B228" s="153"/>
      <c r="C228" s="153" t="s">
        <v>169</v>
      </c>
      <c r="D228" s="158"/>
      <c r="E228" s="101">
        <f>+'Pay App 30'!E228</f>
        <v>0</v>
      </c>
      <c r="F228" s="73"/>
      <c r="G228" s="102">
        <f>+'Pay App 30'!G228+'Pay App 31'!F228</f>
        <v>0</v>
      </c>
      <c r="H228" s="194">
        <f>+'Pay App 30'!K228</f>
        <v>0</v>
      </c>
      <c r="I228" s="195"/>
      <c r="J228" s="104"/>
      <c r="K228" s="55">
        <f t="shared" si="10"/>
        <v>0</v>
      </c>
      <c r="L228" s="56">
        <f t="shared" si="8"/>
        <v>0</v>
      </c>
      <c r="M228" s="54">
        <f t="shared" si="9"/>
        <v>0</v>
      </c>
      <c r="N228" s="54">
        <f t="shared" si="11"/>
        <v>0</v>
      </c>
      <c r="O228" s="101">
        <f>+'Pay App 30'!O228+'Pay App 30'!P228</f>
        <v>0</v>
      </c>
      <c r="P228" s="73"/>
      <c r="Q228" s="69">
        <f>+'Pay App 30'!Q228+N228+P228</f>
        <v>0</v>
      </c>
    </row>
    <row r="229" spans="1:17" ht="21" customHeight="1" x14ac:dyDescent="0.25">
      <c r="A229" s="153" t="s">
        <v>170</v>
      </c>
      <c r="B229" s="153"/>
      <c r="C229" s="153" t="s">
        <v>171</v>
      </c>
      <c r="D229" s="158"/>
      <c r="E229" s="101">
        <f>+'Pay App 30'!E229</f>
        <v>0</v>
      </c>
      <c r="F229" s="73"/>
      <c r="G229" s="102">
        <f>+'Pay App 30'!G229+'Pay App 31'!F229</f>
        <v>0</v>
      </c>
      <c r="H229" s="194">
        <f>+'Pay App 30'!K229</f>
        <v>0</v>
      </c>
      <c r="I229" s="195"/>
      <c r="J229" s="104"/>
      <c r="K229" s="55">
        <f t="shared" si="10"/>
        <v>0</v>
      </c>
      <c r="L229" s="56">
        <f t="shared" si="8"/>
        <v>0</v>
      </c>
      <c r="M229" s="54">
        <f t="shared" si="9"/>
        <v>0</v>
      </c>
      <c r="N229" s="54">
        <f t="shared" si="11"/>
        <v>0</v>
      </c>
      <c r="O229" s="101">
        <f>+'Pay App 30'!O229+'Pay App 30'!P229</f>
        <v>0</v>
      </c>
      <c r="P229" s="73"/>
      <c r="Q229" s="69">
        <f>+'Pay App 30'!Q229+N229+P229</f>
        <v>0</v>
      </c>
    </row>
    <row r="230" spans="1:17" ht="21" customHeight="1" x14ac:dyDescent="0.25">
      <c r="A230" s="156" t="s">
        <v>208</v>
      </c>
      <c r="B230" s="156"/>
      <c r="C230" s="156" t="s">
        <v>172</v>
      </c>
      <c r="D230" s="157"/>
      <c r="E230" s="101">
        <f>+'Pay App 30'!E230</f>
        <v>0</v>
      </c>
      <c r="F230" s="73"/>
      <c r="G230" s="102">
        <f>+'Pay App 30'!G230+'Pay App 31'!F230</f>
        <v>0</v>
      </c>
      <c r="H230" s="194">
        <f>+'Pay App 30'!K230</f>
        <v>0</v>
      </c>
      <c r="I230" s="195"/>
      <c r="J230" s="104"/>
      <c r="K230" s="55">
        <f t="shared" si="10"/>
        <v>0</v>
      </c>
      <c r="L230" s="56">
        <f t="shared" si="8"/>
        <v>0</v>
      </c>
      <c r="M230" s="54">
        <f t="shared" si="9"/>
        <v>0</v>
      </c>
      <c r="N230" s="54">
        <f t="shared" si="11"/>
        <v>0</v>
      </c>
      <c r="O230" s="101">
        <f>+'Pay App 30'!O230+'Pay App 30'!P230</f>
        <v>0</v>
      </c>
      <c r="P230" s="73"/>
      <c r="Q230" s="69">
        <f>+'Pay App 30'!Q230+N230+P230</f>
        <v>0</v>
      </c>
    </row>
    <row r="231" spans="1:17" ht="21" customHeight="1" x14ac:dyDescent="0.25">
      <c r="A231" s="153" t="s">
        <v>173</v>
      </c>
      <c r="B231" s="153"/>
      <c r="C231" s="153" t="s">
        <v>174</v>
      </c>
      <c r="D231" s="158"/>
      <c r="E231" s="101">
        <f>+'Pay App 30'!E231</f>
        <v>0</v>
      </c>
      <c r="F231" s="73"/>
      <c r="G231" s="102">
        <f>+'Pay App 30'!G231+'Pay App 31'!F231</f>
        <v>0</v>
      </c>
      <c r="H231" s="194">
        <f>+'Pay App 30'!K231</f>
        <v>0</v>
      </c>
      <c r="I231" s="195"/>
      <c r="J231" s="104"/>
      <c r="K231" s="55">
        <f t="shared" si="10"/>
        <v>0</v>
      </c>
      <c r="L231" s="56">
        <f t="shared" si="8"/>
        <v>0</v>
      </c>
      <c r="M231" s="54">
        <f t="shared" si="9"/>
        <v>0</v>
      </c>
      <c r="N231" s="54">
        <f t="shared" si="11"/>
        <v>0</v>
      </c>
      <c r="O231" s="101">
        <f>+'Pay App 30'!O231+'Pay App 30'!P231</f>
        <v>0</v>
      </c>
      <c r="P231" s="73"/>
      <c r="Q231" s="69">
        <f>+'Pay App 30'!Q231+N231+P231</f>
        <v>0</v>
      </c>
    </row>
    <row r="232" spans="1:17" ht="21" customHeight="1" x14ac:dyDescent="0.25">
      <c r="A232" s="153" t="s">
        <v>175</v>
      </c>
      <c r="B232" s="153"/>
      <c r="C232" s="153" t="s">
        <v>176</v>
      </c>
      <c r="D232" s="158"/>
      <c r="E232" s="101">
        <f>+'Pay App 30'!E232</f>
        <v>0</v>
      </c>
      <c r="F232" s="73"/>
      <c r="G232" s="102">
        <f>+'Pay App 30'!G232+'Pay App 31'!F232</f>
        <v>0</v>
      </c>
      <c r="H232" s="194">
        <f>+'Pay App 30'!K232</f>
        <v>0</v>
      </c>
      <c r="I232" s="195"/>
      <c r="J232" s="104"/>
      <c r="K232" s="55">
        <f t="shared" si="10"/>
        <v>0</v>
      </c>
      <c r="L232" s="56">
        <f t="shared" si="8"/>
        <v>0</v>
      </c>
      <c r="M232" s="54">
        <f t="shared" si="9"/>
        <v>0</v>
      </c>
      <c r="N232" s="54">
        <f t="shared" si="11"/>
        <v>0</v>
      </c>
      <c r="O232" s="101">
        <f>+'Pay App 30'!O232+'Pay App 30'!P232</f>
        <v>0</v>
      </c>
      <c r="P232" s="73"/>
      <c r="Q232" s="69">
        <f>+'Pay App 30'!Q232+N232+P232</f>
        <v>0</v>
      </c>
    </row>
    <row r="233" spans="1:17" ht="21" customHeight="1" x14ac:dyDescent="0.25">
      <c r="A233" s="153" t="s">
        <v>177</v>
      </c>
      <c r="B233" s="153"/>
      <c r="C233" s="153" t="s">
        <v>178</v>
      </c>
      <c r="D233" s="158"/>
      <c r="E233" s="101">
        <f>+'Pay App 30'!E233</f>
        <v>0</v>
      </c>
      <c r="F233" s="73"/>
      <c r="G233" s="102">
        <f>+'Pay App 30'!G233+'Pay App 31'!F233</f>
        <v>0</v>
      </c>
      <c r="H233" s="194">
        <f>+'Pay App 30'!K233</f>
        <v>0</v>
      </c>
      <c r="I233" s="195"/>
      <c r="J233" s="104"/>
      <c r="K233" s="55">
        <f t="shared" si="10"/>
        <v>0</v>
      </c>
      <c r="L233" s="56">
        <f t="shared" si="8"/>
        <v>0</v>
      </c>
      <c r="M233" s="54">
        <f t="shared" si="9"/>
        <v>0</v>
      </c>
      <c r="N233" s="54">
        <f t="shared" si="11"/>
        <v>0</v>
      </c>
      <c r="O233" s="101">
        <f>+'Pay App 30'!O233+'Pay App 30'!P233</f>
        <v>0</v>
      </c>
      <c r="P233" s="73"/>
      <c r="Q233" s="69">
        <f>+'Pay App 30'!Q233+N233+P233</f>
        <v>0</v>
      </c>
    </row>
    <row r="234" spans="1:17" ht="21" customHeight="1" x14ac:dyDescent="0.25">
      <c r="A234" s="153" t="s">
        <v>402</v>
      </c>
      <c r="B234" s="153"/>
      <c r="C234" s="153" t="s">
        <v>403</v>
      </c>
      <c r="D234" s="158"/>
      <c r="E234" s="101">
        <f>+'Pay App 30'!E234</f>
        <v>0</v>
      </c>
      <c r="F234" s="73"/>
      <c r="G234" s="102">
        <f>+'Pay App 30'!G234+'Pay App 31'!F234</f>
        <v>0</v>
      </c>
      <c r="H234" s="194">
        <f>+'Pay App 30'!K234</f>
        <v>0</v>
      </c>
      <c r="I234" s="195"/>
      <c r="J234" s="104"/>
      <c r="K234" s="55">
        <f t="shared" si="10"/>
        <v>0</v>
      </c>
      <c r="L234" s="56">
        <f t="shared" si="8"/>
        <v>0</v>
      </c>
      <c r="M234" s="54">
        <f t="shared" si="9"/>
        <v>0</v>
      </c>
      <c r="N234" s="54">
        <f t="shared" si="11"/>
        <v>0</v>
      </c>
      <c r="O234" s="101">
        <f>+'Pay App 30'!O234+'Pay App 30'!P234</f>
        <v>0</v>
      </c>
      <c r="P234" s="73"/>
      <c r="Q234" s="69">
        <f>+'Pay App 30'!Q234+N234+P234</f>
        <v>0</v>
      </c>
    </row>
    <row r="235" spans="1:17" ht="21" customHeight="1" x14ac:dyDescent="0.25">
      <c r="A235" s="153" t="s">
        <v>179</v>
      </c>
      <c r="B235" s="153"/>
      <c r="C235" s="153" t="s">
        <v>180</v>
      </c>
      <c r="D235" s="158"/>
      <c r="E235" s="101">
        <f>+'Pay App 30'!E235</f>
        <v>0</v>
      </c>
      <c r="F235" s="73"/>
      <c r="G235" s="102">
        <f>+'Pay App 30'!G235+'Pay App 31'!F235</f>
        <v>0</v>
      </c>
      <c r="H235" s="194">
        <f>+'Pay App 30'!K235</f>
        <v>0</v>
      </c>
      <c r="I235" s="195"/>
      <c r="J235" s="104"/>
      <c r="K235" s="55">
        <f t="shared" si="10"/>
        <v>0</v>
      </c>
      <c r="L235" s="56">
        <f t="shared" si="8"/>
        <v>0</v>
      </c>
      <c r="M235" s="54">
        <f t="shared" si="9"/>
        <v>0</v>
      </c>
      <c r="N235" s="54">
        <f t="shared" si="11"/>
        <v>0</v>
      </c>
      <c r="O235" s="101">
        <f>+'Pay App 30'!O235+'Pay App 30'!P235</f>
        <v>0</v>
      </c>
      <c r="P235" s="73"/>
      <c r="Q235" s="69">
        <f>+'Pay App 30'!Q235+N235+P235</f>
        <v>0</v>
      </c>
    </row>
    <row r="236" spans="1:17" ht="21" customHeight="1" x14ac:dyDescent="0.25">
      <c r="A236" s="153" t="s">
        <v>181</v>
      </c>
      <c r="B236" s="153"/>
      <c r="C236" s="153" t="s">
        <v>182</v>
      </c>
      <c r="D236" s="158"/>
      <c r="E236" s="101">
        <f>+'Pay App 30'!E236</f>
        <v>0</v>
      </c>
      <c r="F236" s="73"/>
      <c r="G236" s="102">
        <f>+'Pay App 30'!G236+'Pay App 31'!F236</f>
        <v>0</v>
      </c>
      <c r="H236" s="194">
        <f>+'Pay App 30'!K236</f>
        <v>0</v>
      </c>
      <c r="I236" s="195"/>
      <c r="J236" s="104"/>
      <c r="K236" s="55">
        <f t="shared" si="10"/>
        <v>0</v>
      </c>
      <c r="L236" s="56">
        <f t="shared" si="8"/>
        <v>0</v>
      </c>
      <c r="M236" s="54">
        <f t="shared" si="9"/>
        <v>0</v>
      </c>
      <c r="N236" s="54">
        <f t="shared" si="11"/>
        <v>0</v>
      </c>
      <c r="O236" s="101">
        <f>+'Pay App 30'!O236+'Pay App 30'!P236</f>
        <v>0</v>
      </c>
      <c r="P236" s="73"/>
      <c r="Q236" s="69">
        <f>+'Pay App 30'!Q236+N236+P236</f>
        <v>0</v>
      </c>
    </row>
    <row r="237" spans="1:17" ht="21" customHeight="1" x14ac:dyDescent="0.25">
      <c r="A237" s="153" t="s">
        <v>183</v>
      </c>
      <c r="B237" s="153"/>
      <c r="C237" s="153" t="s">
        <v>184</v>
      </c>
      <c r="D237" s="158"/>
      <c r="E237" s="101">
        <f>+'Pay App 30'!E237</f>
        <v>0</v>
      </c>
      <c r="F237" s="73"/>
      <c r="G237" s="102">
        <f>+'Pay App 30'!G237+'Pay App 31'!F237</f>
        <v>0</v>
      </c>
      <c r="H237" s="194">
        <f>+'Pay App 30'!K237</f>
        <v>0</v>
      </c>
      <c r="I237" s="195"/>
      <c r="J237" s="104"/>
      <c r="K237" s="55">
        <f t="shared" si="10"/>
        <v>0</v>
      </c>
      <c r="L237" s="56">
        <f t="shared" si="8"/>
        <v>0</v>
      </c>
      <c r="M237" s="54">
        <f t="shared" si="9"/>
        <v>0</v>
      </c>
      <c r="N237" s="54">
        <f t="shared" si="11"/>
        <v>0</v>
      </c>
      <c r="O237" s="101">
        <f>+'Pay App 30'!O237+'Pay App 30'!P237</f>
        <v>0</v>
      </c>
      <c r="P237" s="73"/>
      <c r="Q237" s="69">
        <f>+'Pay App 30'!Q237+N237+P237</f>
        <v>0</v>
      </c>
    </row>
    <row r="238" spans="1:17" ht="21" customHeight="1" x14ac:dyDescent="0.25">
      <c r="A238" s="156" t="s">
        <v>404</v>
      </c>
      <c r="B238" s="156"/>
      <c r="C238" s="156" t="s">
        <v>405</v>
      </c>
      <c r="D238" s="157"/>
      <c r="E238" s="101">
        <f>+'Pay App 30'!E238</f>
        <v>0</v>
      </c>
      <c r="F238" s="73"/>
      <c r="G238" s="54">
        <f>+'Pay App 30'!G238+'Pay App 31'!F238</f>
        <v>0</v>
      </c>
      <c r="H238" s="194">
        <f>+'Pay App 30'!K238</f>
        <v>0</v>
      </c>
      <c r="I238" s="195"/>
      <c r="J238" s="104"/>
      <c r="K238" s="55">
        <f t="shared" si="10"/>
        <v>0</v>
      </c>
      <c r="L238" s="120">
        <f t="shared" si="8"/>
        <v>0</v>
      </c>
      <c r="M238" s="54">
        <f t="shared" si="9"/>
        <v>0</v>
      </c>
      <c r="N238" s="54">
        <f t="shared" si="11"/>
        <v>0</v>
      </c>
      <c r="O238" s="101">
        <f>+'Pay App 30'!O238+'Pay App 30'!P238</f>
        <v>0</v>
      </c>
      <c r="P238" s="73"/>
      <c r="Q238" s="69">
        <f>+'Pay App 30'!Q238+N238+P238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95wz3CcvW/uLshCzoa7S6D5BoV+Ap9eE36gRmjkgD/DMIW9ex9XGdRQHGTjYQKkTSBtJkXyp8F5olIIT2d+xQA==" saltValue="ol1xlDv76DWN/o8jepHfMg==" spinCount="100000" sheet="1" selectLockedCells="1"/>
  <protectedRanges>
    <protectedRange sqref="A116 C116" name="Range2"/>
    <protectedRange sqref="A188 A218 C188 C218" name="Range2_1"/>
  </protectedRanges>
  <mergeCells count="516">
    <mergeCell ref="A7:B7"/>
    <mergeCell ref="I7:J7"/>
    <mergeCell ref="H8:Q11"/>
    <mergeCell ref="A12:B12"/>
    <mergeCell ref="H12:Q15"/>
    <mergeCell ref="A14:B14"/>
    <mergeCell ref="A24:B24"/>
    <mergeCell ref="H24:Q25"/>
    <mergeCell ref="A25:B25"/>
    <mergeCell ref="A27:B27"/>
    <mergeCell ref="A28:B28"/>
    <mergeCell ref="A29:B29"/>
    <mergeCell ref="H29:J29"/>
    <mergeCell ref="L29:N29"/>
    <mergeCell ref="H16:Q16"/>
    <mergeCell ref="H18:Q19"/>
    <mergeCell ref="A19:B19"/>
    <mergeCell ref="A21:B21"/>
    <mergeCell ref="H21:Q22"/>
    <mergeCell ref="A22:B22"/>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A86:B86"/>
    <mergeCell ref="C86:D86"/>
    <mergeCell ref="H86:I86"/>
    <mergeCell ref="A87:B87"/>
    <mergeCell ref="C87:D87"/>
    <mergeCell ref="H87:I87"/>
    <mergeCell ref="A84:B84"/>
    <mergeCell ref="C84:D84"/>
    <mergeCell ref="H84:I84"/>
    <mergeCell ref="A85:B85"/>
    <mergeCell ref="C85:D85"/>
    <mergeCell ref="H85:I85"/>
    <mergeCell ref="A90:B90"/>
    <mergeCell ref="C90:D90"/>
    <mergeCell ref="H90:I90"/>
    <mergeCell ref="A91:B91"/>
    <mergeCell ref="C91:D91"/>
    <mergeCell ref="H91:I91"/>
    <mergeCell ref="A88:B88"/>
    <mergeCell ref="C88:D88"/>
    <mergeCell ref="H88:I88"/>
    <mergeCell ref="A89:B89"/>
    <mergeCell ref="C89:D89"/>
    <mergeCell ref="H89:I89"/>
    <mergeCell ref="A94:B94"/>
    <mergeCell ref="C94:D94"/>
    <mergeCell ref="H94:I94"/>
    <mergeCell ref="A95:B95"/>
    <mergeCell ref="C95:D95"/>
    <mergeCell ref="H95:I95"/>
    <mergeCell ref="A92:B92"/>
    <mergeCell ref="C92:D92"/>
    <mergeCell ref="H92:I92"/>
    <mergeCell ref="A93:B93"/>
    <mergeCell ref="C93:D93"/>
    <mergeCell ref="H93:I93"/>
    <mergeCell ref="A98:B98"/>
    <mergeCell ref="C98:D98"/>
    <mergeCell ref="H98:I98"/>
    <mergeCell ref="A99:B99"/>
    <mergeCell ref="C99:D99"/>
    <mergeCell ref="H99:I99"/>
    <mergeCell ref="A96:B96"/>
    <mergeCell ref="C96:D96"/>
    <mergeCell ref="H96:I96"/>
    <mergeCell ref="A97:B97"/>
    <mergeCell ref="C97:D97"/>
    <mergeCell ref="H97:I97"/>
    <mergeCell ref="A102:B102"/>
    <mergeCell ref="C102:D102"/>
    <mergeCell ref="H102:I102"/>
    <mergeCell ref="A103:B103"/>
    <mergeCell ref="C103:D103"/>
    <mergeCell ref="H103:I103"/>
    <mergeCell ref="A100:B100"/>
    <mergeCell ref="C100:D100"/>
    <mergeCell ref="H100:I100"/>
    <mergeCell ref="A101:B101"/>
    <mergeCell ref="C101:D101"/>
    <mergeCell ref="H101:I101"/>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9:B199"/>
    <mergeCell ref="C199:D199"/>
    <mergeCell ref="H199:I199"/>
    <mergeCell ref="A200:B200"/>
    <mergeCell ref="C200:D200"/>
    <mergeCell ref="H200:I200"/>
    <mergeCell ref="A197:B197"/>
    <mergeCell ref="C197:D197"/>
    <mergeCell ref="H197:I197"/>
    <mergeCell ref="A198:B198"/>
    <mergeCell ref="C198:D198"/>
    <mergeCell ref="H198:I198"/>
    <mergeCell ref="A203:B203"/>
    <mergeCell ref="C203:D203"/>
    <mergeCell ref="H203:I203"/>
    <mergeCell ref="A204:B204"/>
    <mergeCell ref="C204:D204"/>
    <mergeCell ref="H204:I204"/>
    <mergeCell ref="A201:B201"/>
    <mergeCell ref="C201:D201"/>
    <mergeCell ref="H201:I201"/>
    <mergeCell ref="A202:B202"/>
    <mergeCell ref="C202:D202"/>
    <mergeCell ref="H202:I202"/>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9:B239"/>
    <mergeCell ref="C239:D239"/>
    <mergeCell ref="H239:I239"/>
    <mergeCell ref="A237:B237"/>
    <mergeCell ref="C237:D237"/>
    <mergeCell ref="H237:I237"/>
    <mergeCell ref="A238:B238"/>
    <mergeCell ref="C238:D238"/>
    <mergeCell ref="H238:I238"/>
  </mergeCells>
  <dataValidations disablePrompts="1" count="2">
    <dataValidation type="decimal" operator="lessThanOrEqual" allowBlank="1" showInputMessage="1" showErrorMessage="1" errorTitle="Release retention" error="In order to release retention, the number entered into this cell must be negative." sqref="O80:O238">
      <formula1>0</formula1>
    </dataValidation>
    <dataValidation allowBlank="1" showInputMessage="1" sqref="P80:P238"/>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32</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35"/>
      <c r="I17" s="135"/>
      <c r="J17" s="135"/>
      <c r="K17" s="135"/>
      <c r="L17" s="135"/>
      <c r="M17" s="135"/>
      <c r="N17" s="135"/>
      <c r="O17" s="135"/>
      <c r="P17" s="135"/>
      <c r="Q17" s="135"/>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34"/>
      <c r="I20" s="134"/>
      <c r="J20" s="134"/>
      <c r="K20" s="134"/>
      <c r="L20" s="134"/>
      <c r="M20" s="134"/>
      <c r="N20" s="134"/>
      <c r="O20" s="134"/>
      <c r="P20" s="134"/>
      <c r="Q20" s="134"/>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34"/>
      <c r="I23" s="134"/>
      <c r="J23" s="134"/>
      <c r="K23" s="134"/>
      <c r="L23" s="134"/>
      <c r="M23" s="134"/>
      <c r="N23" s="134"/>
      <c r="O23" s="134"/>
      <c r="P23" s="134"/>
      <c r="Q23" s="134"/>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31'!F36+'Pay App 32'!F239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34"/>
      <c r="I42" s="134"/>
      <c r="J42" s="134"/>
      <c r="K42" s="134"/>
      <c r="L42" s="134"/>
      <c r="M42" s="134"/>
      <c r="N42" s="134"/>
      <c r="O42" s="134"/>
      <c r="P42" s="134"/>
      <c r="Q42" s="134"/>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31'!F51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31'!F55+'Pay App 31'!F57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31'!B62+'Pay App 32'!N239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32.1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31">
        <f>+'Project Summary Sheet'!C17</f>
        <v>0</v>
      </c>
      <c r="O74" s="131"/>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32" t="s">
        <v>63</v>
      </c>
      <c r="F78" s="132" t="s">
        <v>64</v>
      </c>
      <c r="G78" s="132" t="s">
        <v>65</v>
      </c>
      <c r="H78" s="169" t="s">
        <v>66</v>
      </c>
      <c r="I78" s="169"/>
      <c r="J78" s="132" t="s">
        <v>67</v>
      </c>
      <c r="K78" s="132" t="s">
        <v>248</v>
      </c>
      <c r="L78" s="132" t="s">
        <v>68</v>
      </c>
      <c r="M78" s="42" t="s">
        <v>69</v>
      </c>
      <c r="N78" s="132" t="s">
        <v>70</v>
      </c>
      <c r="O78" s="112" t="s">
        <v>71</v>
      </c>
      <c r="P78" s="132" t="s">
        <v>72</v>
      </c>
      <c r="Q78" s="132" t="s">
        <v>425</v>
      </c>
    </row>
    <row r="79" spans="1:20" ht="65.25" customHeight="1" x14ac:dyDescent="0.25">
      <c r="A79" s="170" t="s">
        <v>73</v>
      </c>
      <c r="B79" s="170"/>
      <c r="C79" s="170" t="s">
        <v>74</v>
      </c>
      <c r="D79" s="170"/>
      <c r="E79" s="133" t="s">
        <v>14</v>
      </c>
      <c r="F79" s="133" t="s">
        <v>235</v>
      </c>
      <c r="G79" s="133" t="s">
        <v>234</v>
      </c>
      <c r="H79" s="170" t="s">
        <v>236</v>
      </c>
      <c r="I79" s="170"/>
      <c r="J79" s="133" t="s">
        <v>245</v>
      </c>
      <c r="K79" s="45" t="s">
        <v>246</v>
      </c>
      <c r="L79" s="133" t="s">
        <v>247</v>
      </c>
      <c r="M79" s="45" t="s">
        <v>237</v>
      </c>
      <c r="N79" s="133" t="s">
        <v>238</v>
      </c>
      <c r="O79" s="113" t="s">
        <v>424</v>
      </c>
      <c r="P79" s="133" t="s">
        <v>423</v>
      </c>
      <c r="Q79" s="133" t="s">
        <v>239</v>
      </c>
    </row>
    <row r="80" spans="1:20" ht="21" customHeight="1" x14ac:dyDescent="0.25">
      <c r="A80" s="171" t="s">
        <v>77</v>
      </c>
      <c r="B80" s="171"/>
      <c r="C80" s="186" t="s">
        <v>75</v>
      </c>
      <c r="D80" s="187"/>
      <c r="E80" s="100">
        <f>+'Pay App 31'!E80</f>
        <v>0</v>
      </c>
      <c r="F80" s="72"/>
      <c r="G80" s="52">
        <f>+'Pay App 31'!G80+F80</f>
        <v>0</v>
      </c>
      <c r="H80" s="196">
        <f>+'Pay App 31'!K80</f>
        <v>0</v>
      </c>
      <c r="I80" s="197"/>
      <c r="J80" s="103"/>
      <c r="K80" s="53">
        <f>+H80+J80</f>
        <v>0</v>
      </c>
      <c r="L80" s="70">
        <f>IF(ISERROR(K80/G80),0,K80/G80)</f>
        <v>0</v>
      </c>
      <c r="M80" s="52">
        <f>+G80-K80</f>
        <v>0</v>
      </c>
      <c r="N80" s="52">
        <f>SUM(+J80*0.05)</f>
        <v>0</v>
      </c>
      <c r="O80" s="100">
        <f>+'Pay App 31'!O80+'Pay App 31'!P80</f>
        <v>0</v>
      </c>
      <c r="P80" s="72"/>
      <c r="Q80" s="71">
        <f>+'Pay App 31'!Q80+N80+P80</f>
        <v>0</v>
      </c>
    </row>
    <row r="81" spans="1:17" ht="21" customHeight="1" x14ac:dyDescent="0.25">
      <c r="A81" s="154" t="s">
        <v>78</v>
      </c>
      <c r="B81" s="154"/>
      <c r="C81" s="154" t="s">
        <v>79</v>
      </c>
      <c r="D81" s="155"/>
      <c r="E81" s="101">
        <f>+'Pay App 31'!E81</f>
        <v>0</v>
      </c>
      <c r="F81" s="73"/>
      <c r="G81" s="102">
        <f>+'Pay App 31'!G81+'Pay App 32'!F81</f>
        <v>0</v>
      </c>
      <c r="H81" s="194">
        <f>+'Pay App 31'!K81</f>
        <v>0</v>
      </c>
      <c r="I81" s="195"/>
      <c r="J81" s="104"/>
      <c r="K81" s="55">
        <f>+H81+J81</f>
        <v>0</v>
      </c>
      <c r="L81" s="56">
        <f t="shared" ref="L81:L145" si="0">IF(ISERROR(K81/G81),0,K81/G81)</f>
        <v>0</v>
      </c>
      <c r="M81" s="54">
        <f t="shared" ref="M81:M145" si="1">+G81-K81</f>
        <v>0</v>
      </c>
      <c r="N81" s="54">
        <f>SUM(+J81*0.05)</f>
        <v>0</v>
      </c>
      <c r="O81" s="101">
        <f>+'Pay App 31'!O81+'Pay App 31'!P81</f>
        <v>0</v>
      </c>
      <c r="P81" s="73"/>
      <c r="Q81" s="69">
        <f>+'Pay App 31'!Q81+N81+P81</f>
        <v>0</v>
      </c>
    </row>
    <row r="82" spans="1:17" ht="21" customHeight="1" x14ac:dyDescent="0.25">
      <c r="A82" s="154" t="s">
        <v>80</v>
      </c>
      <c r="B82" s="154"/>
      <c r="C82" s="130" t="s">
        <v>76</v>
      </c>
      <c r="D82" s="58"/>
      <c r="E82" s="101">
        <f>+'Pay App 31'!E82</f>
        <v>0</v>
      </c>
      <c r="F82" s="73"/>
      <c r="G82" s="102">
        <f>+'Pay App 31'!G82+'Pay App 32'!F82</f>
        <v>0</v>
      </c>
      <c r="H82" s="194">
        <f>+'Pay App 31'!K82</f>
        <v>0</v>
      </c>
      <c r="I82" s="195"/>
      <c r="J82" s="104"/>
      <c r="K82" s="55">
        <f t="shared" ref="K82:K146" si="2">+H82+J82</f>
        <v>0</v>
      </c>
      <c r="L82" s="56">
        <f t="shared" si="0"/>
        <v>0</v>
      </c>
      <c r="M82" s="54">
        <f t="shared" si="1"/>
        <v>0</v>
      </c>
      <c r="N82" s="54">
        <f t="shared" ref="N82:N146" si="3">SUM(+J82*0.05)</f>
        <v>0</v>
      </c>
      <c r="O82" s="101">
        <f>+'Pay App 31'!O82+'Pay App 31'!P82</f>
        <v>0</v>
      </c>
      <c r="P82" s="73"/>
      <c r="Q82" s="69">
        <f>+'Pay App 31'!Q82+N82+P82</f>
        <v>0</v>
      </c>
    </row>
    <row r="83" spans="1:17" ht="21" customHeight="1" x14ac:dyDescent="0.25">
      <c r="A83" s="154" t="s">
        <v>408</v>
      </c>
      <c r="B83" s="154"/>
      <c r="C83" s="154" t="s">
        <v>409</v>
      </c>
      <c r="D83" s="155"/>
      <c r="E83" s="101">
        <f>+'Pay App 31'!E83</f>
        <v>0</v>
      </c>
      <c r="F83" s="73"/>
      <c r="G83" s="102">
        <f>+'Pay App 31'!G83+'Pay App 32'!F83</f>
        <v>0</v>
      </c>
      <c r="H83" s="194">
        <f>+'Pay App 31'!K83</f>
        <v>0</v>
      </c>
      <c r="I83" s="195"/>
      <c r="J83" s="104"/>
      <c r="K83" s="55">
        <f t="shared" si="2"/>
        <v>0</v>
      </c>
      <c r="L83" s="56">
        <f t="shared" si="0"/>
        <v>0</v>
      </c>
      <c r="M83" s="54">
        <f t="shared" si="1"/>
        <v>0</v>
      </c>
      <c r="N83" s="54">
        <f t="shared" si="3"/>
        <v>0</v>
      </c>
      <c r="O83" s="101">
        <f>+'Pay App 31'!O83+'Pay App 31'!P83</f>
        <v>0</v>
      </c>
      <c r="P83" s="73"/>
      <c r="Q83" s="69">
        <f>+'Pay App 31'!Q83+N83+P83</f>
        <v>0</v>
      </c>
    </row>
    <row r="84" spans="1:17" ht="21" customHeight="1" x14ac:dyDescent="0.25">
      <c r="A84" s="154" t="s">
        <v>410</v>
      </c>
      <c r="B84" s="154"/>
      <c r="C84" s="154" t="s">
        <v>81</v>
      </c>
      <c r="D84" s="155"/>
      <c r="E84" s="101">
        <f>+'Pay App 31'!E84</f>
        <v>0</v>
      </c>
      <c r="F84" s="73"/>
      <c r="G84" s="102">
        <f>+'Pay App 31'!G84+'Pay App 32'!F84</f>
        <v>0</v>
      </c>
      <c r="H84" s="194">
        <f>+'Pay App 31'!K84</f>
        <v>0</v>
      </c>
      <c r="I84" s="195"/>
      <c r="J84" s="104"/>
      <c r="K84" s="55">
        <f t="shared" si="2"/>
        <v>0</v>
      </c>
      <c r="L84" s="56">
        <f t="shared" si="0"/>
        <v>0</v>
      </c>
      <c r="M84" s="54">
        <f t="shared" si="1"/>
        <v>0</v>
      </c>
      <c r="N84" s="54">
        <f t="shared" si="3"/>
        <v>0</v>
      </c>
      <c r="O84" s="101">
        <f>+'Pay App 31'!O84+'Pay App 31'!P84</f>
        <v>0</v>
      </c>
      <c r="P84" s="73"/>
      <c r="Q84" s="69">
        <f>+'Pay App 31'!Q84+N84+P84</f>
        <v>0</v>
      </c>
    </row>
    <row r="85" spans="1:17" ht="21" customHeight="1" x14ac:dyDescent="0.25">
      <c r="A85" s="154" t="s">
        <v>411</v>
      </c>
      <c r="B85" s="154"/>
      <c r="C85" s="154" t="s">
        <v>412</v>
      </c>
      <c r="D85" s="155"/>
      <c r="E85" s="101">
        <f>+'Pay App 31'!E85</f>
        <v>0</v>
      </c>
      <c r="F85" s="73"/>
      <c r="G85" s="102">
        <f>+'Pay App 31'!G85+'Pay App 32'!F85</f>
        <v>0</v>
      </c>
      <c r="H85" s="194">
        <f>+'Pay App 31'!K85</f>
        <v>0</v>
      </c>
      <c r="I85" s="195"/>
      <c r="J85" s="104"/>
      <c r="K85" s="55">
        <f t="shared" si="2"/>
        <v>0</v>
      </c>
      <c r="L85" s="56">
        <f t="shared" si="0"/>
        <v>0</v>
      </c>
      <c r="M85" s="54">
        <f t="shared" si="1"/>
        <v>0</v>
      </c>
      <c r="N85" s="54">
        <f t="shared" si="3"/>
        <v>0</v>
      </c>
      <c r="O85" s="101">
        <f>+'Pay App 31'!O85+'Pay App 31'!P85</f>
        <v>0</v>
      </c>
      <c r="P85" s="73"/>
      <c r="Q85" s="69">
        <f>+'Pay App 31'!Q85+N85+P85</f>
        <v>0</v>
      </c>
    </row>
    <row r="86" spans="1:17" ht="21" customHeight="1" x14ac:dyDescent="0.25">
      <c r="A86" s="154" t="s">
        <v>406</v>
      </c>
      <c r="B86" s="154"/>
      <c r="C86" s="154" t="s">
        <v>407</v>
      </c>
      <c r="D86" s="155"/>
      <c r="E86" s="101">
        <f>+'Pay App 31'!E86</f>
        <v>0</v>
      </c>
      <c r="F86" s="73"/>
      <c r="G86" s="102">
        <f>+'Pay App 31'!G86+'Pay App 32'!F86</f>
        <v>0</v>
      </c>
      <c r="H86" s="194">
        <f>+'Pay App 31'!K86</f>
        <v>0</v>
      </c>
      <c r="I86" s="195"/>
      <c r="J86" s="104"/>
      <c r="K86" s="55">
        <f t="shared" si="2"/>
        <v>0</v>
      </c>
      <c r="L86" s="56">
        <f t="shared" si="0"/>
        <v>0</v>
      </c>
      <c r="M86" s="54">
        <f t="shared" si="1"/>
        <v>0</v>
      </c>
      <c r="N86" s="54">
        <f t="shared" si="3"/>
        <v>0</v>
      </c>
      <c r="O86" s="101">
        <f>+'Pay App 31'!O86+'Pay App 31'!P86</f>
        <v>0</v>
      </c>
      <c r="P86" s="73"/>
      <c r="Q86" s="69">
        <f>+'Pay App 31'!Q86+N86+P86</f>
        <v>0</v>
      </c>
    </row>
    <row r="87" spans="1:17" ht="21" customHeight="1" x14ac:dyDescent="0.25">
      <c r="A87" s="154" t="s">
        <v>562</v>
      </c>
      <c r="B87" s="154"/>
      <c r="C87" s="154" t="s">
        <v>563</v>
      </c>
      <c r="D87" s="155"/>
      <c r="E87" s="101">
        <f>+'Pay App 31'!E87</f>
        <v>0</v>
      </c>
      <c r="F87" s="73"/>
      <c r="G87" s="102">
        <f>+'Pay App 31'!G87+'Pay App 32'!F87</f>
        <v>0</v>
      </c>
      <c r="H87" s="194">
        <f>+'Pay App 31'!K87</f>
        <v>0</v>
      </c>
      <c r="I87" s="195"/>
      <c r="J87" s="104"/>
      <c r="K87" s="55">
        <f t="shared" si="2"/>
        <v>0</v>
      </c>
      <c r="L87" s="56">
        <f t="shared" si="0"/>
        <v>0</v>
      </c>
      <c r="M87" s="54">
        <f t="shared" si="1"/>
        <v>0</v>
      </c>
      <c r="N87" s="54">
        <f t="shared" si="3"/>
        <v>0</v>
      </c>
      <c r="O87" s="101">
        <f>+'Pay App 31'!O87+'Pay App 31'!P87</f>
        <v>0</v>
      </c>
      <c r="P87" s="73"/>
      <c r="Q87" s="69">
        <f>+'Pay App 31'!Q87+N87+P87</f>
        <v>0</v>
      </c>
    </row>
    <row r="88" spans="1:17" ht="21" customHeight="1" x14ac:dyDescent="0.25">
      <c r="A88" s="159" t="s">
        <v>228</v>
      </c>
      <c r="B88" s="159"/>
      <c r="C88" s="186" t="s">
        <v>269</v>
      </c>
      <c r="D88" s="187"/>
      <c r="E88" s="101">
        <f>+'Pay App 31'!E88</f>
        <v>0</v>
      </c>
      <c r="F88" s="73"/>
      <c r="G88" s="102">
        <f>+'Pay App 31'!G88+'Pay App 32'!F88</f>
        <v>0</v>
      </c>
      <c r="H88" s="194">
        <f>+'Pay App 31'!K88</f>
        <v>0</v>
      </c>
      <c r="I88" s="195"/>
      <c r="J88" s="104"/>
      <c r="K88" s="55">
        <f t="shared" si="2"/>
        <v>0</v>
      </c>
      <c r="L88" s="56">
        <f t="shared" si="0"/>
        <v>0</v>
      </c>
      <c r="M88" s="54">
        <f t="shared" si="1"/>
        <v>0</v>
      </c>
      <c r="N88" s="54">
        <f t="shared" si="3"/>
        <v>0</v>
      </c>
      <c r="O88" s="101">
        <f>+'Pay App 31'!O88+'Pay App 31'!P88</f>
        <v>0</v>
      </c>
      <c r="P88" s="73"/>
      <c r="Q88" s="69">
        <f>+'Pay App 31'!Q88+N88+P88</f>
        <v>0</v>
      </c>
    </row>
    <row r="89" spans="1:17" ht="21" customHeight="1" x14ac:dyDescent="0.25">
      <c r="A89" s="154" t="s">
        <v>82</v>
      </c>
      <c r="B89" s="154"/>
      <c r="C89" s="154" t="s">
        <v>256</v>
      </c>
      <c r="D89" s="155"/>
      <c r="E89" s="101">
        <f>+'Pay App 31'!E89</f>
        <v>0</v>
      </c>
      <c r="F89" s="73"/>
      <c r="G89" s="102">
        <f>+'Pay App 31'!G89+'Pay App 32'!F89</f>
        <v>0</v>
      </c>
      <c r="H89" s="194">
        <f>+'Pay App 31'!K89</f>
        <v>0</v>
      </c>
      <c r="I89" s="195"/>
      <c r="J89" s="104"/>
      <c r="K89" s="55">
        <f t="shared" si="2"/>
        <v>0</v>
      </c>
      <c r="L89" s="56">
        <f t="shared" si="0"/>
        <v>0</v>
      </c>
      <c r="M89" s="54">
        <f t="shared" si="1"/>
        <v>0</v>
      </c>
      <c r="N89" s="54">
        <f t="shared" si="3"/>
        <v>0</v>
      </c>
      <c r="O89" s="101">
        <f>+'Pay App 31'!O89+'Pay App 31'!P89</f>
        <v>0</v>
      </c>
      <c r="P89" s="73"/>
      <c r="Q89" s="69">
        <f>+'Pay App 31'!Q89+N89+P89</f>
        <v>0</v>
      </c>
    </row>
    <row r="90" spans="1:17" ht="21" customHeight="1" x14ac:dyDescent="0.25">
      <c r="A90" s="154" t="s">
        <v>257</v>
      </c>
      <c r="B90" s="154"/>
      <c r="C90" s="154" t="s">
        <v>258</v>
      </c>
      <c r="D90" s="155"/>
      <c r="E90" s="101">
        <f>+'Pay App 31'!E90</f>
        <v>0</v>
      </c>
      <c r="F90" s="73"/>
      <c r="G90" s="102">
        <f>+'Pay App 31'!G90+'Pay App 32'!F90</f>
        <v>0</v>
      </c>
      <c r="H90" s="194">
        <f>+'Pay App 31'!K90</f>
        <v>0</v>
      </c>
      <c r="I90" s="195"/>
      <c r="J90" s="104"/>
      <c r="K90" s="55">
        <f t="shared" si="2"/>
        <v>0</v>
      </c>
      <c r="L90" s="56">
        <f t="shared" si="0"/>
        <v>0</v>
      </c>
      <c r="M90" s="54">
        <f t="shared" si="1"/>
        <v>0</v>
      </c>
      <c r="N90" s="54">
        <f t="shared" si="3"/>
        <v>0</v>
      </c>
      <c r="O90" s="101">
        <f>+'Pay App 31'!O90+'Pay App 31'!P90</f>
        <v>0</v>
      </c>
      <c r="P90" s="73"/>
      <c r="Q90" s="69">
        <f>+'Pay App 31'!Q90+N90+P90</f>
        <v>0</v>
      </c>
    </row>
    <row r="91" spans="1:17" ht="21" customHeight="1" x14ac:dyDescent="0.25">
      <c r="A91" s="154" t="s">
        <v>259</v>
      </c>
      <c r="B91" s="154"/>
      <c r="C91" s="154" t="s">
        <v>260</v>
      </c>
      <c r="D91" s="155"/>
      <c r="E91" s="101">
        <f>+'Pay App 31'!E91</f>
        <v>0</v>
      </c>
      <c r="F91" s="73"/>
      <c r="G91" s="102">
        <f>+'Pay App 31'!G91+'Pay App 32'!F91</f>
        <v>0</v>
      </c>
      <c r="H91" s="194">
        <f>+'Pay App 31'!K91</f>
        <v>0</v>
      </c>
      <c r="I91" s="195"/>
      <c r="J91" s="104"/>
      <c r="K91" s="55">
        <f t="shared" si="2"/>
        <v>0</v>
      </c>
      <c r="L91" s="56">
        <f t="shared" si="0"/>
        <v>0</v>
      </c>
      <c r="M91" s="54">
        <f t="shared" si="1"/>
        <v>0</v>
      </c>
      <c r="N91" s="54">
        <f t="shared" si="3"/>
        <v>0</v>
      </c>
      <c r="O91" s="101">
        <f>+'Pay App 31'!O91+'Pay App 31'!P91</f>
        <v>0</v>
      </c>
      <c r="P91" s="73"/>
      <c r="Q91" s="69">
        <f>+'Pay App 31'!Q91+N91+P91</f>
        <v>0</v>
      </c>
    </row>
    <row r="92" spans="1:17" ht="21" customHeight="1" x14ac:dyDescent="0.25">
      <c r="A92" s="154" t="s">
        <v>261</v>
      </c>
      <c r="B92" s="154"/>
      <c r="C92" s="154" t="s">
        <v>262</v>
      </c>
      <c r="D92" s="155"/>
      <c r="E92" s="101">
        <f>+'Pay App 31'!E92</f>
        <v>0</v>
      </c>
      <c r="F92" s="73"/>
      <c r="G92" s="102">
        <f>+'Pay App 31'!G92+'Pay App 32'!F92</f>
        <v>0</v>
      </c>
      <c r="H92" s="194">
        <f>+'Pay App 31'!K92</f>
        <v>0</v>
      </c>
      <c r="I92" s="195"/>
      <c r="J92" s="104"/>
      <c r="K92" s="55">
        <f t="shared" si="2"/>
        <v>0</v>
      </c>
      <c r="L92" s="56">
        <f t="shared" si="0"/>
        <v>0</v>
      </c>
      <c r="M92" s="54">
        <f t="shared" si="1"/>
        <v>0</v>
      </c>
      <c r="N92" s="54">
        <f t="shared" si="3"/>
        <v>0</v>
      </c>
      <c r="O92" s="101">
        <f>+'Pay App 31'!O92+'Pay App 31'!P92</f>
        <v>0</v>
      </c>
      <c r="P92" s="73"/>
      <c r="Q92" s="69">
        <f>+'Pay App 31'!Q92+N92+P92</f>
        <v>0</v>
      </c>
    </row>
    <row r="93" spans="1:17" ht="21" customHeight="1" x14ac:dyDescent="0.25">
      <c r="A93" s="154" t="s">
        <v>263</v>
      </c>
      <c r="B93" s="154"/>
      <c r="C93" s="154" t="s">
        <v>264</v>
      </c>
      <c r="D93" s="155"/>
      <c r="E93" s="101">
        <f>+'Pay App 31'!E93</f>
        <v>0</v>
      </c>
      <c r="F93" s="73"/>
      <c r="G93" s="102">
        <f>+'Pay App 31'!G93+'Pay App 32'!F93</f>
        <v>0</v>
      </c>
      <c r="H93" s="194">
        <f>+'Pay App 31'!K93</f>
        <v>0</v>
      </c>
      <c r="I93" s="195"/>
      <c r="J93" s="104"/>
      <c r="K93" s="55">
        <f t="shared" si="2"/>
        <v>0</v>
      </c>
      <c r="L93" s="56">
        <f t="shared" si="0"/>
        <v>0</v>
      </c>
      <c r="M93" s="54">
        <f t="shared" si="1"/>
        <v>0</v>
      </c>
      <c r="N93" s="54">
        <f t="shared" si="3"/>
        <v>0</v>
      </c>
      <c r="O93" s="101">
        <f>+'Pay App 31'!O93+'Pay App 31'!P93</f>
        <v>0</v>
      </c>
      <c r="P93" s="73"/>
      <c r="Q93" s="69">
        <f>+'Pay App 31'!Q93+N93+P93</f>
        <v>0</v>
      </c>
    </row>
    <row r="94" spans="1:17" ht="21" customHeight="1" x14ac:dyDescent="0.25">
      <c r="A94" s="154" t="s">
        <v>265</v>
      </c>
      <c r="B94" s="154"/>
      <c r="C94" s="154" t="s">
        <v>266</v>
      </c>
      <c r="D94" s="155"/>
      <c r="E94" s="101">
        <f>+'Pay App 31'!E94</f>
        <v>0</v>
      </c>
      <c r="F94" s="73"/>
      <c r="G94" s="102">
        <f>+'Pay App 31'!G94+'Pay App 32'!F94</f>
        <v>0</v>
      </c>
      <c r="H94" s="194">
        <f>+'Pay App 31'!K94</f>
        <v>0</v>
      </c>
      <c r="I94" s="195"/>
      <c r="J94" s="104"/>
      <c r="K94" s="55">
        <f t="shared" si="2"/>
        <v>0</v>
      </c>
      <c r="L94" s="56">
        <f t="shared" si="0"/>
        <v>0</v>
      </c>
      <c r="M94" s="54">
        <f t="shared" si="1"/>
        <v>0</v>
      </c>
      <c r="N94" s="54">
        <f t="shared" si="3"/>
        <v>0</v>
      </c>
      <c r="O94" s="101">
        <f>+'Pay App 31'!O94+'Pay App 31'!P94</f>
        <v>0</v>
      </c>
      <c r="P94" s="73"/>
      <c r="Q94" s="69">
        <f>+'Pay App 31'!Q94+N94+P94</f>
        <v>0</v>
      </c>
    </row>
    <row r="95" spans="1:17" ht="21" customHeight="1" x14ac:dyDescent="0.25">
      <c r="A95" s="154" t="s">
        <v>83</v>
      </c>
      <c r="B95" s="154"/>
      <c r="C95" s="154" t="s">
        <v>267</v>
      </c>
      <c r="D95" s="155"/>
      <c r="E95" s="101">
        <f>+'Pay App 31'!E95</f>
        <v>0</v>
      </c>
      <c r="F95" s="73"/>
      <c r="G95" s="102">
        <f>+'Pay App 31'!G95+'Pay App 32'!F95</f>
        <v>0</v>
      </c>
      <c r="H95" s="194">
        <f>+'Pay App 31'!K95</f>
        <v>0</v>
      </c>
      <c r="I95" s="195"/>
      <c r="J95" s="104"/>
      <c r="K95" s="55">
        <f t="shared" si="2"/>
        <v>0</v>
      </c>
      <c r="L95" s="56">
        <f t="shared" si="0"/>
        <v>0</v>
      </c>
      <c r="M95" s="54">
        <f t="shared" si="1"/>
        <v>0</v>
      </c>
      <c r="N95" s="54">
        <f t="shared" si="3"/>
        <v>0</v>
      </c>
      <c r="O95" s="101">
        <f>+'Pay App 31'!O95+'Pay App 31'!P95</f>
        <v>0</v>
      </c>
      <c r="P95" s="73"/>
      <c r="Q95" s="69">
        <f>+'Pay App 31'!Q95+N95+P95</f>
        <v>0</v>
      </c>
    </row>
    <row r="96" spans="1:17" ht="21" customHeight="1" x14ac:dyDescent="0.25">
      <c r="A96" s="154" t="s">
        <v>84</v>
      </c>
      <c r="B96" s="154"/>
      <c r="C96" s="154" t="s">
        <v>268</v>
      </c>
      <c r="D96" s="155"/>
      <c r="E96" s="101">
        <f>+'Pay App 31'!E96</f>
        <v>0</v>
      </c>
      <c r="F96" s="73"/>
      <c r="G96" s="102">
        <f>+'Pay App 31'!G96+'Pay App 32'!F96</f>
        <v>0</v>
      </c>
      <c r="H96" s="194">
        <f>+'Pay App 31'!K96</f>
        <v>0</v>
      </c>
      <c r="I96" s="195"/>
      <c r="J96" s="104"/>
      <c r="K96" s="55">
        <f t="shared" si="2"/>
        <v>0</v>
      </c>
      <c r="L96" s="56">
        <f t="shared" si="0"/>
        <v>0</v>
      </c>
      <c r="M96" s="54">
        <f t="shared" si="1"/>
        <v>0</v>
      </c>
      <c r="N96" s="54">
        <f t="shared" si="3"/>
        <v>0</v>
      </c>
      <c r="O96" s="101">
        <f>+'Pay App 31'!O96+'Pay App 31'!P96</f>
        <v>0</v>
      </c>
      <c r="P96" s="73"/>
      <c r="Q96" s="69">
        <f>+'Pay App 31'!Q96+N96+P96</f>
        <v>0</v>
      </c>
    </row>
    <row r="97" spans="1:17" ht="21" customHeight="1" x14ac:dyDescent="0.25">
      <c r="A97" s="154" t="s">
        <v>270</v>
      </c>
      <c r="B97" s="154"/>
      <c r="C97" s="154" t="s">
        <v>271</v>
      </c>
      <c r="D97" s="155"/>
      <c r="E97" s="101">
        <f>+'Pay App 31'!E97</f>
        <v>0</v>
      </c>
      <c r="F97" s="73"/>
      <c r="G97" s="102">
        <f>+'Pay App 31'!G97+'Pay App 32'!F97</f>
        <v>0</v>
      </c>
      <c r="H97" s="194">
        <f>+'Pay App 31'!K97</f>
        <v>0</v>
      </c>
      <c r="I97" s="195"/>
      <c r="J97" s="104"/>
      <c r="K97" s="55">
        <f t="shared" si="2"/>
        <v>0</v>
      </c>
      <c r="L97" s="56">
        <f t="shared" si="0"/>
        <v>0</v>
      </c>
      <c r="M97" s="54">
        <f t="shared" si="1"/>
        <v>0</v>
      </c>
      <c r="N97" s="54">
        <f t="shared" si="3"/>
        <v>0</v>
      </c>
      <c r="O97" s="101">
        <f>+'Pay App 31'!O97+'Pay App 31'!P97</f>
        <v>0</v>
      </c>
      <c r="P97" s="73"/>
      <c r="Q97" s="69">
        <f>+'Pay App 31'!Q97+N97+P97</f>
        <v>0</v>
      </c>
    </row>
    <row r="98" spans="1:17" ht="21" customHeight="1" x14ac:dyDescent="0.25">
      <c r="A98" s="154" t="s">
        <v>272</v>
      </c>
      <c r="B98" s="154"/>
      <c r="C98" s="154" t="s">
        <v>273</v>
      </c>
      <c r="D98" s="155"/>
      <c r="E98" s="101">
        <f>+'Pay App 31'!E98</f>
        <v>0</v>
      </c>
      <c r="F98" s="73"/>
      <c r="G98" s="102">
        <f>+'Pay App 31'!G98+'Pay App 32'!F98</f>
        <v>0</v>
      </c>
      <c r="H98" s="194">
        <f>+'Pay App 31'!K98</f>
        <v>0</v>
      </c>
      <c r="I98" s="195"/>
      <c r="J98" s="104"/>
      <c r="K98" s="55">
        <f t="shared" si="2"/>
        <v>0</v>
      </c>
      <c r="L98" s="56">
        <f t="shared" si="0"/>
        <v>0</v>
      </c>
      <c r="M98" s="54">
        <f t="shared" si="1"/>
        <v>0</v>
      </c>
      <c r="N98" s="54">
        <f t="shared" si="3"/>
        <v>0</v>
      </c>
      <c r="O98" s="101">
        <f>+'Pay App 31'!O98+'Pay App 31'!P98</f>
        <v>0</v>
      </c>
      <c r="P98" s="73"/>
      <c r="Q98" s="69">
        <f>+'Pay App 31'!Q98+N98+P98</f>
        <v>0</v>
      </c>
    </row>
    <row r="99" spans="1:17" ht="21" customHeight="1" x14ac:dyDescent="0.25">
      <c r="A99" s="154" t="s">
        <v>274</v>
      </c>
      <c r="B99" s="154"/>
      <c r="C99" s="154" t="s">
        <v>275</v>
      </c>
      <c r="D99" s="155"/>
      <c r="E99" s="101">
        <f>+'Pay App 31'!E99</f>
        <v>0</v>
      </c>
      <c r="F99" s="73"/>
      <c r="G99" s="102">
        <f>+'Pay App 31'!G99+'Pay App 32'!F99</f>
        <v>0</v>
      </c>
      <c r="H99" s="194">
        <f>+'Pay App 31'!K99</f>
        <v>0</v>
      </c>
      <c r="I99" s="195"/>
      <c r="J99" s="104"/>
      <c r="K99" s="55">
        <f t="shared" si="2"/>
        <v>0</v>
      </c>
      <c r="L99" s="56">
        <f t="shared" si="0"/>
        <v>0</v>
      </c>
      <c r="M99" s="54">
        <f t="shared" si="1"/>
        <v>0</v>
      </c>
      <c r="N99" s="54">
        <f t="shared" si="3"/>
        <v>0</v>
      </c>
      <c r="O99" s="101">
        <f>+'Pay App 31'!O99+'Pay App 31'!P99</f>
        <v>0</v>
      </c>
      <c r="P99" s="73"/>
      <c r="Q99" s="69">
        <f>+'Pay App 31'!Q99+N99+P99</f>
        <v>0</v>
      </c>
    </row>
    <row r="100" spans="1:17" ht="21" customHeight="1" x14ac:dyDescent="0.25">
      <c r="A100" s="154" t="s">
        <v>276</v>
      </c>
      <c r="B100" s="154"/>
      <c r="C100" s="154" t="s">
        <v>277</v>
      </c>
      <c r="D100" s="155"/>
      <c r="E100" s="101">
        <f>+'Pay App 31'!E100</f>
        <v>0</v>
      </c>
      <c r="F100" s="73"/>
      <c r="G100" s="102">
        <f>+'Pay App 31'!G100+'Pay App 32'!F100</f>
        <v>0</v>
      </c>
      <c r="H100" s="194">
        <f>+'Pay App 31'!K100</f>
        <v>0</v>
      </c>
      <c r="I100" s="195"/>
      <c r="J100" s="104"/>
      <c r="K100" s="55">
        <f t="shared" si="2"/>
        <v>0</v>
      </c>
      <c r="L100" s="56">
        <f t="shared" si="0"/>
        <v>0</v>
      </c>
      <c r="M100" s="54">
        <f t="shared" si="1"/>
        <v>0</v>
      </c>
      <c r="N100" s="54">
        <f t="shared" si="3"/>
        <v>0</v>
      </c>
      <c r="O100" s="101">
        <f>+'Pay App 31'!O100+'Pay App 31'!P100</f>
        <v>0</v>
      </c>
      <c r="P100" s="73"/>
      <c r="Q100" s="69">
        <f>+'Pay App 31'!Q100+N100+P100</f>
        <v>0</v>
      </c>
    </row>
    <row r="101" spans="1:17" ht="21" customHeight="1" x14ac:dyDescent="0.25">
      <c r="A101" s="154" t="s">
        <v>278</v>
      </c>
      <c r="B101" s="154"/>
      <c r="C101" s="154" t="s">
        <v>279</v>
      </c>
      <c r="D101" s="155"/>
      <c r="E101" s="101">
        <f>+'Pay App 31'!E101</f>
        <v>0</v>
      </c>
      <c r="F101" s="73"/>
      <c r="G101" s="102">
        <f>+'Pay App 31'!G101+'Pay App 32'!F101</f>
        <v>0</v>
      </c>
      <c r="H101" s="194">
        <f>+'Pay App 31'!K101</f>
        <v>0</v>
      </c>
      <c r="I101" s="195"/>
      <c r="J101" s="104"/>
      <c r="K101" s="55">
        <f t="shared" si="2"/>
        <v>0</v>
      </c>
      <c r="L101" s="56">
        <f t="shared" si="0"/>
        <v>0</v>
      </c>
      <c r="M101" s="54">
        <f t="shared" si="1"/>
        <v>0</v>
      </c>
      <c r="N101" s="54">
        <f t="shared" si="3"/>
        <v>0</v>
      </c>
      <c r="O101" s="101">
        <f>+'Pay App 31'!O101+'Pay App 31'!P101</f>
        <v>0</v>
      </c>
      <c r="P101" s="73"/>
      <c r="Q101" s="69">
        <f>+'Pay App 31'!Q101+N101+P101</f>
        <v>0</v>
      </c>
    </row>
    <row r="102" spans="1:17" ht="21" customHeight="1" x14ac:dyDescent="0.25">
      <c r="A102" s="154" t="s">
        <v>281</v>
      </c>
      <c r="B102" s="154"/>
      <c r="C102" s="154" t="s">
        <v>280</v>
      </c>
      <c r="D102" s="155"/>
      <c r="E102" s="101">
        <f>+'Pay App 31'!E102</f>
        <v>0</v>
      </c>
      <c r="F102" s="73"/>
      <c r="G102" s="102">
        <f>+'Pay App 31'!G102+'Pay App 32'!F102</f>
        <v>0</v>
      </c>
      <c r="H102" s="194">
        <f>+'Pay App 31'!K102</f>
        <v>0</v>
      </c>
      <c r="I102" s="195"/>
      <c r="J102" s="104"/>
      <c r="K102" s="55">
        <f t="shared" si="2"/>
        <v>0</v>
      </c>
      <c r="L102" s="56">
        <f t="shared" si="0"/>
        <v>0</v>
      </c>
      <c r="M102" s="54">
        <f t="shared" si="1"/>
        <v>0</v>
      </c>
      <c r="N102" s="54">
        <f t="shared" si="3"/>
        <v>0</v>
      </c>
      <c r="O102" s="101">
        <f>+'Pay App 31'!O102+'Pay App 31'!P102</f>
        <v>0</v>
      </c>
      <c r="P102" s="73"/>
      <c r="Q102" s="69">
        <f>+'Pay App 31'!Q102+N102+P102</f>
        <v>0</v>
      </c>
    </row>
    <row r="103" spans="1:17" ht="21" customHeight="1" x14ac:dyDescent="0.25">
      <c r="A103" s="154" t="s">
        <v>282</v>
      </c>
      <c r="B103" s="154"/>
      <c r="C103" s="154" t="s">
        <v>283</v>
      </c>
      <c r="D103" s="155"/>
      <c r="E103" s="101">
        <f>+'Pay App 31'!E103</f>
        <v>0</v>
      </c>
      <c r="F103" s="73"/>
      <c r="G103" s="102">
        <f>+'Pay App 31'!G103+'Pay App 32'!F103</f>
        <v>0</v>
      </c>
      <c r="H103" s="194">
        <f>+'Pay App 31'!K103</f>
        <v>0</v>
      </c>
      <c r="I103" s="195"/>
      <c r="J103" s="104"/>
      <c r="K103" s="55">
        <f t="shared" si="2"/>
        <v>0</v>
      </c>
      <c r="L103" s="56">
        <f t="shared" si="0"/>
        <v>0</v>
      </c>
      <c r="M103" s="54">
        <f t="shared" si="1"/>
        <v>0</v>
      </c>
      <c r="N103" s="54">
        <f t="shared" si="3"/>
        <v>0</v>
      </c>
      <c r="O103" s="101">
        <f>+'Pay App 31'!O103+'Pay App 31'!P103</f>
        <v>0</v>
      </c>
      <c r="P103" s="73"/>
      <c r="Q103" s="69">
        <f>+'Pay App 31'!Q103+N103+P103</f>
        <v>0</v>
      </c>
    </row>
    <row r="104" spans="1:17" ht="21" customHeight="1" x14ac:dyDescent="0.25">
      <c r="A104" s="154" t="s">
        <v>284</v>
      </c>
      <c r="B104" s="154"/>
      <c r="C104" s="154" t="s">
        <v>285</v>
      </c>
      <c r="D104" s="155"/>
      <c r="E104" s="101">
        <f>+'Pay App 31'!E104</f>
        <v>0</v>
      </c>
      <c r="F104" s="73"/>
      <c r="G104" s="102">
        <f>+'Pay App 31'!G104+'Pay App 32'!F104</f>
        <v>0</v>
      </c>
      <c r="H104" s="194">
        <f>+'Pay App 31'!K104</f>
        <v>0</v>
      </c>
      <c r="I104" s="195"/>
      <c r="J104" s="104"/>
      <c r="K104" s="55">
        <f t="shared" si="2"/>
        <v>0</v>
      </c>
      <c r="L104" s="56">
        <f t="shared" si="0"/>
        <v>0</v>
      </c>
      <c r="M104" s="54">
        <f t="shared" si="1"/>
        <v>0</v>
      </c>
      <c r="N104" s="54">
        <f t="shared" si="3"/>
        <v>0</v>
      </c>
      <c r="O104" s="101">
        <f>+'Pay App 31'!O104+'Pay App 31'!P104</f>
        <v>0</v>
      </c>
      <c r="P104" s="73"/>
      <c r="Q104" s="69">
        <f>+'Pay App 31'!Q104+N104+P104</f>
        <v>0</v>
      </c>
    </row>
    <row r="105" spans="1:17" ht="21" customHeight="1" x14ac:dyDescent="0.25">
      <c r="A105" s="154" t="s">
        <v>292</v>
      </c>
      <c r="B105" s="154"/>
      <c r="C105" s="154" t="s">
        <v>286</v>
      </c>
      <c r="D105" s="155"/>
      <c r="E105" s="101">
        <f>+'Pay App 31'!E105</f>
        <v>0</v>
      </c>
      <c r="F105" s="73"/>
      <c r="G105" s="102">
        <f>+'Pay App 31'!G105+'Pay App 32'!F105</f>
        <v>0</v>
      </c>
      <c r="H105" s="194">
        <f>+'Pay App 31'!K105</f>
        <v>0</v>
      </c>
      <c r="I105" s="195"/>
      <c r="J105" s="104"/>
      <c r="K105" s="55">
        <f t="shared" si="2"/>
        <v>0</v>
      </c>
      <c r="L105" s="56">
        <f t="shared" si="0"/>
        <v>0</v>
      </c>
      <c r="M105" s="54">
        <f t="shared" si="1"/>
        <v>0</v>
      </c>
      <c r="N105" s="54">
        <f t="shared" si="3"/>
        <v>0</v>
      </c>
      <c r="O105" s="101">
        <f>+'Pay App 31'!O105+'Pay App 31'!P105</f>
        <v>0</v>
      </c>
      <c r="P105" s="73"/>
      <c r="Q105" s="69">
        <f>+'Pay App 31'!Q105+N105+P105</f>
        <v>0</v>
      </c>
    </row>
    <row r="106" spans="1:17" ht="21" customHeight="1" x14ac:dyDescent="0.25">
      <c r="A106" s="154" t="s">
        <v>413</v>
      </c>
      <c r="B106" s="154"/>
      <c r="C106" s="154" t="s">
        <v>414</v>
      </c>
      <c r="D106" s="155"/>
      <c r="E106" s="101">
        <f>+'Pay App 31'!E106</f>
        <v>0</v>
      </c>
      <c r="F106" s="73"/>
      <c r="G106" s="102">
        <f>+'Pay App 31'!G106+'Pay App 32'!F106</f>
        <v>0</v>
      </c>
      <c r="H106" s="194">
        <f>+'Pay App 31'!K106</f>
        <v>0</v>
      </c>
      <c r="I106" s="195"/>
      <c r="J106" s="104"/>
      <c r="K106" s="55">
        <f t="shared" si="2"/>
        <v>0</v>
      </c>
      <c r="L106" s="56">
        <f t="shared" si="0"/>
        <v>0</v>
      </c>
      <c r="M106" s="54">
        <f t="shared" si="1"/>
        <v>0</v>
      </c>
      <c r="N106" s="54">
        <f t="shared" si="3"/>
        <v>0</v>
      </c>
      <c r="O106" s="101">
        <f>+'Pay App 31'!O106+'Pay App 31'!P106</f>
        <v>0</v>
      </c>
      <c r="P106" s="73"/>
      <c r="Q106" s="69">
        <f>+'Pay App 31'!Q106+N106+P106</f>
        <v>0</v>
      </c>
    </row>
    <row r="107" spans="1:17" ht="21" customHeight="1" x14ac:dyDescent="0.25">
      <c r="A107" s="154" t="s">
        <v>293</v>
      </c>
      <c r="B107" s="154"/>
      <c r="C107" s="154" t="s">
        <v>287</v>
      </c>
      <c r="D107" s="155"/>
      <c r="E107" s="101">
        <f>+'Pay App 31'!E107</f>
        <v>0</v>
      </c>
      <c r="F107" s="73"/>
      <c r="G107" s="102">
        <f>+'Pay App 31'!G107+'Pay App 32'!F107</f>
        <v>0</v>
      </c>
      <c r="H107" s="194">
        <f>+'Pay App 31'!K107</f>
        <v>0</v>
      </c>
      <c r="I107" s="195"/>
      <c r="J107" s="104"/>
      <c r="K107" s="55">
        <f t="shared" si="2"/>
        <v>0</v>
      </c>
      <c r="L107" s="56">
        <f t="shared" si="0"/>
        <v>0</v>
      </c>
      <c r="M107" s="54">
        <f t="shared" si="1"/>
        <v>0</v>
      </c>
      <c r="N107" s="54">
        <f t="shared" si="3"/>
        <v>0</v>
      </c>
      <c r="O107" s="101">
        <f>+'Pay App 31'!O107+'Pay App 31'!P107</f>
        <v>0</v>
      </c>
      <c r="P107" s="73"/>
      <c r="Q107" s="69">
        <f>+'Pay App 31'!Q107+N107+P107</f>
        <v>0</v>
      </c>
    </row>
    <row r="108" spans="1:17" ht="21" customHeight="1" x14ac:dyDescent="0.25">
      <c r="A108" s="154" t="s">
        <v>294</v>
      </c>
      <c r="B108" s="154"/>
      <c r="C108" s="154" t="s">
        <v>288</v>
      </c>
      <c r="D108" s="155"/>
      <c r="E108" s="101">
        <f>+'Pay App 31'!E108</f>
        <v>0</v>
      </c>
      <c r="F108" s="73"/>
      <c r="G108" s="102">
        <f>+'Pay App 31'!G108+'Pay App 32'!F108</f>
        <v>0</v>
      </c>
      <c r="H108" s="194">
        <f>+'Pay App 31'!K108</f>
        <v>0</v>
      </c>
      <c r="I108" s="195"/>
      <c r="J108" s="104"/>
      <c r="K108" s="55">
        <f t="shared" si="2"/>
        <v>0</v>
      </c>
      <c r="L108" s="56">
        <f t="shared" si="0"/>
        <v>0</v>
      </c>
      <c r="M108" s="54">
        <f t="shared" si="1"/>
        <v>0</v>
      </c>
      <c r="N108" s="54">
        <f t="shared" si="3"/>
        <v>0</v>
      </c>
      <c r="O108" s="101">
        <f>+'Pay App 31'!O108+'Pay App 31'!P108</f>
        <v>0</v>
      </c>
      <c r="P108" s="73"/>
      <c r="Q108" s="69">
        <f>+'Pay App 31'!Q108+N108+P108</f>
        <v>0</v>
      </c>
    </row>
    <row r="109" spans="1:17" ht="21" customHeight="1" x14ac:dyDescent="0.25">
      <c r="A109" s="154" t="s">
        <v>295</v>
      </c>
      <c r="B109" s="154"/>
      <c r="C109" s="154" t="s">
        <v>289</v>
      </c>
      <c r="D109" s="155"/>
      <c r="E109" s="101">
        <f>+'Pay App 31'!E109</f>
        <v>0</v>
      </c>
      <c r="F109" s="73"/>
      <c r="G109" s="102">
        <f>+'Pay App 31'!G109+'Pay App 32'!F109</f>
        <v>0</v>
      </c>
      <c r="H109" s="194">
        <f>+'Pay App 31'!K109</f>
        <v>0</v>
      </c>
      <c r="I109" s="195"/>
      <c r="J109" s="104"/>
      <c r="K109" s="55">
        <f t="shared" si="2"/>
        <v>0</v>
      </c>
      <c r="L109" s="56">
        <f t="shared" si="0"/>
        <v>0</v>
      </c>
      <c r="M109" s="54">
        <f t="shared" si="1"/>
        <v>0</v>
      </c>
      <c r="N109" s="54">
        <f t="shared" si="3"/>
        <v>0</v>
      </c>
      <c r="O109" s="101">
        <f>+'Pay App 31'!O109+'Pay App 31'!P109</f>
        <v>0</v>
      </c>
      <c r="P109" s="73"/>
      <c r="Q109" s="69">
        <f>+'Pay App 31'!Q109+N109+P109</f>
        <v>0</v>
      </c>
    </row>
    <row r="110" spans="1:17" ht="21" customHeight="1" x14ac:dyDescent="0.25">
      <c r="A110" s="154" t="s">
        <v>296</v>
      </c>
      <c r="B110" s="154"/>
      <c r="C110" s="154" t="s">
        <v>290</v>
      </c>
      <c r="D110" s="155"/>
      <c r="E110" s="101">
        <f>+'Pay App 31'!E110</f>
        <v>0</v>
      </c>
      <c r="F110" s="73"/>
      <c r="G110" s="102">
        <f>+'Pay App 31'!G110+'Pay App 32'!F110</f>
        <v>0</v>
      </c>
      <c r="H110" s="194">
        <f>+'Pay App 31'!K110</f>
        <v>0</v>
      </c>
      <c r="I110" s="195"/>
      <c r="J110" s="104"/>
      <c r="K110" s="55">
        <f t="shared" si="2"/>
        <v>0</v>
      </c>
      <c r="L110" s="56">
        <f t="shared" si="0"/>
        <v>0</v>
      </c>
      <c r="M110" s="54">
        <f t="shared" si="1"/>
        <v>0</v>
      </c>
      <c r="N110" s="54">
        <f t="shared" si="3"/>
        <v>0</v>
      </c>
      <c r="O110" s="101">
        <f>+'Pay App 31'!O110+'Pay App 31'!P110</f>
        <v>0</v>
      </c>
      <c r="P110" s="73"/>
      <c r="Q110" s="69">
        <f>+'Pay App 31'!Q110+N110+P110</f>
        <v>0</v>
      </c>
    </row>
    <row r="111" spans="1:17" ht="21" customHeight="1" x14ac:dyDescent="0.25">
      <c r="A111" s="154" t="s">
        <v>297</v>
      </c>
      <c r="B111" s="154"/>
      <c r="C111" s="154" t="s">
        <v>291</v>
      </c>
      <c r="D111" s="155"/>
      <c r="E111" s="101">
        <f>+'Pay App 31'!E111</f>
        <v>0</v>
      </c>
      <c r="F111" s="73"/>
      <c r="G111" s="102">
        <f>+'Pay App 31'!G111+'Pay App 32'!F111</f>
        <v>0</v>
      </c>
      <c r="H111" s="194">
        <f>+'Pay App 31'!K111</f>
        <v>0</v>
      </c>
      <c r="I111" s="195"/>
      <c r="J111" s="104"/>
      <c r="K111" s="55">
        <f t="shared" si="2"/>
        <v>0</v>
      </c>
      <c r="L111" s="56">
        <f t="shared" si="0"/>
        <v>0</v>
      </c>
      <c r="M111" s="54">
        <f t="shared" si="1"/>
        <v>0</v>
      </c>
      <c r="N111" s="54">
        <f t="shared" si="3"/>
        <v>0</v>
      </c>
      <c r="O111" s="101">
        <f>+'Pay App 31'!O111+'Pay App 31'!P111</f>
        <v>0</v>
      </c>
      <c r="P111" s="73"/>
      <c r="Q111" s="69">
        <f>+'Pay App 31'!Q111+N111+P111</f>
        <v>0</v>
      </c>
    </row>
    <row r="112" spans="1:17" ht="21" customHeight="1" x14ac:dyDescent="0.25">
      <c r="A112" s="159" t="s">
        <v>226</v>
      </c>
      <c r="B112" s="159"/>
      <c r="C112" s="159" t="s">
        <v>227</v>
      </c>
      <c r="D112" s="160"/>
      <c r="E112" s="101">
        <f>+'Pay App 31'!E112</f>
        <v>0</v>
      </c>
      <c r="F112" s="73"/>
      <c r="G112" s="102">
        <f>+'Pay App 31'!G112+'Pay App 32'!F112</f>
        <v>0</v>
      </c>
      <c r="H112" s="194">
        <f>+'Pay App 31'!K112</f>
        <v>0</v>
      </c>
      <c r="I112" s="195"/>
      <c r="J112" s="104"/>
      <c r="K112" s="55">
        <f t="shared" si="2"/>
        <v>0</v>
      </c>
      <c r="L112" s="56">
        <f t="shared" si="0"/>
        <v>0</v>
      </c>
      <c r="M112" s="54">
        <f t="shared" si="1"/>
        <v>0</v>
      </c>
      <c r="N112" s="54">
        <f t="shared" si="3"/>
        <v>0</v>
      </c>
      <c r="O112" s="101">
        <f>+'Pay App 31'!O112+'Pay App 31'!P112</f>
        <v>0</v>
      </c>
      <c r="P112" s="73"/>
      <c r="Q112" s="69">
        <f>+'Pay App 31'!Q112+N112+P112</f>
        <v>0</v>
      </c>
    </row>
    <row r="113" spans="1:17" ht="21" customHeight="1" x14ac:dyDescent="0.25">
      <c r="A113" s="154" t="s">
        <v>85</v>
      </c>
      <c r="B113" s="154"/>
      <c r="C113" s="154" t="s">
        <v>86</v>
      </c>
      <c r="D113" s="155"/>
      <c r="E113" s="101">
        <f>+'Pay App 31'!E113</f>
        <v>0</v>
      </c>
      <c r="F113" s="73"/>
      <c r="G113" s="102">
        <f>+'Pay App 31'!G113+'Pay App 32'!F113</f>
        <v>0</v>
      </c>
      <c r="H113" s="194">
        <f>+'Pay App 31'!K113</f>
        <v>0</v>
      </c>
      <c r="I113" s="195"/>
      <c r="J113" s="104"/>
      <c r="K113" s="55">
        <f t="shared" si="2"/>
        <v>0</v>
      </c>
      <c r="L113" s="56">
        <f t="shared" si="0"/>
        <v>0</v>
      </c>
      <c r="M113" s="54">
        <f t="shared" si="1"/>
        <v>0</v>
      </c>
      <c r="N113" s="54">
        <f t="shared" si="3"/>
        <v>0</v>
      </c>
      <c r="O113" s="101">
        <f>+'Pay App 31'!O113+'Pay App 31'!P113</f>
        <v>0</v>
      </c>
      <c r="P113" s="73"/>
      <c r="Q113" s="69">
        <f>+'Pay App 31'!Q113+N113+P113</f>
        <v>0</v>
      </c>
    </row>
    <row r="114" spans="1:17" ht="21" customHeight="1" x14ac:dyDescent="0.25">
      <c r="A114" s="154" t="s">
        <v>87</v>
      </c>
      <c r="B114" s="154"/>
      <c r="C114" s="154" t="s">
        <v>88</v>
      </c>
      <c r="D114" s="155"/>
      <c r="E114" s="101">
        <f>+'Pay App 31'!E114</f>
        <v>0</v>
      </c>
      <c r="F114" s="73"/>
      <c r="G114" s="102">
        <f>+'Pay App 31'!G114+'Pay App 32'!F114</f>
        <v>0</v>
      </c>
      <c r="H114" s="194">
        <f>+'Pay App 31'!K114</f>
        <v>0</v>
      </c>
      <c r="I114" s="195"/>
      <c r="J114" s="104"/>
      <c r="K114" s="55">
        <f t="shared" si="2"/>
        <v>0</v>
      </c>
      <c r="L114" s="56">
        <f t="shared" si="0"/>
        <v>0</v>
      </c>
      <c r="M114" s="54">
        <f t="shared" si="1"/>
        <v>0</v>
      </c>
      <c r="N114" s="54">
        <f t="shared" si="3"/>
        <v>0</v>
      </c>
      <c r="O114" s="101">
        <f>+'Pay App 31'!O114+'Pay App 31'!P114</f>
        <v>0</v>
      </c>
      <c r="P114" s="73"/>
      <c r="Q114" s="69">
        <f>+'Pay App 31'!Q114+N114+P114</f>
        <v>0</v>
      </c>
    </row>
    <row r="115" spans="1:17" ht="21" customHeight="1" x14ac:dyDescent="0.25">
      <c r="A115" s="154" t="s">
        <v>298</v>
      </c>
      <c r="B115" s="154"/>
      <c r="C115" s="154" t="s">
        <v>299</v>
      </c>
      <c r="D115" s="155"/>
      <c r="E115" s="101">
        <f>+'Pay App 31'!E115</f>
        <v>0</v>
      </c>
      <c r="F115" s="73"/>
      <c r="G115" s="102">
        <f>+'Pay App 31'!G115+'Pay App 32'!F115</f>
        <v>0</v>
      </c>
      <c r="H115" s="194">
        <f>+'Pay App 31'!K115</f>
        <v>0</v>
      </c>
      <c r="I115" s="195"/>
      <c r="J115" s="104"/>
      <c r="K115" s="55">
        <f t="shared" si="2"/>
        <v>0</v>
      </c>
      <c r="L115" s="56">
        <f t="shared" si="0"/>
        <v>0</v>
      </c>
      <c r="M115" s="54">
        <f t="shared" si="1"/>
        <v>0</v>
      </c>
      <c r="N115" s="54">
        <f t="shared" si="3"/>
        <v>0</v>
      </c>
      <c r="O115" s="101">
        <f>+'Pay App 31'!O115+'Pay App 31'!P115</f>
        <v>0</v>
      </c>
      <c r="P115" s="73"/>
      <c r="Q115" s="69">
        <f>+'Pay App 31'!Q115+N115+P115</f>
        <v>0</v>
      </c>
    </row>
    <row r="116" spans="1:17" ht="21" customHeight="1" x14ac:dyDescent="0.25">
      <c r="A116" s="159" t="s">
        <v>224</v>
      </c>
      <c r="B116" s="159"/>
      <c r="C116" s="157" t="s">
        <v>225</v>
      </c>
      <c r="D116" s="185"/>
      <c r="E116" s="101">
        <f>+'Pay App 31'!E116</f>
        <v>0</v>
      </c>
      <c r="F116" s="73"/>
      <c r="G116" s="102">
        <f>+'Pay App 31'!G116+'Pay App 32'!F116</f>
        <v>0</v>
      </c>
      <c r="H116" s="194">
        <f>+'Pay App 31'!K116</f>
        <v>0</v>
      </c>
      <c r="I116" s="195"/>
      <c r="J116" s="104"/>
      <c r="K116" s="55">
        <f t="shared" si="2"/>
        <v>0</v>
      </c>
      <c r="L116" s="56">
        <f t="shared" si="0"/>
        <v>0</v>
      </c>
      <c r="M116" s="54">
        <f t="shared" si="1"/>
        <v>0</v>
      </c>
      <c r="N116" s="54">
        <f t="shared" si="3"/>
        <v>0</v>
      </c>
      <c r="O116" s="101">
        <f>+'Pay App 31'!O116+'Pay App 31'!P116</f>
        <v>0</v>
      </c>
      <c r="P116" s="73"/>
      <c r="Q116" s="69">
        <f>+'Pay App 31'!Q116+N116+P116</f>
        <v>0</v>
      </c>
    </row>
    <row r="117" spans="1:17" ht="21" customHeight="1" x14ac:dyDescent="0.25">
      <c r="A117" s="154" t="s">
        <v>300</v>
      </c>
      <c r="B117" s="154"/>
      <c r="C117" s="154" t="s">
        <v>301</v>
      </c>
      <c r="D117" s="155"/>
      <c r="E117" s="101">
        <f>+'Pay App 31'!E117</f>
        <v>0</v>
      </c>
      <c r="F117" s="73"/>
      <c r="G117" s="102">
        <f>+'Pay App 31'!G117+'Pay App 32'!F117</f>
        <v>0</v>
      </c>
      <c r="H117" s="194">
        <f>+'Pay App 31'!K117</f>
        <v>0</v>
      </c>
      <c r="I117" s="195"/>
      <c r="J117" s="104"/>
      <c r="K117" s="55">
        <f t="shared" si="2"/>
        <v>0</v>
      </c>
      <c r="L117" s="56">
        <f t="shared" si="0"/>
        <v>0</v>
      </c>
      <c r="M117" s="54">
        <f t="shared" si="1"/>
        <v>0</v>
      </c>
      <c r="N117" s="54">
        <f t="shared" si="3"/>
        <v>0</v>
      </c>
      <c r="O117" s="101">
        <f>+'Pay App 31'!O117+'Pay App 31'!P117</f>
        <v>0</v>
      </c>
      <c r="P117" s="73"/>
      <c r="Q117" s="69">
        <f>+'Pay App 31'!Q117+N117+P117</f>
        <v>0</v>
      </c>
    </row>
    <row r="118" spans="1:17" ht="21" customHeight="1" x14ac:dyDescent="0.25">
      <c r="A118" s="154" t="s">
        <v>89</v>
      </c>
      <c r="B118" s="154"/>
      <c r="C118" s="130" t="s">
        <v>90</v>
      </c>
      <c r="D118" s="58"/>
      <c r="E118" s="101">
        <f>+'Pay App 31'!E118</f>
        <v>0</v>
      </c>
      <c r="F118" s="73"/>
      <c r="G118" s="102">
        <f>+'Pay App 31'!G118+'Pay App 32'!F118</f>
        <v>0</v>
      </c>
      <c r="H118" s="194">
        <f>+'Pay App 31'!K118</f>
        <v>0</v>
      </c>
      <c r="I118" s="195"/>
      <c r="J118" s="104"/>
      <c r="K118" s="55">
        <f t="shared" si="2"/>
        <v>0</v>
      </c>
      <c r="L118" s="56">
        <f t="shared" si="0"/>
        <v>0</v>
      </c>
      <c r="M118" s="54">
        <f t="shared" si="1"/>
        <v>0</v>
      </c>
      <c r="N118" s="54">
        <f t="shared" si="3"/>
        <v>0</v>
      </c>
      <c r="O118" s="101">
        <f>+'Pay App 31'!O118+'Pay App 31'!P118</f>
        <v>0</v>
      </c>
      <c r="P118" s="73"/>
      <c r="Q118" s="69">
        <f>+'Pay App 31'!Q118+N118+P118</f>
        <v>0</v>
      </c>
    </row>
    <row r="119" spans="1:17" ht="21" customHeight="1" x14ac:dyDescent="0.25">
      <c r="A119" s="154" t="s">
        <v>91</v>
      </c>
      <c r="B119" s="154"/>
      <c r="C119" s="155" t="s">
        <v>92</v>
      </c>
      <c r="D119" s="172"/>
      <c r="E119" s="101">
        <f>+'Pay App 31'!E119</f>
        <v>0</v>
      </c>
      <c r="F119" s="73"/>
      <c r="G119" s="102">
        <f>+'Pay App 31'!G119+'Pay App 32'!F119</f>
        <v>0</v>
      </c>
      <c r="H119" s="194">
        <f>+'Pay App 31'!K119</f>
        <v>0</v>
      </c>
      <c r="I119" s="195"/>
      <c r="J119" s="104"/>
      <c r="K119" s="55">
        <f t="shared" si="2"/>
        <v>0</v>
      </c>
      <c r="L119" s="56">
        <f t="shared" si="0"/>
        <v>0</v>
      </c>
      <c r="M119" s="54">
        <f t="shared" si="1"/>
        <v>0</v>
      </c>
      <c r="N119" s="54">
        <f t="shared" si="3"/>
        <v>0</v>
      </c>
      <c r="O119" s="101">
        <f>+'Pay App 31'!O119+'Pay App 31'!P119</f>
        <v>0</v>
      </c>
      <c r="P119" s="73"/>
      <c r="Q119" s="69">
        <f>+'Pay App 31'!Q119+N119+P119</f>
        <v>0</v>
      </c>
    </row>
    <row r="120" spans="1:17" ht="21" customHeight="1" x14ac:dyDescent="0.25">
      <c r="A120" s="154" t="s">
        <v>302</v>
      </c>
      <c r="B120" s="154"/>
      <c r="C120" s="154" t="s">
        <v>303</v>
      </c>
      <c r="D120" s="155"/>
      <c r="E120" s="101">
        <f>+'Pay App 31'!E120</f>
        <v>0</v>
      </c>
      <c r="F120" s="73"/>
      <c r="G120" s="102">
        <f>+'Pay App 31'!G120+'Pay App 32'!F120</f>
        <v>0</v>
      </c>
      <c r="H120" s="194">
        <f>+'Pay App 31'!K120</f>
        <v>0</v>
      </c>
      <c r="I120" s="195"/>
      <c r="J120" s="104"/>
      <c r="K120" s="55">
        <f t="shared" si="2"/>
        <v>0</v>
      </c>
      <c r="L120" s="56">
        <f t="shared" si="0"/>
        <v>0</v>
      </c>
      <c r="M120" s="54">
        <f t="shared" si="1"/>
        <v>0</v>
      </c>
      <c r="N120" s="54">
        <f t="shared" si="3"/>
        <v>0</v>
      </c>
      <c r="O120" s="101">
        <f>+'Pay App 31'!O120+'Pay App 31'!P120</f>
        <v>0</v>
      </c>
      <c r="P120" s="73"/>
      <c r="Q120" s="69">
        <f>+'Pay App 31'!Q120+N120+P120</f>
        <v>0</v>
      </c>
    </row>
    <row r="121" spans="1:17" ht="21" customHeight="1" x14ac:dyDescent="0.25">
      <c r="A121" s="154" t="s">
        <v>304</v>
      </c>
      <c r="B121" s="154"/>
      <c r="C121" s="154" t="s">
        <v>305</v>
      </c>
      <c r="D121" s="155"/>
      <c r="E121" s="101">
        <f>+'Pay App 31'!E121</f>
        <v>0</v>
      </c>
      <c r="F121" s="73"/>
      <c r="G121" s="102">
        <f>+'Pay App 31'!G121+'Pay App 32'!F121</f>
        <v>0</v>
      </c>
      <c r="H121" s="194">
        <f>+'Pay App 31'!K121</f>
        <v>0</v>
      </c>
      <c r="I121" s="195"/>
      <c r="J121" s="104"/>
      <c r="K121" s="55">
        <f t="shared" si="2"/>
        <v>0</v>
      </c>
      <c r="L121" s="56">
        <f t="shared" si="0"/>
        <v>0</v>
      </c>
      <c r="M121" s="54">
        <f t="shared" si="1"/>
        <v>0</v>
      </c>
      <c r="N121" s="54">
        <f t="shared" si="3"/>
        <v>0</v>
      </c>
      <c r="O121" s="101">
        <f>+'Pay App 31'!O121+'Pay App 31'!P121</f>
        <v>0</v>
      </c>
      <c r="P121" s="73"/>
      <c r="Q121" s="69">
        <f>+'Pay App 31'!Q121+N121+P121</f>
        <v>0</v>
      </c>
    </row>
    <row r="122" spans="1:17" ht="21" customHeight="1" x14ac:dyDescent="0.25">
      <c r="A122" s="159" t="s">
        <v>93</v>
      </c>
      <c r="B122" s="159"/>
      <c r="C122" s="160" t="s">
        <v>221</v>
      </c>
      <c r="D122" s="163"/>
      <c r="E122" s="101">
        <f>+'Pay App 31'!E122</f>
        <v>0</v>
      </c>
      <c r="F122" s="73"/>
      <c r="G122" s="102">
        <f>+'Pay App 31'!G122+'Pay App 32'!F122</f>
        <v>0</v>
      </c>
      <c r="H122" s="194">
        <f>+'Pay App 31'!K122</f>
        <v>0</v>
      </c>
      <c r="I122" s="195"/>
      <c r="J122" s="104"/>
      <c r="K122" s="55">
        <f t="shared" si="2"/>
        <v>0</v>
      </c>
      <c r="L122" s="56">
        <f t="shared" si="0"/>
        <v>0</v>
      </c>
      <c r="M122" s="54">
        <f t="shared" si="1"/>
        <v>0</v>
      </c>
      <c r="N122" s="54">
        <f t="shared" si="3"/>
        <v>0</v>
      </c>
      <c r="O122" s="101">
        <f>+'Pay App 31'!O122+'Pay App 31'!P122</f>
        <v>0</v>
      </c>
      <c r="P122" s="73"/>
      <c r="Q122" s="69">
        <f>+'Pay App 31'!Q122+N122+P122</f>
        <v>0</v>
      </c>
    </row>
    <row r="123" spans="1:17" ht="21" customHeight="1" x14ac:dyDescent="0.25">
      <c r="A123" s="154" t="s">
        <v>306</v>
      </c>
      <c r="B123" s="154"/>
      <c r="C123" s="154" t="s">
        <v>307</v>
      </c>
      <c r="D123" s="155"/>
      <c r="E123" s="101">
        <f>+'Pay App 31'!E123</f>
        <v>0</v>
      </c>
      <c r="F123" s="73"/>
      <c r="G123" s="102">
        <f>+'Pay App 31'!G123+'Pay App 32'!F123</f>
        <v>0</v>
      </c>
      <c r="H123" s="194">
        <f>+'Pay App 31'!K123</f>
        <v>0</v>
      </c>
      <c r="I123" s="195"/>
      <c r="J123" s="104"/>
      <c r="K123" s="55">
        <f t="shared" si="2"/>
        <v>0</v>
      </c>
      <c r="L123" s="56">
        <f t="shared" si="0"/>
        <v>0</v>
      </c>
      <c r="M123" s="54">
        <f t="shared" si="1"/>
        <v>0</v>
      </c>
      <c r="N123" s="54">
        <f t="shared" si="3"/>
        <v>0</v>
      </c>
      <c r="O123" s="101">
        <f>+'Pay App 31'!O123+'Pay App 31'!P123</f>
        <v>0</v>
      </c>
      <c r="P123" s="73"/>
      <c r="Q123" s="69">
        <f>+'Pay App 31'!Q123+N123+P123</f>
        <v>0</v>
      </c>
    </row>
    <row r="124" spans="1:17" ht="21" customHeight="1" x14ac:dyDescent="0.25">
      <c r="A124" s="154" t="s">
        <v>306</v>
      </c>
      <c r="B124" s="154"/>
      <c r="C124" s="154" t="s">
        <v>308</v>
      </c>
      <c r="D124" s="155"/>
      <c r="E124" s="101">
        <f>+'Pay App 31'!E124</f>
        <v>0</v>
      </c>
      <c r="F124" s="73"/>
      <c r="G124" s="102">
        <f>+'Pay App 31'!G124+'Pay App 32'!F124</f>
        <v>0</v>
      </c>
      <c r="H124" s="194">
        <f>+'Pay App 31'!K124</f>
        <v>0</v>
      </c>
      <c r="I124" s="195"/>
      <c r="J124" s="104"/>
      <c r="K124" s="55">
        <f t="shared" si="2"/>
        <v>0</v>
      </c>
      <c r="L124" s="56">
        <f t="shared" si="0"/>
        <v>0</v>
      </c>
      <c r="M124" s="54">
        <f t="shared" si="1"/>
        <v>0</v>
      </c>
      <c r="N124" s="54">
        <f t="shared" si="3"/>
        <v>0</v>
      </c>
      <c r="O124" s="101">
        <f>+'Pay App 31'!O124+'Pay App 31'!P124</f>
        <v>0</v>
      </c>
      <c r="P124" s="73"/>
      <c r="Q124" s="69">
        <f>+'Pay App 31'!Q124+N124+P124</f>
        <v>0</v>
      </c>
    </row>
    <row r="125" spans="1:17" ht="21" customHeight="1" x14ac:dyDescent="0.25">
      <c r="A125" s="154" t="s">
        <v>306</v>
      </c>
      <c r="B125" s="154"/>
      <c r="C125" s="154" t="s">
        <v>309</v>
      </c>
      <c r="D125" s="155"/>
      <c r="E125" s="101">
        <f>+'Pay App 31'!E125</f>
        <v>0</v>
      </c>
      <c r="F125" s="73"/>
      <c r="G125" s="102">
        <f>+'Pay App 31'!G125+'Pay App 32'!F125</f>
        <v>0</v>
      </c>
      <c r="H125" s="194">
        <f>+'Pay App 31'!K125</f>
        <v>0</v>
      </c>
      <c r="I125" s="195"/>
      <c r="J125" s="104"/>
      <c r="K125" s="55">
        <f t="shared" si="2"/>
        <v>0</v>
      </c>
      <c r="L125" s="56">
        <f t="shared" si="0"/>
        <v>0</v>
      </c>
      <c r="M125" s="54">
        <f t="shared" si="1"/>
        <v>0</v>
      </c>
      <c r="N125" s="54">
        <f t="shared" si="3"/>
        <v>0</v>
      </c>
      <c r="O125" s="101">
        <f>+'Pay App 31'!O125+'Pay App 31'!P125</f>
        <v>0</v>
      </c>
      <c r="P125" s="73"/>
      <c r="Q125" s="69">
        <f>+'Pay App 31'!Q125+N125+P125</f>
        <v>0</v>
      </c>
    </row>
    <row r="126" spans="1:17" ht="21" customHeight="1" x14ac:dyDescent="0.25">
      <c r="A126" s="159" t="s">
        <v>222</v>
      </c>
      <c r="B126" s="159"/>
      <c r="C126" s="159" t="s">
        <v>223</v>
      </c>
      <c r="D126" s="160"/>
      <c r="E126" s="101">
        <f>+'Pay App 31'!E126</f>
        <v>0</v>
      </c>
      <c r="F126" s="73"/>
      <c r="G126" s="102">
        <f>+'Pay App 31'!G126+'Pay App 32'!F126</f>
        <v>0</v>
      </c>
      <c r="H126" s="194">
        <f>+'Pay App 31'!K126</f>
        <v>0</v>
      </c>
      <c r="I126" s="195"/>
      <c r="J126" s="104"/>
      <c r="K126" s="55">
        <f t="shared" si="2"/>
        <v>0</v>
      </c>
      <c r="L126" s="56">
        <f t="shared" si="0"/>
        <v>0</v>
      </c>
      <c r="M126" s="54">
        <f t="shared" si="1"/>
        <v>0</v>
      </c>
      <c r="N126" s="54">
        <f t="shared" si="3"/>
        <v>0</v>
      </c>
      <c r="O126" s="101">
        <f>+'Pay App 31'!O126+'Pay App 31'!P126</f>
        <v>0</v>
      </c>
      <c r="P126" s="73"/>
      <c r="Q126" s="69">
        <f>+'Pay App 31'!Q126+N126+P126</f>
        <v>0</v>
      </c>
    </row>
    <row r="127" spans="1:17" ht="21" customHeight="1" x14ac:dyDescent="0.25">
      <c r="A127" s="154" t="s">
        <v>94</v>
      </c>
      <c r="B127" s="154"/>
      <c r="C127" s="154" t="s">
        <v>95</v>
      </c>
      <c r="D127" s="155"/>
      <c r="E127" s="101">
        <f>+'Pay App 31'!E127</f>
        <v>0</v>
      </c>
      <c r="F127" s="73"/>
      <c r="G127" s="102">
        <f>+'Pay App 31'!G127+'Pay App 32'!F127</f>
        <v>0</v>
      </c>
      <c r="H127" s="194">
        <f>+'Pay App 31'!K127</f>
        <v>0</v>
      </c>
      <c r="I127" s="195"/>
      <c r="J127" s="104"/>
      <c r="K127" s="55">
        <f t="shared" si="2"/>
        <v>0</v>
      </c>
      <c r="L127" s="56">
        <f t="shared" si="0"/>
        <v>0</v>
      </c>
      <c r="M127" s="54">
        <f t="shared" si="1"/>
        <v>0</v>
      </c>
      <c r="N127" s="54">
        <f t="shared" si="3"/>
        <v>0</v>
      </c>
      <c r="O127" s="101">
        <f>+'Pay App 31'!O127+'Pay App 31'!P127</f>
        <v>0</v>
      </c>
      <c r="P127" s="73"/>
      <c r="Q127" s="69">
        <f>+'Pay App 31'!Q127+N127+P127</f>
        <v>0</v>
      </c>
    </row>
    <row r="128" spans="1:17" ht="21" customHeight="1" x14ac:dyDescent="0.25">
      <c r="A128" s="154" t="s">
        <v>310</v>
      </c>
      <c r="B128" s="154"/>
      <c r="C128" s="154" t="s">
        <v>311</v>
      </c>
      <c r="D128" s="155"/>
      <c r="E128" s="101">
        <f>+'Pay App 31'!E128</f>
        <v>0</v>
      </c>
      <c r="F128" s="73"/>
      <c r="G128" s="102">
        <f>+'Pay App 31'!G128+'Pay App 32'!F128</f>
        <v>0</v>
      </c>
      <c r="H128" s="194">
        <f>+'Pay App 31'!K128</f>
        <v>0</v>
      </c>
      <c r="I128" s="195"/>
      <c r="J128" s="104"/>
      <c r="K128" s="55">
        <f t="shared" si="2"/>
        <v>0</v>
      </c>
      <c r="L128" s="56">
        <f t="shared" si="0"/>
        <v>0</v>
      </c>
      <c r="M128" s="54">
        <f t="shared" si="1"/>
        <v>0</v>
      </c>
      <c r="N128" s="54">
        <f t="shared" si="3"/>
        <v>0</v>
      </c>
      <c r="O128" s="101">
        <f>+'Pay App 31'!O128+'Pay App 31'!P128</f>
        <v>0</v>
      </c>
      <c r="P128" s="73"/>
      <c r="Q128" s="69">
        <f>+'Pay App 31'!Q128+N128+P128</f>
        <v>0</v>
      </c>
    </row>
    <row r="129" spans="1:17" ht="21" customHeight="1" x14ac:dyDescent="0.25">
      <c r="A129" s="154" t="s">
        <v>312</v>
      </c>
      <c r="B129" s="154"/>
      <c r="C129" s="154" t="s">
        <v>313</v>
      </c>
      <c r="D129" s="155"/>
      <c r="E129" s="101">
        <f>+'Pay App 31'!E129</f>
        <v>0</v>
      </c>
      <c r="F129" s="73"/>
      <c r="G129" s="102">
        <f>+'Pay App 31'!G129+'Pay App 32'!F129</f>
        <v>0</v>
      </c>
      <c r="H129" s="194">
        <f>+'Pay App 31'!K129</f>
        <v>0</v>
      </c>
      <c r="I129" s="195"/>
      <c r="J129" s="104"/>
      <c r="K129" s="55">
        <f t="shared" si="2"/>
        <v>0</v>
      </c>
      <c r="L129" s="56">
        <f t="shared" si="0"/>
        <v>0</v>
      </c>
      <c r="M129" s="54">
        <f t="shared" si="1"/>
        <v>0</v>
      </c>
      <c r="N129" s="54">
        <f t="shared" si="3"/>
        <v>0</v>
      </c>
      <c r="O129" s="101">
        <f>+'Pay App 31'!O129+'Pay App 31'!P129</f>
        <v>0</v>
      </c>
      <c r="P129" s="73"/>
      <c r="Q129" s="69">
        <f>+'Pay App 31'!Q129+N129+P129</f>
        <v>0</v>
      </c>
    </row>
    <row r="130" spans="1:17" ht="21" customHeight="1" x14ac:dyDescent="0.25">
      <c r="A130" s="154" t="s">
        <v>96</v>
      </c>
      <c r="B130" s="154"/>
      <c r="C130" s="154" t="s">
        <v>97</v>
      </c>
      <c r="D130" s="155"/>
      <c r="E130" s="101">
        <f>+'Pay App 31'!E130</f>
        <v>0</v>
      </c>
      <c r="F130" s="73"/>
      <c r="G130" s="102">
        <f>+'Pay App 31'!G130+'Pay App 32'!F130</f>
        <v>0</v>
      </c>
      <c r="H130" s="194">
        <f>+'Pay App 31'!K130</f>
        <v>0</v>
      </c>
      <c r="I130" s="195"/>
      <c r="J130" s="104"/>
      <c r="K130" s="55">
        <f t="shared" si="2"/>
        <v>0</v>
      </c>
      <c r="L130" s="56">
        <f t="shared" si="0"/>
        <v>0</v>
      </c>
      <c r="M130" s="54">
        <f t="shared" si="1"/>
        <v>0</v>
      </c>
      <c r="N130" s="54">
        <f t="shared" si="3"/>
        <v>0</v>
      </c>
      <c r="O130" s="101">
        <f>+'Pay App 31'!O130+'Pay App 31'!P130</f>
        <v>0</v>
      </c>
      <c r="P130" s="73"/>
      <c r="Q130" s="69">
        <f>+'Pay App 31'!Q130+N130+P130</f>
        <v>0</v>
      </c>
    </row>
    <row r="131" spans="1:17" ht="21" customHeight="1" x14ac:dyDescent="0.25">
      <c r="A131" s="154" t="s">
        <v>314</v>
      </c>
      <c r="B131" s="154"/>
      <c r="C131" s="154" t="s">
        <v>315</v>
      </c>
      <c r="D131" s="155"/>
      <c r="E131" s="101">
        <f>+'Pay App 31'!E131</f>
        <v>0</v>
      </c>
      <c r="F131" s="73"/>
      <c r="G131" s="102">
        <f>+'Pay App 31'!G131+'Pay App 32'!F131</f>
        <v>0</v>
      </c>
      <c r="H131" s="194">
        <f>+'Pay App 31'!K131</f>
        <v>0</v>
      </c>
      <c r="I131" s="195"/>
      <c r="J131" s="104"/>
      <c r="K131" s="55">
        <f t="shared" si="2"/>
        <v>0</v>
      </c>
      <c r="L131" s="56">
        <f t="shared" si="0"/>
        <v>0</v>
      </c>
      <c r="M131" s="54">
        <f t="shared" si="1"/>
        <v>0</v>
      </c>
      <c r="N131" s="54">
        <f t="shared" si="3"/>
        <v>0</v>
      </c>
      <c r="O131" s="101">
        <f>+'Pay App 31'!O131+'Pay App 31'!P131</f>
        <v>0</v>
      </c>
      <c r="P131" s="73"/>
      <c r="Q131" s="69">
        <f>+'Pay App 31'!Q131+N131+P131</f>
        <v>0</v>
      </c>
    </row>
    <row r="132" spans="1:17" ht="21" customHeight="1" x14ac:dyDescent="0.25">
      <c r="A132" s="154" t="s">
        <v>316</v>
      </c>
      <c r="B132" s="154"/>
      <c r="C132" s="154" t="s">
        <v>317</v>
      </c>
      <c r="D132" s="155"/>
      <c r="E132" s="101">
        <f>+'Pay App 31'!E132</f>
        <v>0</v>
      </c>
      <c r="F132" s="73"/>
      <c r="G132" s="102">
        <f>+'Pay App 31'!G132+'Pay App 32'!F132</f>
        <v>0</v>
      </c>
      <c r="H132" s="194">
        <f>+'Pay App 31'!K132</f>
        <v>0</v>
      </c>
      <c r="I132" s="195"/>
      <c r="J132" s="104"/>
      <c r="K132" s="55">
        <f t="shared" si="2"/>
        <v>0</v>
      </c>
      <c r="L132" s="56">
        <f t="shared" si="0"/>
        <v>0</v>
      </c>
      <c r="M132" s="54">
        <f t="shared" si="1"/>
        <v>0</v>
      </c>
      <c r="N132" s="54">
        <f t="shared" si="3"/>
        <v>0</v>
      </c>
      <c r="O132" s="101">
        <f>+'Pay App 31'!O132+'Pay App 31'!P132</f>
        <v>0</v>
      </c>
      <c r="P132" s="73"/>
      <c r="Q132" s="69">
        <f>+'Pay App 31'!Q132+N132+P132</f>
        <v>0</v>
      </c>
    </row>
    <row r="133" spans="1:17" ht="21" customHeight="1" x14ac:dyDescent="0.25">
      <c r="A133" s="159" t="s">
        <v>219</v>
      </c>
      <c r="B133" s="159"/>
      <c r="C133" s="159" t="s">
        <v>220</v>
      </c>
      <c r="D133" s="160"/>
      <c r="E133" s="101">
        <f>+'Pay App 31'!E133</f>
        <v>0</v>
      </c>
      <c r="F133" s="73"/>
      <c r="G133" s="102">
        <f>+'Pay App 31'!G133+'Pay App 32'!F133</f>
        <v>0</v>
      </c>
      <c r="H133" s="194">
        <f>+'Pay App 31'!K133</f>
        <v>0</v>
      </c>
      <c r="I133" s="195"/>
      <c r="J133" s="104"/>
      <c r="K133" s="55">
        <f t="shared" si="2"/>
        <v>0</v>
      </c>
      <c r="L133" s="56">
        <f t="shared" si="0"/>
        <v>0</v>
      </c>
      <c r="M133" s="54">
        <f t="shared" si="1"/>
        <v>0</v>
      </c>
      <c r="N133" s="54">
        <f t="shared" si="3"/>
        <v>0</v>
      </c>
      <c r="O133" s="101">
        <f>+'Pay App 31'!O133+'Pay App 31'!P133</f>
        <v>0</v>
      </c>
      <c r="P133" s="73"/>
      <c r="Q133" s="69">
        <f>+'Pay App 31'!Q133+N133+P133</f>
        <v>0</v>
      </c>
    </row>
    <row r="134" spans="1:17" ht="21" customHeight="1" x14ac:dyDescent="0.25">
      <c r="A134" s="154" t="s">
        <v>98</v>
      </c>
      <c r="B134" s="154"/>
      <c r="C134" s="154" t="s">
        <v>99</v>
      </c>
      <c r="D134" s="155"/>
      <c r="E134" s="101">
        <f>+'Pay App 31'!E134</f>
        <v>0</v>
      </c>
      <c r="F134" s="73"/>
      <c r="G134" s="102">
        <f>+'Pay App 31'!G134+'Pay App 32'!F134</f>
        <v>0</v>
      </c>
      <c r="H134" s="194">
        <f>+'Pay App 31'!K134</f>
        <v>0</v>
      </c>
      <c r="I134" s="195"/>
      <c r="J134" s="104"/>
      <c r="K134" s="55">
        <f t="shared" si="2"/>
        <v>0</v>
      </c>
      <c r="L134" s="56">
        <f t="shared" si="0"/>
        <v>0</v>
      </c>
      <c r="M134" s="54">
        <f t="shared" si="1"/>
        <v>0</v>
      </c>
      <c r="N134" s="54">
        <f t="shared" si="3"/>
        <v>0</v>
      </c>
      <c r="O134" s="101">
        <f>+'Pay App 31'!O134+'Pay App 31'!P134</f>
        <v>0</v>
      </c>
      <c r="P134" s="73"/>
      <c r="Q134" s="69">
        <f>+'Pay App 31'!Q134+N134+P134</f>
        <v>0</v>
      </c>
    </row>
    <row r="135" spans="1:17" ht="21" customHeight="1" x14ac:dyDescent="0.25">
      <c r="A135" s="154" t="s">
        <v>100</v>
      </c>
      <c r="B135" s="154"/>
      <c r="C135" s="154" t="s">
        <v>101</v>
      </c>
      <c r="D135" s="155"/>
      <c r="E135" s="101">
        <f>+'Pay App 31'!E135</f>
        <v>0</v>
      </c>
      <c r="F135" s="73"/>
      <c r="G135" s="102">
        <f>+'Pay App 31'!G135+'Pay App 32'!F135</f>
        <v>0</v>
      </c>
      <c r="H135" s="194">
        <f>+'Pay App 31'!K135</f>
        <v>0</v>
      </c>
      <c r="I135" s="195"/>
      <c r="J135" s="104"/>
      <c r="K135" s="55">
        <f t="shared" si="2"/>
        <v>0</v>
      </c>
      <c r="L135" s="56">
        <f t="shared" si="0"/>
        <v>0</v>
      </c>
      <c r="M135" s="54">
        <f t="shared" si="1"/>
        <v>0</v>
      </c>
      <c r="N135" s="54">
        <f t="shared" si="3"/>
        <v>0</v>
      </c>
      <c r="O135" s="101">
        <f>+'Pay App 31'!O135+'Pay App 31'!P135</f>
        <v>0</v>
      </c>
      <c r="P135" s="73"/>
      <c r="Q135" s="69">
        <f>+'Pay App 31'!Q135+N135+P135</f>
        <v>0</v>
      </c>
    </row>
    <row r="136" spans="1:17" ht="21" customHeight="1" x14ac:dyDescent="0.25">
      <c r="A136" s="154" t="s">
        <v>102</v>
      </c>
      <c r="B136" s="154"/>
      <c r="C136" s="154" t="s">
        <v>103</v>
      </c>
      <c r="D136" s="155"/>
      <c r="E136" s="101">
        <f>+'Pay App 31'!E136</f>
        <v>0</v>
      </c>
      <c r="F136" s="73"/>
      <c r="G136" s="102">
        <f>+'Pay App 31'!G136+'Pay App 32'!F136</f>
        <v>0</v>
      </c>
      <c r="H136" s="194">
        <f>+'Pay App 31'!K136</f>
        <v>0</v>
      </c>
      <c r="I136" s="195"/>
      <c r="J136" s="104"/>
      <c r="K136" s="55">
        <f t="shared" si="2"/>
        <v>0</v>
      </c>
      <c r="L136" s="56">
        <f t="shared" si="0"/>
        <v>0</v>
      </c>
      <c r="M136" s="54">
        <f t="shared" si="1"/>
        <v>0</v>
      </c>
      <c r="N136" s="54">
        <f t="shared" si="3"/>
        <v>0</v>
      </c>
      <c r="O136" s="101">
        <f>+'Pay App 31'!O136+'Pay App 31'!P136</f>
        <v>0</v>
      </c>
      <c r="P136" s="73"/>
      <c r="Q136" s="69">
        <f>+'Pay App 31'!Q136+N136+P136</f>
        <v>0</v>
      </c>
    </row>
    <row r="137" spans="1:17" ht="21" customHeight="1" x14ac:dyDescent="0.25">
      <c r="A137" s="159" t="s">
        <v>217</v>
      </c>
      <c r="B137" s="159"/>
      <c r="C137" s="159" t="s">
        <v>218</v>
      </c>
      <c r="D137" s="160"/>
      <c r="E137" s="101">
        <f>+'Pay App 31'!E137</f>
        <v>0</v>
      </c>
      <c r="F137" s="73"/>
      <c r="G137" s="102">
        <f>+'Pay App 31'!G137+'Pay App 32'!F137</f>
        <v>0</v>
      </c>
      <c r="H137" s="194">
        <f>+'Pay App 31'!K137</f>
        <v>0</v>
      </c>
      <c r="I137" s="195"/>
      <c r="J137" s="104"/>
      <c r="K137" s="55">
        <f t="shared" si="2"/>
        <v>0</v>
      </c>
      <c r="L137" s="56">
        <f t="shared" si="0"/>
        <v>0</v>
      </c>
      <c r="M137" s="54">
        <f t="shared" si="1"/>
        <v>0</v>
      </c>
      <c r="N137" s="54">
        <f t="shared" si="3"/>
        <v>0</v>
      </c>
      <c r="O137" s="101">
        <f>+'Pay App 31'!O137+'Pay App 31'!P137</f>
        <v>0</v>
      </c>
      <c r="P137" s="73"/>
      <c r="Q137" s="69">
        <f>+'Pay App 31'!Q137+N137+P137</f>
        <v>0</v>
      </c>
    </row>
    <row r="138" spans="1:17" ht="21" customHeight="1" x14ac:dyDescent="0.25">
      <c r="A138" s="154" t="s">
        <v>104</v>
      </c>
      <c r="B138" s="154"/>
      <c r="C138" s="154" t="s">
        <v>105</v>
      </c>
      <c r="D138" s="155"/>
      <c r="E138" s="101">
        <f>+'Pay App 31'!E138</f>
        <v>0</v>
      </c>
      <c r="F138" s="73"/>
      <c r="G138" s="102">
        <f>+'Pay App 31'!G138+'Pay App 32'!F138</f>
        <v>0</v>
      </c>
      <c r="H138" s="194">
        <f>+'Pay App 31'!K138</f>
        <v>0</v>
      </c>
      <c r="I138" s="195"/>
      <c r="J138" s="104"/>
      <c r="K138" s="55">
        <f t="shared" si="2"/>
        <v>0</v>
      </c>
      <c r="L138" s="56">
        <f t="shared" si="0"/>
        <v>0</v>
      </c>
      <c r="M138" s="54">
        <f t="shared" si="1"/>
        <v>0</v>
      </c>
      <c r="N138" s="54">
        <f t="shared" si="3"/>
        <v>0</v>
      </c>
      <c r="O138" s="101">
        <f>+'Pay App 31'!O138+'Pay App 31'!P138</f>
        <v>0</v>
      </c>
      <c r="P138" s="73"/>
      <c r="Q138" s="69">
        <f>+'Pay App 31'!Q138+N138+P138</f>
        <v>0</v>
      </c>
    </row>
    <row r="139" spans="1:17" ht="21" customHeight="1" x14ac:dyDescent="0.25">
      <c r="A139" s="154" t="s">
        <v>318</v>
      </c>
      <c r="B139" s="154"/>
      <c r="C139" s="154" t="s">
        <v>319</v>
      </c>
      <c r="D139" s="155"/>
      <c r="E139" s="101">
        <f>+'Pay App 31'!E139</f>
        <v>0</v>
      </c>
      <c r="F139" s="73"/>
      <c r="G139" s="102">
        <f>+'Pay App 31'!G139+'Pay App 32'!F139</f>
        <v>0</v>
      </c>
      <c r="H139" s="194">
        <f>+'Pay App 31'!K139</f>
        <v>0</v>
      </c>
      <c r="I139" s="195"/>
      <c r="J139" s="104"/>
      <c r="K139" s="55">
        <f t="shared" si="2"/>
        <v>0</v>
      </c>
      <c r="L139" s="56">
        <f t="shared" si="0"/>
        <v>0</v>
      </c>
      <c r="M139" s="54">
        <f t="shared" si="1"/>
        <v>0</v>
      </c>
      <c r="N139" s="54">
        <f t="shared" si="3"/>
        <v>0</v>
      </c>
      <c r="O139" s="101">
        <f>+'Pay App 31'!O139+'Pay App 31'!P139</f>
        <v>0</v>
      </c>
      <c r="P139" s="73"/>
      <c r="Q139" s="69">
        <f>+'Pay App 31'!Q139+N139+P139</f>
        <v>0</v>
      </c>
    </row>
    <row r="140" spans="1:17" ht="21" customHeight="1" x14ac:dyDescent="0.25">
      <c r="A140" s="154" t="s">
        <v>106</v>
      </c>
      <c r="B140" s="154"/>
      <c r="C140" s="154" t="s">
        <v>107</v>
      </c>
      <c r="D140" s="155"/>
      <c r="E140" s="101">
        <f>+'Pay App 31'!E140</f>
        <v>0</v>
      </c>
      <c r="F140" s="73"/>
      <c r="G140" s="102">
        <f>+'Pay App 31'!G140+'Pay App 32'!F140</f>
        <v>0</v>
      </c>
      <c r="H140" s="194">
        <f>+'Pay App 31'!K140</f>
        <v>0</v>
      </c>
      <c r="I140" s="195"/>
      <c r="J140" s="104"/>
      <c r="K140" s="55">
        <f t="shared" si="2"/>
        <v>0</v>
      </c>
      <c r="L140" s="56">
        <f t="shared" si="0"/>
        <v>0</v>
      </c>
      <c r="M140" s="54">
        <f t="shared" si="1"/>
        <v>0</v>
      </c>
      <c r="N140" s="54">
        <f t="shared" si="3"/>
        <v>0</v>
      </c>
      <c r="O140" s="101">
        <f>+'Pay App 31'!O140+'Pay App 31'!P140</f>
        <v>0</v>
      </c>
      <c r="P140" s="73"/>
      <c r="Q140" s="69">
        <f>+'Pay App 31'!Q140+N140+P140</f>
        <v>0</v>
      </c>
    </row>
    <row r="141" spans="1:17" ht="21" customHeight="1" x14ac:dyDescent="0.25">
      <c r="A141" s="154" t="s">
        <v>320</v>
      </c>
      <c r="B141" s="154"/>
      <c r="C141" s="154" t="s">
        <v>321</v>
      </c>
      <c r="D141" s="155"/>
      <c r="E141" s="101">
        <f>+'Pay App 31'!E141</f>
        <v>0</v>
      </c>
      <c r="F141" s="73"/>
      <c r="G141" s="102">
        <f>+'Pay App 31'!G141+'Pay App 32'!F141</f>
        <v>0</v>
      </c>
      <c r="H141" s="194">
        <f>+'Pay App 31'!K141</f>
        <v>0</v>
      </c>
      <c r="I141" s="195"/>
      <c r="J141" s="104"/>
      <c r="K141" s="55">
        <f t="shared" si="2"/>
        <v>0</v>
      </c>
      <c r="L141" s="56">
        <f t="shared" si="0"/>
        <v>0</v>
      </c>
      <c r="M141" s="54">
        <f t="shared" si="1"/>
        <v>0</v>
      </c>
      <c r="N141" s="54">
        <f t="shared" si="3"/>
        <v>0</v>
      </c>
      <c r="O141" s="101">
        <f>+'Pay App 31'!O141+'Pay App 31'!P141</f>
        <v>0</v>
      </c>
      <c r="P141" s="73"/>
      <c r="Q141" s="69">
        <f>+'Pay App 31'!Q141+N141+P141</f>
        <v>0</v>
      </c>
    </row>
    <row r="142" spans="1:17" ht="21" customHeight="1" x14ac:dyDescent="0.25">
      <c r="A142" s="154" t="s">
        <v>108</v>
      </c>
      <c r="B142" s="154"/>
      <c r="C142" s="154" t="s">
        <v>109</v>
      </c>
      <c r="D142" s="155"/>
      <c r="E142" s="101">
        <f>+'Pay App 31'!E142</f>
        <v>0</v>
      </c>
      <c r="F142" s="73"/>
      <c r="G142" s="102">
        <f>+'Pay App 31'!G142+'Pay App 32'!F142</f>
        <v>0</v>
      </c>
      <c r="H142" s="194">
        <f>+'Pay App 31'!K142</f>
        <v>0</v>
      </c>
      <c r="I142" s="195"/>
      <c r="J142" s="104"/>
      <c r="K142" s="55">
        <f t="shared" si="2"/>
        <v>0</v>
      </c>
      <c r="L142" s="56">
        <f t="shared" si="0"/>
        <v>0</v>
      </c>
      <c r="M142" s="54">
        <f t="shared" si="1"/>
        <v>0</v>
      </c>
      <c r="N142" s="54">
        <f t="shared" si="3"/>
        <v>0</v>
      </c>
      <c r="O142" s="101">
        <f>+'Pay App 31'!O142+'Pay App 31'!P142</f>
        <v>0</v>
      </c>
      <c r="P142" s="73"/>
      <c r="Q142" s="69">
        <f>+'Pay App 31'!Q142+N142+P142</f>
        <v>0</v>
      </c>
    </row>
    <row r="143" spans="1:17" ht="21" customHeight="1" x14ac:dyDescent="0.25">
      <c r="A143" s="154" t="s">
        <v>110</v>
      </c>
      <c r="B143" s="154"/>
      <c r="C143" s="154" t="s">
        <v>111</v>
      </c>
      <c r="D143" s="155"/>
      <c r="E143" s="101">
        <f>+'Pay App 31'!E143</f>
        <v>0</v>
      </c>
      <c r="F143" s="73"/>
      <c r="G143" s="102">
        <f>+'Pay App 31'!G143+'Pay App 32'!F143</f>
        <v>0</v>
      </c>
      <c r="H143" s="194">
        <f>+'Pay App 31'!K143</f>
        <v>0</v>
      </c>
      <c r="I143" s="195"/>
      <c r="J143" s="104"/>
      <c r="K143" s="55">
        <f t="shared" si="2"/>
        <v>0</v>
      </c>
      <c r="L143" s="56">
        <f t="shared" si="0"/>
        <v>0</v>
      </c>
      <c r="M143" s="54">
        <f t="shared" si="1"/>
        <v>0</v>
      </c>
      <c r="N143" s="54">
        <f t="shared" si="3"/>
        <v>0</v>
      </c>
      <c r="O143" s="101">
        <f>+'Pay App 31'!O143+'Pay App 31'!P143</f>
        <v>0</v>
      </c>
      <c r="P143" s="73"/>
      <c r="Q143" s="69">
        <f>+'Pay App 31'!Q143+N143+P143</f>
        <v>0</v>
      </c>
    </row>
    <row r="144" spans="1:17" ht="21" customHeight="1" x14ac:dyDescent="0.25">
      <c r="A144" s="154" t="s">
        <v>322</v>
      </c>
      <c r="B144" s="154"/>
      <c r="C144" s="154" t="s">
        <v>323</v>
      </c>
      <c r="D144" s="155"/>
      <c r="E144" s="101">
        <f>+'Pay App 31'!E144</f>
        <v>0</v>
      </c>
      <c r="F144" s="73"/>
      <c r="G144" s="102">
        <f>+'Pay App 31'!G144+'Pay App 32'!F144</f>
        <v>0</v>
      </c>
      <c r="H144" s="194">
        <f>+'Pay App 31'!K144</f>
        <v>0</v>
      </c>
      <c r="I144" s="195"/>
      <c r="J144" s="104"/>
      <c r="K144" s="55">
        <f t="shared" si="2"/>
        <v>0</v>
      </c>
      <c r="L144" s="56">
        <f t="shared" si="0"/>
        <v>0</v>
      </c>
      <c r="M144" s="54">
        <f t="shared" si="1"/>
        <v>0</v>
      </c>
      <c r="N144" s="54">
        <f t="shared" si="3"/>
        <v>0</v>
      </c>
      <c r="O144" s="101">
        <f>+'Pay App 31'!O144+'Pay App 31'!P144</f>
        <v>0</v>
      </c>
      <c r="P144" s="73"/>
      <c r="Q144" s="69">
        <f>+'Pay App 31'!Q144+N144+P144</f>
        <v>0</v>
      </c>
    </row>
    <row r="145" spans="1:17" ht="21" customHeight="1" x14ac:dyDescent="0.25">
      <c r="A145" s="154" t="s">
        <v>327</v>
      </c>
      <c r="B145" s="154"/>
      <c r="C145" s="154" t="s">
        <v>324</v>
      </c>
      <c r="D145" s="155"/>
      <c r="E145" s="101">
        <f>+'Pay App 31'!E145</f>
        <v>0</v>
      </c>
      <c r="F145" s="73"/>
      <c r="G145" s="102">
        <f>+'Pay App 31'!G145+'Pay App 32'!F145</f>
        <v>0</v>
      </c>
      <c r="H145" s="194">
        <f>+'Pay App 31'!K145</f>
        <v>0</v>
      </c>
      <c r="I145" s="195"/>
      <c r="J145" s="104"/>
      <c r="K145" s="55">
        <f t="shared" si="2"/>
        <v>0</v>
      </c>
      <c r="L145" s="56">
        <f t="shared" si="0"/>
        <v>0</v>
      </c>
      <c r="M145" s="54">
        <f t="shared" si="1"/>
        <v>0</v>
      </c>
      <c r="N145" s="54">
        <f t="shared" si="3"/>
        <v>0</v>
      </c>
      <c r="O145" s="101">
        <f>+'Pay App 31'!O145+'Pay App 31'!P145</f>
        <v>0</v>
      </c>
      <c r="P145" s="73"/>
      <c r="Q145" s="69">
        <f>+'Pay App 31'!Q145+N145+P145</f>
        <v>0</v>
      </c>
    </row>
    <row r="146" spans="1:17" ht="21" customHeight="1" x14ac:dyDescent="0.25">
      <c r="A146" s="154" t="s">
        <v>325</v>
      </c>
      <c r="B146" s="154"/>
      <c r="C146" s="154" t="s">
        <v>326</v>
      </c>
      <c r="D146" s="155"/>
      <c r="E146" s="101">
        <f>+'Pay App 31'!E146</f>
        <v>0</v>
      </c>
      <c r="F146" s="73"/>
      <c r="G146" s="102">
        <f>+'Pay App 31'!G146+'Pay App 32'!F146</f>
        <v>0</v>
      </c>
      <c r="H146" s="194">
        <f>+'Pay App 31'!K146</f>
        <v>0</v>
      </c>
      <c r="I146" s="195"/>
      <c r="J146" s="104"/>
      <c r="K146" s="55">
        <f t="shared" si="2"/>
        <v>0</v>
      </c>
      <c r="L146" s="56">
        <f t="shared" ref="L146:L209" si="4">IF(ISERROR(K146/G146),0,K146/G146)</f>
        <v>0</v>
      </c>
      <c r="M146" s="54">
        <f t="shared" ref="M146:M209" si="5">+G146-K146</f>
        <v>0</v>
      </c>
      <c r="N146" s="54">
        <f t="shared" si="3"/>
        <v>0</v>
      </c>
      <c r="O146" s="101">
        <f>+'Pay App 31'!O146+'Pay App 31'!P146</f>
        <v>0</v>
      </c>
      <c r="P146" s="73"/>
      <c r="Q146" s="69">
        <f>+'Pay App 31'!Q146+N146+P146</f>
        <v>0</v>
      </c>
    </row>
    <row r="147" spans="1:17" ht="21" customHeight="1" x14ac:dyDescent="0.25">
      <c r="A147" s="159" t="s">
        <v>215</v>
      </c>
      <c r="B147" s="159"/>
      <c r="C147" s="159" t="s">
        <v>216</v>
      </c>
      <c r="D147" s="160"/>
      <c r="E147" s="101">
        <f>+'Pay App 31'!E147</f>
        <v>0</v>
      </c>
      <c r="F147" s="73"/>
      <c r="G147" s="102">
        <f>+'Pay App 31'!G147+'Pay App 32'!F147</f>
        <v>0</v>
      </c>
      <c r="H147" s="194">
        <f>+'Pay App 31'!K147</f>
        <v>0</v>
      </c>
      <c r="I147" s="195"/>
      <c r="J147" s="104"/>
      <c r="K147" s="55">
        <f t="shared" ref="K147:K210" si="6">+H147+J147</f>
        <v>0</v>
      </c>
      <c r="L147" s="56">
        <f t="shared" si="4"/>
        <v>0</v>
      </c>
      <c r="M147" s="54">
        <f t="shared" si="5"/>
        <v>0</v>
      </c>
      <c r="N147" s="54">
        <f t="shared" ref="N147:N210" si="7">SUM(+J147*0.05)</f>
        <v>0</v>
      </c>
      <c r="O147" s="101">
        <f>+'Pay App 31'!O147+'Pay App 31'!P147</f>
        <v>0</v>
      </c>
      <c r="P147" s="73"/>
      <c r="Q147" s="69">
        <f>+'Pay App 31'!Q147+N147+P147</f>
        <v>0</v>
      </c>
    </row>
    <row r="148" spans="1:17" ht="21" customHeight="1" x14ac:dyDescent="0.25">
      <c r="A148" s="154" t="s">
        <v>112</v>
      </c>
      <c r="B148" s="154"/>
      <c r="C148" s="154" t="s">
        <v>113</v>
      </c>
      <c r="D148" s="155"/>
      <c r="E148" s="101">
        <f>+'Pay App 31'!E148</f>
        <v>0</v>
      </c>
      <c r="F148" s="73"/>
      <c r="G148" s="102">
        <f>+'Pay App 31'!G148+'Pay App 32'!F148</f>
        <v>0</v>
      </c>
      <c r="H148" s="194">
        <f>+'Pay App 31'!K148</f>
        <v>0</v>
      </c>
      <c r="I148" s="195"/>
      <c r="J148" s="104"/>
      <c r="K148" s="55">
        <f t="shared" si="6"/>
        <v>0</v>
      </c>
      <c r="L148" s="56">
        <f t="shared" si="4"/>
        <v>0</v>
      </c>
      <c r="M148" s="54">
        <f t="shared" si="5"/>
        <v>0</v>
      </c>
      <c r="N148" s="54">
        <f t="shared" si="7"/>
        <v>0</v>
      </c>
      <c r="O148" s="101">
        <f>+'Pay App 31'!O148+'Pay App 31'!P148</f>
        <v>0</v>
      </c>
      <c r="P148" s="73"/>
      <c r="Q148" s="69">
        <f>+'Pay App 31'!Q148+N148+P148</f>
        <v>0</v>
      </c>
    </row>
    <row r="149" spans="1:17" ht="21" customHeight="1" x14ac:dyDescent="0.25">
      <c r="A149" s="154" t="s">
        <v>328</v>
      </c>
      <c r="B149" s="154"/>
      <c r="C149" s="154" t="s">
        <v>329</v>
      </c>
      <c r="D149" s="155"/>
      <c r="E149" s="101">
        <f>+'Pay App 31'!E149</f>
        <v>0</v>
      </c>
      <c r="F149" s="73"/>
      <c r="G149" s="102">
        <f>+'Pay App 31'!G149+'Pay App 32'!F149</f>
        <v>0</v>
      </c>
      <c r="H149" s="194">
        <f>+'Pay App 31'!K149</f>
        <v>0</v>
      </c>
      <c r="I149" s="195"/>
      <c r="J149" s="104"/>
      <c r="K149" s="55">
        <f t="shared" si="6"/>
        <v>0</v>
      </c>
      <c r="L149" s="56">
        <f t="shared" si="4"/>
        <v>0</v>
      </c>
      <c r="M149" s="54">
        <f t="shared" si="5"/>
        <v>0</v>
      </c>
      <c r="N149" s="54">
        <f t="shared" si="7"/>
        <v>0</v>
      </c>
      <c r="O149" s="101">
        <f>+'Pay App 31'!O149+'Pay App 31'!P149</f>
        <v>0</v>
      </c>
      <c r="P149" s="73"/>
      <c r="Q149" s="69">
        <f>+'Pay App 31'!Q149+N149+P149</f>
        <v>0</v>
      </c>
    </row>
    <row r="150" spans="1:17" ht="21" customHeight="1" x14ac:dyDescent="0.25">
      <c r="A150" s="154" t="s">
        <v>114</v>
      </c>
      <c r="B150" s="154"/>
      <c r="C150" s="154" t="s">
        <v>115</v>
      </c>
      <c r="D150" s="155"/>
      <c r="E150" s="101">
        <f>+'Pay App 31'!E150</f>
        <v>0</v>
      </c>
      <c r="F150" s="73"/>
      <c r="G150" s="102">
        <f>+'Pay App 31'!G150+'Pay App 32'!F150</f>
        <v>0</v>
      </c>
      <c r="H150" s="194">
        <f>+'Pay App 31'!K150</f>
        <v>0</v>
      </c>
      <c r="I150" s="195"/>
      <c r="J150" s="104"/>
      <c r="K150" s="55">
        <f t="shared" si="6"/>
        <v>0</v>
      </c>
      <c r="L150" s="56">
        <f t="shared" si="4"/>
        <v>0</v>
      </c>
      <c r="M150" s="54">
        <f t="shared" si="5"/>
        <v>0</v>
      </c>
      <c r="N150" s="54">
        <f t="shared" si="7"/>
        <v>0</v>
      </c>
      <c r="O150" s="101">
        <f>+'Pay App 31'!O150+'Pay App 31'!P150</f>
        <v>0</v>
      </c>
      <c r="P150" s="73"/>
      <c r="Q150" s="69">
        <f>+'Pay App 31'!Q150+N150+P150</f>
        <v>0</v>
      </c>
    </row>
    <row r="151" spans="1:17" ht="21" customHeight="1" x14ac:dyDescent="0.25">
      <c r="A151" s="154" t="s">
        <v>116</v>
      </c>
      <c r="B151" s="154"/>
      <c r="C151" s="154" t="s">
        <v>117</v>
      </c>
      <c r="D151" s="155"/>
      <c r="E151" s="101">
        <f>+'Pay App 31'!E151</f>
        <v>0</v>
      </c>
      <c r="F151" s="73"/>
      <c r="G151" s="102">
        <f>+'Pay App 31'!G151+'Pay App 32'!F151</f>
        <v>0</v>
      </c>
      <c r="H151" s="194">
        <f>+'Pay App 31'!K151</f>
        <v>0</v>
      </c>
      <c r="I151" s="195"/>
      <c r="J151" s="104"/>
      <c r="K151" s="55">
        <f t="shared" si="6"/>
        <v>0</v>
      </c>
      <c r="L151" s="56">
        <f t="shared" si="4"/>
        <v>0</v>
      </c>
      <c r="M151" s="54">
        <f t="shared" si="5"/>
        <v>0</v>
      </c>
      <c r="N151" s="54">
        <f t="shared" si="7"/>
        <v>0</v>
      </c>
      <c r="O151" s="101">
        <f>+'Pay App 31'!O151+'Pay App 31'!P151</f>
        <v>0</v>
      </c>
      <c r="P151" s="73"/>
      <c r="Q151" s="69">
        <f>+'Pay App 31'!Q151+N151+P151</f>
        <v>0</v>
      </c>
    </row>
    <row r="152" spans="1:17" ht="21" customHeight="1" x14ac:dyDescent="0.25">
      <c r="A152" s="154" t="s">
        <v>330</v>
      </c>
      <c r="B152" s="154"/>
      <c r="C152" s="154" t="s">
        <v>331</v>
      </c>
      <c r="D152" s="155"/>
      <c r="E152" s="101">
        <f>+'Pay App 31'!E152</f>
        <v>0</v>
      </c>
      <c r="F152" s="73"/>
      <c r="G152" s="102">
        <f>+'Pay App 31'!G152+'Pay App 32'!F152</f>
        <v>0</v>
      </c>
      <c r="H152" s="194">
        <f>+'Pay App 31'!K152</f>
        <v>0</v>
      </c>
      <c r="I152" s="195"/>
      <c r="J152" s="104"/>
      <c r="K152" s="55">
        <f t="shared" si="6"/>
        <v>0</v>
      </c>
      <c r="L152" s="56">
        <f t="shared" si="4"/>
        <v>0</v>
      </c>
      <c r="M152" s="54">
        <f t="shared" si="5"/>
        <v>0</v>
      </c>
      <c r="N152" s="54">
        <f t="shared" si="7"/>
        <v>0</v>
      </c>
      <c r="O152" s="101">
        <f>+'Pay App 31'!O152+'Pay App 31'!P152</f>
        <v>0</v>
      </c>
      <c r="P152" s="73"/>
      <c r="Q152" s="69">
        <f>+'Pay App 31'!Q152+N152+P152</f>
        <v>0</v>
      </c>
    </row>
    <row r="153" spans="1:17" ht="21" customHeight="1" x14ac:dyDescent="0.25">
      <c r="A153" s="154" t="s">
        <v>118</v>
      </c>
      <c r="B153" s="154"/>
      <c r="C153" s="154" t="s">
        <v>119</v>
      </c>
      <c r="D153" s="155"/>
      <c r="E153" s="101">
        <f>+'Pay App 31'!E153</f>
        <v>0</v>
      </c>
      <c r="F153" s="73"/>
      <c r="G153" s="102">
        <f>+'Pay App 31'!G153+'Pay App 32'!F153</f>
        <v>0</v>
      </c>
      <c r="H153" s="194">
        <f>+'Pay App 31'!K153</f>
        <v>0</v>
      </c>
      <c r="I153" s="195"/>
      <c r="J153" s="104"/>
      <c r="K153" s="55">
        <f t="shared" si="6"/>
        <v>0</v>
      </c>
      <c r="L153" s="56">
        <f t="shared" si="4"/>
        <v>0</v>
      </c>
      <c r="M153" s="54">
        <f t="shared" si="5"/>
        <v>0</v>
      </c>
      <c r="N153" s="54">
        <f t="shared" si="7"/>
        <v>0</v>
      </c>
      <c r="O153" s="101">
        <f>+'Pay App 31'!O153+'Pay App 31'!P153</f>
        <v>0</v>
      </c>
      <c r="P153" s="73"/>
      <c r="Q153" s="69">
        <f>+'Pay App 31'!Q153+N153+P153</f>
        <v>0</v>
      </c>
    </row>
    <row r="154" spans="1:17" ht="21" customHeight="1" x14ac:dyDescent="0.25">
      <c r="A154" s="154" t="s">
        <v>332</v>
      </c>
      <c r="B154" s="154"/>
      <c r="C154" s="154" t="s">
        <v>333</v>
      </c>
      <c r="D154" s="155"/>
      <c r="E154" s="101">
        <f>+'Pay App 31'!E154</f>
        <v>0</v>
      </c>
      <c r="F154" s="73"/>
      <c r="G154" s="102">
        <f>+'Pay App 31'!G154+'Pay App 32'!F154</f>
        <v>0</v>
      </c>
      <c r="H154" s="194">
        <f>+'Pay App 31'!K154</f>
        <v>0</v>
      </c>
      <c r="I154" s="195"/>
      <c r="J154" s="104"/>
      <c r="K154" s="55">
        <f t="shared" si="6"/>
        <v>0</v>
      </c>
      <c r="L154" s="56">
        <f t="shared" si="4"/>
        <v>0</v>
      </c>
      <c r="M154" s="54">
        <f t="shared" si="5"/>
        <v>0</v>
      </c>
      <c r="N154" s="54">
        <f t="shared" si="7"/>
        <v>0</v>
      </c>
      <c r="O154" s="101">
        <f>+'Pay App 31'!O154+'Pay App 31'!P154</f>
        <v>0</v>
      </c>
      <c r="P154" s="73"/>
      <c r="Q154" s="69">
        <f>+'Pay App 31'!Q154+N154+P154</f>
        <v>0</v>
      </c>
    </row>
    <row r="155" spans="1:17" ht="21" customHeight="1" x14ac:dyDescent="0.25">
      <c r="A155" s="154" t="s">
        <v>335</v>
      </c>
      <c r="B155" s="154"/>
      <c r="C155" s="154" t="s">
        <v>334</v>
      </c>
      <c r="D155" s="155"/>
      <c r="E155" s="101">
        <f>+'Pay App 31'!E155</f>
        <v>0</v>
      </c>
      <c r="F155" s="73"/>
      <c r="G155" s="102">
        <f>+'Pay App 31'!G155+'Pay App 32'!F155</f>
        <v>0</v>
      </c>
      <c r="H155" s="194">
        <f>+'Pay App 31'!K155</f>
        <v>0</v>
      </c>
      <c r="I155" s="195"/>
      <c r="J155" s="104"/>
      <c r="K155" s="55">
        <f t="shared" si="6"/>
        <v>0</v>
      </c>
      <c r="L155" s="56">
        <f t="shared" si="4"/>
        <v>0</v>
      </c>
      <c r="M155" s="54">
        <f t="shared" si="5"/>
        <v>0</v>
      </c>
      <c r="N155" s="54">
        <f t="shared" si="7"/>
        <v>0</v>
      </c>
      <c r="O155" s="101">
        <f>+'Pay App 31'!O155+'Pay App 31'!P155</f>
        <v>0</v>
      </c>
      <c r="P155" s="73"/>
      <c r="Q155" s="69">
        <f>+'Pay App 31'!Q155+N155+P155</f>
        <v>0</v>
      </c>
    </row>
    <row r="156" spans="1:17" ht="21" customHeight="1" x14ac:dyDescent="0.25">
      <c r="A156" s="159" t="s">
        <v>213</v>
      </c>
      <c r="B156" s="159"/>
      <c r="C156" s="159" t="s">
        <v>214</v>
      </c>
      <c r="D156" s="160"/>
      <c r="E156" s="101">
        <f>+'Pay App 31'!E156</f>
        <v>0</v>
      </c>
      <c r="F156" s="73"/>
      <c r="G156" s="102">
        <f>+'Pay App 31'!G156+'Pay App 32'!F156</f>
        <v>0</v>
      </c>
      <c r="H156" s="194">
        <f>+'Pay App 31'!K156</f>
        <v>0</v>
      </c>
      <c r="I156" s="195"/>
      <c r="J156" s="104"/>
      <c r="K156" s="55">
        <f t="shared" si="6"/>
        <v>0</v>
      </c>
      <c r="L156" s="56">
        <f t="shared" si="4"/>
        <v>0</v>
      </c>
      <c r="M156" s="54">
        <f t="shared" si="5"/>
        <v>0</v>
      </c>
      <c r="N156" s="54">
        <f t="shared" si="7"/>
        <v>0</v>
      </c>
      <c r="O156" s="101">
        <f>+'Pay App 31'!O156+'Pay App 31'!P156</f>
        <v>0</v>
      </c>
      <c r="P156" s="73"/>
      <c r="Q156" s="69">
        <f>+'Pay App 31'!Q156+N156+P156</f>
        <v>0</v>
      </c>
    </row>
    <row r="157" spans="1:17" ht="21" customHeight="1" x14ac:dyDescent="0.25">
      <c r="A157" s="154" t="s">
        <v>120</v>
      </c>
      <c r="B157" s="154"/>
      <c r="C157" s="154" t="s">
        <v>121</v>
      </c>
      <c r="D157" s="155"/>
      <c r="E157" s="101">
        <f>+'Pay App 31'!E157</f>
        <v>0</v>
      </c>
      <c r="F157" s="73"/>
      <c r="G157" s="102">
        <f>+'Pay App 31'!G157+'Pay App 32'!F157</f>
        <v>0</v>
      </c>
      <c r="H157" s="194">
        <f>+'Pay App 31'!K157</f>
        <v>0</v>
      </c>
      <c r="I157" s="195"/>
      <c r="J157" s="104"/>
      <c r="K157" s="55">
        <f t="shared" si="6"/>
        <v>0</v>
      </c>
      <c r="L157" s="56">
        <f t="shared" si="4"/>
        <v>0</v>
      </c>
      <c r="M157" s="54">
        <f t="shared" si="5"/>
        <v>0</v>
      </c>
      <c r="N157" s="54">
        <f t="shared" si="7"/>
        <v>0</v>
      </c>
      <c r="O157" s="101">
        <f>+'Pay App 31'!O157+'Pay App 31'!P157</f>
        <v>0</v>
      </c>
      <c r="P157" s="73"/>
      <c r="Q157" s="69">
        <f>+'Pay App 31'!Q157+N157+P157</f>
        <v>0</v>
      </c>
    </row>
    <row r="158" spans="1:17" ht="21" customHeight="1" x14ac:dyDescent="0.25">
      <c r="A158" s="154" t="s">
        <v>336</v>
      </c>
      <c r="B158" s="154"/>
      <c r="C158" s="154" t="s">
        <v>337</v>
      </c>
      <c r="D158" s="155"/>
      <c r="E158" s="101">
        <f>+'Pay App 31'!E158</f>
        <v>0</v>
      </c>
      <c r="F158" s="73"/>
      <c r="G158" s="102">
        <f>+'Pay App 31'!G158+'Pay App 32'!F158</f>
        <v>0</v>
      </c>
      <c r="H158" s="194">
        <f>+'Pay App 31'!K158</f>
        <v>0</v>
      </c>
      <c r="I158" s="195"/>
      <c r="J158" s="104"/>
      <c r="K158" s="55">
        <f t="shared" si="6"/>
        <v>0</v>
      </c>
      <c r="L158" s="56">
        <f t="shared" si="4"/>
        <v>0</v>
      </c>
      <c r="M158" s="54">
        <f t="shared" si="5"/>
        <v>0</v>
      </c>
      <c r="N158" s="54">
        <f t="shared" si="7"/>
        <v>0</v>
      </c>
      <c r="O158" s="101">
        <f>+'Pay App 31'!O158+'Pay App 31'!P158</f>
        <v>0</v>
      </c>
      <c r="P158" s="73"/>
      <c r="Q158" s="69">
        <f>+'Pay App 31'!Q158+N158+P158</f>
        <v>0</v>
      </c>
    </row>
    <row r="159" spans="1:17" ht="21" customHeight="1" x14ac:dyDescent="0.25">
      <c r="A159" s="154" t="s">
        <v>122</v>
      </c>
      <c r="B159" s="154"/>
      <c r="C159" s="154" t="s">
        <v>123</v>
      </c>
      <c r="D159" s="155"/>
      <c r="E159" s="101">
        <f>+'Pay App 31'!E159</f>
        <v>0</v>
      </c>
      <c r="F159" s="73"/>
      <c r="G159" s="102">
        <f>+'Pay App 31'!G159+'Pay App 32'!F159</f>
        <v>0</v>
      </c>
      <c r="H159" s="194">
        <f>+'Pay App 31'!K159</f>
        <v>0</v>
      </c>
      <c r="I159" s="195"/>
      <c r="J159" s="104"/>
      <c r="K159" s="55">
        <f t="shared" si="6"/>
        <v>0</v>
      </c>
      <c r="L159" s="56">
        <f t="shared" si="4"/>
        <v>0</v>
      </c>
      <c r="M159" s="54">
        <f t="shared" si="5"/>
        <v>0</v>
      </c>
      <c r="N159" s="54">
        <f t="shared" si="7"/>
        <v>0</v>
      </c>
      <c r="O159" s="101">
        <f>+'Pay App 31'!O159+'Pay App 31'!P159</f>
        <v>0</v>
      </c>
      <c r="P159" s="73"/>
      <c r="Q159" s="69">
        <f>+'Pay App 31'!Q159+N159+P159</f>
        <v>0</v>
      </c>
    </row>
    <row r="160" spans="1:17" ht="21" customHeight="1" x14ac:dyDescent="0.25">
      <c r="A160" s="154" t="s">
        <v>124</v>
      </c>
      <c r="B160" s="154"/>
      <c r="C160" s="154" t="s">
        <v>125</v>
      </c>
      <c r="D160" s="155"/>
      <c r="E160" s="101">
        <f>+'Pay App 31'!E160</f>
        <v>0</v>
      </c>
      <c r="F160" s="73"/>
      <c r="G160" s="102">
        <f>+'Pay App 31'!G160+'Pay App 32'!F160</f>
        <v>0</v>
      </c>
      <c r="H160" s="194">
        <f>+'Pay App 31'!K160</f>
        <v>0</v>
      </c>
      <c r="I160" s="195"/>
      <c r="J160" s="104"/>
      <c r="K160" s="55">
        <f t="shared" si="6"/>
        <v>0</v>
      </c>
      <c r="L160" s="56">
        <f t="shared" si="4"/>
        <v>0</v>
      </c>
      <c r="M160" s="54">
        <f t="shared" si="5"/>
        <v>0</v>
      </c>
      <c r="N160" s="54">
        <f t="shared" si="7"/>
        <v>0</v>
      </c>
      <c r="O160" s="101">
        <f>+'Pay App 31'!O160+'Pay App 31'!P160</f>
        <v>0</v>
      </c>
      <c r="P160" s="73"/>
      <c r="Q160" s="69">
        <f>+'Pay App 31'!Q160+N160+P160</f>
        <v>0</v>
      </c>
    </row>
    <row r="161" spans="1:17" ht="21" customHeight="1" x14ac:dyDescent="0.25">
      <c r="A161" s="154" t="s">
        <v>126</v>
      </c>
      <c r="B161" s="154"/>
      <c r="C161" s="154" t="s">
        <v>127</v>
      </c>
      <c r="D161" s="155"/>
      <c r="E161" s="101">
        <f>+'Pay App 31'!E161</f>
        <v>0</v>
      </c>
      <c r="F161" s="73"/>
      <c r="G161" s="102">
        <f>+'Pay App 31'!G161+'Pay App 32'!F161</f>
        <v>0</v>
      </c>
      <c r="H161" s="194">
        <f>+'Pay App 31'!K161</f>
        <v>0</v>
      </c>
      <c r="I161" s="195"/>
      <c r="J161" s="104"/>
      <c r="K161" s="55">
        <f t="shared" si="6"/>
        <v>0</v>
      </c>
      <c r="L161" s="56">
        <f t="shared" si="4"/>
        <v>0</v>
      </c>
      <c r="M161" s="54">
        <f t="shared" si="5"/>
        <v>0</v>
      </c>
      <c r="N161" s="54">
        <f t="shared" si="7"/>
        <v>0</v>
      </c>
      <c r="O161" s="101">
        <f>+'Pay App 31'!O161+'Pay App 31'!P161</f>
        <v>0</v>
      </c>
      <c r="P161" s="73"/>
      <c r="Q161" s="69">
        <f>+'Pay App 31'!Q161+N161+P161</f>
        <v>0</v>
      </c>
    </row>
    <row r="162" spans="1:17" ht="21" customHeight="1" x14ac:dyDescent="0.25">
      <c r="A162" s="154" t="s">
        <v>339</v>
      </c>
      <c r="B162" s="154"/>
      <c r="C162" s="154" t="s">
        <v>338</v>
      </c>
      <c r="D162" s="155"/>
      <c r="E162" s="101">
        <f>+'Pay App 31'!E162</f>
        <v>0</v>
      </c>
      <c r="F162" s="73"/>
      <c r="G162" s="102">
        <f>+'Pay App 31'!G162+'Pay App 32'!F162</f>
        <v>0</v>
      </c>
      <c r="H162" s="194">
        <f>+'Pay App 31'!K162</f>
        <v>0</v>
      </c>
      <c r="I162" s="195"/>
      <c r="J162" s="104"/>
      <c r="K162" s="55">
        <f t="shared" si="6"/>
        <v>0</v>
      </c>
      <c r="L162" s="56">
        <f t="shared" si="4"/>
        <v>0</v>
      </c>
      <c r="M162" s="54">
        <f t="shared" si="5"/>
        <v>0</v>
      </c>
      <c r="N162" s="54">
        <f t="shared" si="7"/>
        <v>0</v>
      </c>
      <c r="O162" s="101">
        <f>+'Pay App 31'!O162+'Pay App 31'!P162</f>
        <v>0</v>
      </c>
      <c r="P162" s="73"/>
      <c r="Q162" s="69">
        <f>+'Pay App 31'!Q162+N162+P162</f>
        <v>0</v>
      </c>
    </row>
    <row r="163" spans="1:17" ht="21" customHeight="1" x14ac:dyDescent="0.25">
      <c r="A163" s="154" t="s">
        <v>128</v>
      </c>
      <c r="B163" s="154"/>
      <c r="C163" s="154" t="s">
        <v>129</v>
      </c>
      <c r="D163" s="155"/>
      <c r="E163" s="101">
        <f>+'Pay App 31'!E163</f>
        <v>0</v>
      </c>
      <c r="F163" s="73"/>
      <c r="G163" s="102">
        <f>+'Pay App 31'!G163+'Pay App 32'!F163</f>
        <v>0</v>
      </c>
      <c r="H163" s="194">
        <f>+'Pay App 31'!K163</f>
        <v>0</v>
      </c>
      <c r="I163" s="195"/>
      <c r="J163" s="104"/>
      <c r="K163" s="55">
        <f t="shared" si="6"/>
        <v>0</v>
      </c>
      <c r="L163" s="56">
        <f t="shared" si="4"/>
        <v>0</v>
      </c>
      <c r="M163" s="54">
        <f t="shared" si="5"/>
        <v>0</v>
      </c>
      <c r="N163" s="54">
        <f t="shared" si="7"/>
        <v>0</v>
      </c>
      <c r="O163" s="101">
        <f>+'Pay App 31'!O163+'Pay App 31'!P163</f>
        <v>0</v>
      </c>
      <c r="P163" s="73"/>
      <c r="Q163" s="69">
        <f>+'Pay App 31'!Q163+N163+P163</f>
        <v>0</v>
      </c>
    </row>
    <row r="164" spans="1:17" ht="21" customHeight="1" x14ac:dyDescent="0.25">
      <c r="A164" s="159" t="s">
        <v>209</v>
      </c>
      <c r="B164" s="159"/>
      <c r="C164" s="159" t="s">
        <v>210</v>
      </c>
      <c r="D164" s="160"/>
      <c r="E164" s="101">
        <f>+'Pay App 31'!E164</f>
        <v>0</v>
      </c>
      <c r="F164" s="73"/>
      <c r="G164" s="102">
        <f>+'Pay App 31'!G164+'Pay App 32'!F164</f>
        <v>0</v>
      </c>
      <c r="H164" s="194">
        <f>+'Pay App 31'!K164</f>
        <v>0</v>
      </c>
      <c r="I164" s="195"/>
      <c r="J164" s="104"/>
      <c r="K164" s="55">
        <f t="shared" si="6"/>
        <v>0</v>
      </c>
      <c r="L164" s="56">
        <f t="shared" si="4"/>
        <v>0</v>
      </c>
      <c r="M164" s="54">
        <f t="shared" si="5"/>
        <v>0</v>
      </c>
      <c r="N164" s="54">
        <f t="shared" si="7"/>
        <v>0</v>
      </c>
      <c r="O164" s="101">
        <f>+'Pay App 31'!O164+'Pay App 31'!P164</f>
        <v>0</v>
      </c>
      <c r="P164" s="73"/>
      <c r="Q164" s="69">
        <f>+'Pay App 31'!Q164+N164+P164</f>
        <v>0</v>
      </c>
    </row>
    <row r="165" spans="1:17" ht="21" customHeight="1" x14ac:dyDescent="0.25">
      <c r="A165" s="159" t="s">
        <v>211</v>
      </c>
      <c r="B165" s="159"/>
      <c r="C165" s="159" t="s">
        <v>212</v>
      </c>
      <c r="D165" s="160"/>
      <c r="E165" s="101">
        <f>+'Pay App 31'!E165</f>
        <v>0</v>
      </c>
      <c r="F165" s="73"/>
      <c r="G165" s="102">
        <f>+'Pay App 31'!G165+'Pay App 32'!F165</f>
        <v>0</v>
      </c>
      <c r="H165" s="194">
        <f>+'Pay App 31'!K165</f>
        <v>0</v>
      </c>
      <c r="I165" s="195"/>
      <c r="J165" s="104"/>
      <c r="K165" s="55">
        <f t="shared" si="6"/>
        <v>0</v>
      </c>
      <c r="L165" s="56">
        <f t="shared" si="4"/>
        <v>0</v>
      </c>
      <c r="M165" s="54">
        <f t="shared" si="5"/>
        <v>0</v>
      </c>
      <c r="N165" s="54">
        <f t="shared" si="7"/>
        <v>0</v>
      </c>
      <c r="O165" s="101">
        <f>+'Pay App 31'!O165+'Pay App 31'!P165</f>
        <v>0</v>
      </c>
      <c r="P165" s="73"/>
      <c r="Q165" s="69">
        <f>+'Pay App 31'!Q165+N165+P165</f>
        <v>0</v>
      </c>
    </row>
    <row r="166" spans="1:17" ht="21" customHeight="1" x14ac:dyDescent="0.25">
      <c r="A166" s="154" t="s">
        <v>340</v>
      </c>
      <c r="B166" s="154"/>
      <c r="C166" s="154" t="s">
        <v>341</v>
      </c>
      <c r="D166" s="155"/>
      <c r="E166" s="101">
        <f>+'Pay App 31'!E166</f>
        <v>0</v>
      </c>
      <c r="F166" s="73"/>
      <c r="G166" s="102">
        <f>+'Pay App 31'!G166+'Pay App 32'!F166</f>
        <v>0</v>
      </c>
      <c r="H166" s="194">
        <f>+'Pay App 31'!K166</f>
        <v>0</v>
      </c>
      <c r="I166" s="195"/>
      <c r="J166" s="104"/>
      <c r="K166" s="55">
        <f t="shared" si="6"/>
        <v>0</v>
      </c>
      <c r="L166" s="56">
        <f t="shared" si="4"/>
        <v>0</v>
      </c>
      <c r="M166" s="54">
        <f t="shared" si="5"/>
        <v>0</v>
      </c>
      <c r="N166" s="54">
        <f t="shared" si="7"/>
        <v>0</v>
      </c>
      <c r="O166" s="101">
        <f>+'Pay App 31'!O166+'Pay App 31'!P166</f>
        <v>0</v>
      </c>
      <c r="P166" s="73"/>
      <c r="Q166" s="69">
        <f>+'Pay App 31'!Q166+N166+P166</f>
        <v>0</v>
      </c>
    </row>
    <row r="167" spans="1:17" ht="21" customHeight="1" x14ac:dyDescent="0.25">
      <c r="A167" s="154" t="s">
        <v>351</v>
      </c>
      <c r="B167" s="154"/>
      <c r="C167" s="154" t="s">
        <v>342</v>
      </c>
      <c r="D167" s="155"/>
      <c r="E167" s="101">
        <f>+'Pay App 31'!E167</f>
        <v>0</v>
      </c>
      <c r="F167" s="73"/>
      <c r="G167" s="102">
        <f>+'Pay App 31'!G167+'Pay App 32'!F167</f>
        <v>0</v>
      </c>
      <c r="H167" s="194">
        <f>+'Pay App 31'!K167</f>
        <v>0</v>
      </c>
      <c r="I167" s="195"/>
      <c r="J167" s="104"/>
      <c r="K167" s="55">
        <f t="shared" si="6"/>
        <v>0</v>
      </c>
      <c r="L167" s="56">
        <f t="shared" si="4"/>
        <v>0</v>
      </c>
      <c r="M167" s="54">
        <f t="shared" si="5"/>
        <v>0</v>
      </c>
      <c r="N167" s="54">
        <f t="shared" si="7"/>
        <v>0</v>
      </c>
      <c r="O167" s="101">
        <f>+'Pay App 31'!O167+'Pay App 31'!P167</f>
        <v>0</v>
      </c>
      <c r="P167" s="73"/>
      <c r="Q167" s="69">
        <f>+'Pay App 31'!Q167+N167+P167</f>
        <v>0</v>
      </c>
    </row>
    <row r="168" spans="1:17" ht="21" customHeight="1" x14ac:dyDescent="0.25">
      <c r="A168" s="154" t="s">
        <v>352</v>
      </c>
      <c r="B168" s="154"/>
      <c r="C168" s="154" t="s">
        <v>343</v>
      </c>
      <c r="D168" s="155"/>
      <c r="E168" s="101">
        <f>+'Pay App 31'!E168</f>
        <v>0</v>
      </c>
      <c r="F168" s="73"/>
      <c r="G168" s="102">
        <f>+'Pay App 31'!G168+'Pay App 32'!F168</f>
        <v>0</v>
      </c>
      <c r="H168" s="194">
        <f>+'Pay App 31'!K168</f>
        <v>0</v>
      </c>
      <c r="I168" s="195"/>
      <c r="J168" s="104"/>
      <c r="K168" s="55">
        <f t="shared" si="6"/>
        <v>0</v>
      </c>
      <c r="L168" s="56">
        <f t="shared" si="4"/>
        <v>0</v>
      </c>
      <c r="M168" s="54">
        <f t="shared" si="5"/>
        <v>0</v>
      </c>
      <c r="N168" s="54">
        <f t="shared" si="7"/>
        <v>0</v>
      </c>
      <c r="O168" s="101">
        <f>+'Pay App 31'!O168+'Pay App 31'!P168</f>
        <v>0</v>
      </c>
      <c r="P168" s="73"/>
      <c r="Q168" s="69">
        <f>+'Pay App 31'!Q168+N168+P168</f>
        <v>0</v>
      </c>
    </row>
    <row r="169" spans="1:17" ht="21" customHeight="1" x14ac:dyDescent="0.25">
      <c r="A169" s="154" t="s">
        <v>353</v>
      </c>
      <c r="B169" s="154"/>
      <c r="C169" s="154" t="s">
        <v>344</v>
      </c>
      <c r="D169" s="155"/>
      <c r="E169" s="101">
        <f>+'Pay App 31'!E169</f>
        <v>0</v>
      </c>
      <c r="F169" s="73"/>
      <c r="G169" s="102">
        <f>+'Pay App 31'!G169+'Pay App 32'!F169</f>
        <v>0</v>
      </c>
      <c r="H169" s="194">
        <f>+'Pay App 31'!K169</f>
        <v>0</v>
      </c>
      <c r="I169" s="195"/>
      <c r="J169" s="104"/>
      <c r="K169" s="55">
        <f t="shared" si="6"/>
        <v>0</v>
      </c>
      <c r="L169" s="56">
        <f t="shared" si="4"/>
        <v>0</v>
      </c>
      <c r="M169" s="54">
        <f t="shared" si="5"/>
        <v>0</v>
      </c>
      <c r="N169" s="54">
        <f t="shared" si="7"/>
        <v>0</v>
      </c>
      <c r="O169" s="101">
        <f>+'Pay App 31'!O169+'Pay App 31'!P169</f>
        <v>0</v>
      </c>
      <c r="P169" s="73"/>
      <c r="Q169" s="69">
        <f>+'Pay App 31'!Q169+N169+P169</f>
        <v>0</v>
      </c>
    </row>
    <row r="170" spans="1:17" ht="21" customHeight="1" x14ac:dyDescent="0.25">
      <c r="A170" s="154" t="s">
        <v>354</v>
      </c>
      <c r="B170" s="154"/>
      <c r="C170" s="154" t="s">
        <v>345</v>
      </c>
      <c r="D170" s="155"/>
      <c r="E170" s="101">
        <f>+'Pay App 31'!E170</f>
        <v>0</v>
      </c>
      <c r="F170" s="73"/>
      <c r="G170" s="102">
        <f>+'Pay App 31'!G170+'Pay App 32'!F170</f>
        <v>0</v>
      </c>
      <c r="H170" s="194">
        <f>+'Pay App 31'!K170</f>
        <v>0</v>
      </c>
      <c r="I170" s="195"/>
      <c r="J170" s="104"/>
      <c r="K170" s="55">
        <f t="shared" si="6"/>
        <v>0</v>
      </c>
      <c r="L170" s="56">
        <f t="shared" si="4"/>
        <v>0</v>
      </c>
      <c r="M170" s="54">
        <f t="shared" si="5"/>
        <v>0</v>
      </c>
      <c r="N170" s="54">
        <f t="shared" si="7"/>
        <v>0</v>
      </c>
      <c r="O170" s="101">
        <f>+'Pay App 31'!O170+'Pay App 31'!P170</f>
        <v>0</v>
      </c>
      <c r="P170" s="73"/>
      <c r="Q170" s="69">
        <f>+'Pay App 31'!Q170+N170+P170</f>
        <v>0</v>
      </c>
    </row>
    <row r="171" spans="1:17" ht="21" customHeight="1" x14ac:dyDescent="0.25">
      <c r="A171" s="154" t="s">
        <v>355</v>
      </c>
      <c r="B171" s="154"/>
      <c r="C171" s="154" t="s">
        <v>346</v>
      </c>
      <c r="D171" s="155"/>
      <c r="E171" s="101">
        <f>+'Pay App 31'!E171</f>
        <v>0</v>
      </c>
      <c r="F171" s="73"/>
      <c r="G171" s="102">
        <f>+'Pay App 31'!G171+'Pay App 32'!F171</f>
        <v>0</v>
      </c>
      <c r="H171" s="194">
        <f>+'Pay App 31'!K171</f>
        <v>0</v>
      </c>
      <c r="I171" s="195"/>
      <c r="J171" s="104"/>
      <c r="K171" s="55">
        <f t="shared" si="6"/>
        <v>0</v>
      </c>
      <c r="L171" s="56">
        <f t="shared" si="4"/>
        <v>0</v>
      </c>
      <c r="M171" s="54">
        <f t="shared" si="5"/>
        <v>0</v>
      </c>
      <c r="N171" s="54">
        <f t="shared" si="7"/>
        <v>0</v>
      </c>
      <c r="O171" s="101">
        <f>+'Pay App 31'!O171+'Pay App 31'!P171</f>
        <v>0</v>
      </c>
      <c r="P171" s="73"/>
      <c r="Q171" s="69">
        <f>+'Pay App 31'!Q171+N171+P171</f>
        <v>0</v>
      </c>
    </row>
    <row r="172" spans="1:17" ht="21" customHeight="1" x14ac:dyDescent="0.25">
      <c r="A172" s="154" t="s">
        <v>356</v>
      </c>
      <c r="B172" s="154"/>
      <c r="C172" s="154" t="s">
        <v>347</v>
      </c>
      <c r="D172" s="155"/>
      <c r="E172" s="101">
        <f>+'Pay App 31'!E172</f>
        <v>0</v>
      </c>
      <c r="F172" s="73"/>
      <c r="G172" s="102">
        <f>+'Pay App 31'!G172+'Pay App 32'!F172</f>
        <v>0</v>
      </c>
      <c r="H172" s="194">
        <f>+'Pay App 31'!K172</f>
        <v>0</v>
      </c>
      <c r="I172" s="195"/>
      <c r="J172" s="104"/>
      <c r="K172" s="55">
        <f t="shared" si="6"/>
        <v>0</v>
      </c>
      <c r="L172" s="56">
        <f t="shared" si="4"/>
        <v>0</v>
      </c>
      <c r="M172" s="54">
        <f t="shared" si="5"/>
        <v>0</v>
      </c>
      <c r="N172" s="54">
        <f t="shared" si="7"/>
        <v>0</v>
      </c>
      <c r="O172" s="101">
        <f>+'Pay App 31'!O172+'Pay App 31'!P172</f>
        <v>0</v>
      </c>
      <c r="P172" s="73"/>
      <c r="Q172" s="69">
        <f>+'Pay App 31'!Q172+N172+P172</f>
        <v>0</v>
      </c>
    </row>
    <row r="173" spans="1:17" ht="21" customHeight="1" x14ac:dyDescent="0.25">
      <c r="A173" s="154" t="s">
        <v>357</v>
      </c>
      <c r="B173" s="154"/>
      <c r="C173" s="154" t="s">
        <v>348</v>
      </c>
      <c r="D173" s="155"/>
      <c r="E173" s="101">
        <f>+'Pay App 31'!E173</f>
        <v>0</v>
      </c>
      <c r="F173" s="73"/>
      <c r="G173" s="102">
        <f>+'Pay App 31'!G173+'Pay App 32'!F173</f>
        <v>0</v>
      </c>
      <c r="H173" s="194">
        <f>+'Pay App 31'!K173</f>
        <v>0</v>
      </c>
      <c r="I173" s="195"/>
      <c r="J173" s="104"/>
      <c r="K173" s="55">
        <f t="shared" si="6"/>
        <v>0</v>
      </c>
      <c r="L173" s="56">
        <f t="shared" si="4"/>
        <v>0</v>
      </c>
      <c r="M173" s="54">
        <f t="shared" si="5"/>
        <v>0</v>
      </c>
      <c r="N173" s="54">
        <f t="shared" si="7"/>
        <v>0</v>
      </c>
      <c r="O173" s="101">
        <f>+'Pay App 31'!O173+'Pay App 31'!P173</f>
        <v>0</v>
      </c>
      <c r="P173" s="73"/>
      <c r="Q173" s="69">
        <f>+'Pay App 31'!Q173+N173+P173</f>
        <v>0</v>
      </c>
    </row>
    <row r="174" spans="1:17" ht="21" customHeight="1" x14ac:dyDescent="0.25">
      <c r="A174" s="154" t="s">
        <v>358</v>
      </c>
      <c r="B174" s="154"/>
      <c r="C174" s="154" t="s">
        <v>349</v>
      </c>
      <c r="D174" s="155"/>
      <c r="E174" s="101">
        <f>+'Pay App 31'!E174</f>
        <v>0</v>
      </c>
      <c r="F174" s="73"/>
      <c r="G174" s="102">
        <f>+'Pay App 31'!G174+'Pay App 32'!F174</f>
        <v>0</v>
      </c>
      <c r="H174" s="194">
        <f>+'Pay App 31'!K174</f>
        <v>0</v>
      </c>
      <c r="I174" s="195"/>
      <c r="J174" s="104"/>
      <c r="K174" s="55">
        <f t="shared" si="6"/>
        <v>0</v>
      </c>
      <c r="L174" s="56">
        <f t="shared" si="4"/>
        <v>0</v>
      </c>
      <c r="M174" s="54">
        <f t="shared" si="5"/>
        <v>0</v>
      </c>
      <c r="N174" s="54">
        <f t="shared" si="7"/>
        <v>0</v>
      </c>
      <c r="O174" s="101">
        <f>+'Pay App 31'!O174+'Pay App 31'!P174</f>
        <v>0</v>
      </c>
      <c r="P174" s="73"/>
      <c r="Q174" s="69">
        <f>+'Pay App 31'!Q174+N174+P174</f>
        <v>0</v>
      </c>
    </row>
    <row r="175" spans="1:17" ht="21" customHeight="1" x14ac:dyDescent="0.25">
      <c r="A175" s="154" t="s">
        <v>359</v>
      </c>
      <c r="B175" s="154"/>
      <c r="C175" s="154" t="s">
        <v>350</v>
      </c>
      <c r="D175" s="155"/>
      <c r="E175" s="101">
        <f>+'Pay App 31'!E175</f>
        <v>0</v>
      </c>
      <c r="F175" s="73"/>
      <c r="G175" s="102">
        <f>+'Pay App 31'!G175+'Pay App 32'!F175</f>
        <v>0</v>
      </c>
      <c r="H175" s="194">
        <f>+'Pay App 31'!K175</f>
        <v>0</v>
      </c>
      <c r="I175" s="195"/>
      <c r="J175" s="104"/>
      <c r="K175" s="55">
        <f t="shared" si="6"/>
        <v>0</v>
      </c>
      <c r="L175" s="56">
        <f t="shared" si="4"/>
        <v>0</v>
      </c>
      <c r="M175" s="54">
        <f t="shared" si="5"/>
        <v>0</v>
      </c>
      <c r="N175" s="54">
        <f t="shared" si="7"/>
        <v>0</v>
      </c>
      <c r="O175" s="101">
        <f>+'Pay App 31'!O175+'Pay App 31'!P175</f>
        <v>0</v>
      </c>
      <c r="P175" s="73"/>
      <c r="Q175" s="69">
        <f>+'Pay App 31'!Q175+N175+P175</f>
        <v>0</v>
      </c>
    </row>
    <row r="176" spans="1:17" ht="21" customHeight="1" x14ac:dyDescent="0.25">
      <c r="A176" s="156" t="s">
        <v>186</v>
      </c>
      <c r="B176" s="156"/>
      <c r="C176" s="156" t="s">
        <v>187</v>
      </c>
      <c r="D176" s="157"/>
      <c r="E176" s="101">
        <f>+'Pay App 31'!E176</f>
        <v>0</v>
      </c>
      <c r="F176" s="73"/>
      <c r="G176" s="102">
        <f>+'Pay App 31'!G176+'Pay App 32'!F176</f>
        <v>0</v>
      </c>
      <c r="H176" s="194">
        <f>+'Pay App 31'!K176</f>
        <v>0</v>
      </c>
      <c r="I176" s="195"/>
      <c r="J176" s="104"/>
      <c r="K176" s="55">
        <f t="shared" si="6"/>
        <v>0</v>
      </c>
      <c r="L176" s="56">
        <f t="shared" si="4"/>
        <v>0</v>
      </c>
      <c r="M176" s="54">
        <f t="shared" si="5"/>
        <v>0</v>
      </c>
      <c r="N176" s="54">
        <f t="shared" si="7"/>
        <v>0</v>
      </c>
      <c r="O176" s="101">
        <f>+'Pay App 31'!O176+'Pay App 31'!P176</f>
        <v>0</v>
      </c>
      <c r="P176" s="73"/>
      <c r="Q176" s="69">
        <f>+'Pay App 31'!Q176+N176+P176</f>
        <v>0</v>
      </c>
    </row>
    <row r="177" spans="1:17" ht="21" customHeight="1" x14ac:dyDescent="0.25">
      <c r="A177" s="154" t="s">
        <v>361</v>
      </c>
      <c r="B177" s="154"/>
      <c r="C177" s="154" t="s">
        <v>360</v>
      </c>
      <c r="D177" s="155"/>
      <c r="E177" s="101">
        <f>+'Pay App 31'!E177</f>
        <v>0</v>
      </c>
      <c r="F177" s="73"/>
      <c r="G177" s="102">
        <f>+'Pay App 31'!G177+'Pay App 32'!F177</f>
        <v>0</v>
      </c>
      <c r="H177" s="194">
        <f>+'Pay App 31'!K177</f>
        <v>0</v>
      </c>
      <c r="I177" s="195"/>
      <c r="J177" s="104"/>
      <c r="K177" s="55">
        <f t="shared" si="6"/>
        <v>0</v>
      </c>
      <c r="L177" s="56">
        <f t="shared" si="4"/>
        <v>0</v>
      </c>
      <c r="M177" s="54">
        <f t="shared" si="5"/>
        <v>0</v>
      </c>
      <c r="N177" s="54">
        <f t="shared" si="7"/>
        <v>0</v>
      </c>
      <c r="O177" s="101">
        <f>+'Pay App 31'!O177+'Pay App 31'!P177</f>
        <v>0</v>
      </c>
      <c r="P177" s="73"/>
      <c r="Q177" s="69">
        <f>+'Pay App 31'!Q177+N177+P177</f>
        <v>0</v>
      </c>
    </row>
    <row r="178" spans="1:17" ht="21" customHeight="1" x14ac:dyDescent="0.25">
      <c r="A178" s="154" t="s">
        <v>130</v>
      </c>
      <c r="B178" s="154"/>
      <c r="C178" s="153" t="s">
        <v>131</v>
      </c>
      <c r="D178" s="158"/>
      <c r="E178" s="101">
        <f>+'Pay App 31'!E178</f>
        <v>0</v>
      </c>
      <c r="F178" s="73"/>
      <c r="G178" s="102">
        <f>+'Pay App 31'!G178+'Pay App 32'!F178</f>
        <v>0</v>
      </c>
      <c r="H178" s="194">
        <f>+'Pay App 31'!K178</f>
        <v>0</v>
      </c>
      <c r="I178" s="195"/>
      <c r="J178" s="104"/>
      <c r="K178" s="55">
        <f t="shared" si="6"/>
        <v>0</v>
      </c>
      <c r="L178" s="56">
        <f t="shared" si="4"/>
        <v>0</v>
      </c>
      <c r="M178" s="54">
        <f t="shared" si="5"/>
        <v>0</v>
      </c>
      <c r="N178" s="54">
        <f t="shared" si="7"/>
        <v>0</v>
      </c>
      <c r="O178" s="101">
        <f>+'Pay App 31'!O178+'Pay App 31'!P178</f>
        <v>0</v>
      </c>
      <c r="P178" s="73"/>
      <c r="Q178" s="69">
        <f>+'Pay App 31'!Q178+N178+P178</f>
        <v>0</v>
      </c>
    </row>
    <row r="179" spans="1:17" ht="21" customHeight="1" x14ac:dyDescent="0.25">
      <c r="A179" s="154" t="s">
        <v>362</v>
      </c>
      <c r="B179" s="154"/>
      <c r="C179" s="154" t="s">
        <v>366</v>
      </c>
      <c r="D179" s="155"/>
      <c r="E179" s="101">
        <f>+'Pay App 31'!E179</f>
        <v>0</v>
      </c>
      <c r="F179" s="73"/>
      <c r="G179" s="102">
        <f>+'Pay App 31'!G179+'Pay App 32'!F179</f>
        <v>0</v>
      </c>
      <c r="H179" s="194">
        <f>+'Pay App 31'!K179</f>
        <v>0</v>
      </c>
      <c r="I179" s="195"/>
      <c r="J179" s="104"/>
      <c r="K179" s="55">
        <f t="shared" si="6"/>
        <v>0</v>
      </c>
      <c r="L179" s="56">
        <f t="shared" si="4"/>
        <v>0</v>
      </c>
      <c r="M179" s="54">
        <f t="shared" si="5"/>
        <v>0</v>
      </c>
      <c r="N179" s="54">
        <f t="shared" si="7"/>
        <v>0</v>
      </c>
      <c r="O179" s="101">
        <f>+'Pay App 31'!O179+'Pay App 31'!P179</f>
        <v>0</v>
      </c>
      <c r="P179" s="73"/>
      <c r="Q179" s="69">
        <f>+'Pay App 31'!Q179+N179+P179</f>
        <v>0</v>
      </c>
    </row>
    <row r="180" spans="1:17" ht="21" customHeight="1" x14ac:dyDescent="0.25">
      <c r="A180" s="154" t="s">
        <v>363</v>
      </c>
      <c r="B180" s="154"/>
      <c r="C180" s="154" t="s">
        <v>367</v>
      </c>
      <c r="D180" s="155"/>
      <c r="E180" s="101">
        <f>+'Pay App 31'!E180</f>
        <v>0</v>
      </c>
      <c r="F180" s="73"/>
      <c r="G180" s="102">
        <f>+'Pay App 31'!G180+'Pay App 32'!F180</f>
        <v>0</v>
      </c>
      <c r="H180" s="194">
        <f>+'Pay App 31'!K180</f>
        <v>0</v>
      </c>
      <c r="I180" s="195"/>
      <c r="J180" s="104"/>
      <c r="K180" s="55">
        <f t="shared" si="6"/>
        <v>0</v>
      </c>
      <c r="L180" s="56">
        <f t="shared" si="4"/>
        <v>0</v>
      </c>
      <c r="M180" s="54">
        <f t="shared" si="5"/>
        <v>0</v>
      </c>
      <c r="N180" s="54">
        <f t="shared" si="7"/>
        <v>0</v>
      </c>
      <c r="O180" s="101">
        <f>+'Pay App 31'!O180+'Pay App 31'!P180</f>
        <v>0</v>
      </c>
      <c r="P180" s="73"/>
      <c r="Q180" s="69">
        <f>+'Pay App 31'!Q180+N180+P180</f>
        <v>0</v>
      </c>
    </row>
    <row r="181" spans="1:17" ht="21" customHeight="1" x14ac:dyDescent="0.25">
      <c r="A181" s="154" t="s">
        <v>364</v>
      </c>
      <c r="B181" s="154"/>
      <c r="C181" s="154" t="s">
        <v>368</v>
      </c>
      <c r="D181" s="155"/>
      <c r="E181" s="101">
        <f>+'Pay App 31'!E181</f>
        <v>0</v>
      </c>
      <c r="F181" s="73"/>
      <c r="G181" s="102">
        <f>+'Pay App 31'!G181+'Pay App 32'!F181</f>
        <v>0</v>
      </c>
      <c r="H181" s="194">
        <f>+'Pay App 31'!K181</f>
        <v>0</v>
      </c>
      <c r="I181" s="195"/>
      <c r="J181" s="104"/>
      <c r="K181" s="55">
        <f t="shared" si="6"/>
        <v>0</v>
      </c>
      <c r="L181" s="56">
        <f t="shared" si="4"/>
        <v>0</v>
      </c>
      <c r="M181" s="54">
        <f t="shared" si="5"/>
        <v>0</v>
      </c>
      <c r="N181" s="54">
        <f t="shared" si="7"/>
        <v>0</v>
      </c>
      <c r="O181" s="101">
        <f>+'Pay App 31'!O181+'Pay App 31'!P181</f>
        <v>0</v>
      </c>
      <c r="P181" s="73"/>
      <c r="Q181" s="69">
        <f>+'Pay App 31'!Q181+N181+P181</f>
        <v>0</v>
      </c>
    </row>
    <row r="182" spans="1:17" ht="21" customHeight="1" x14ac:dyDescent="0.25">
      <c r="A182" s="154" t="s">
        <v>365</v>
      </c>
      <c r="B182" s="154"/>
      <c r="C182" s="154" t="s">
        <v>369</v>
      </c>
      <c r="D182" s="155"/>
      <c r="E182" s="101">
        <f>+'Pay App 31'!E182</f>
        <v>0</v>
      </c>
      <c r="F182" s="73"/>
      <c r="G182" s="102">
        <f>+'Pay App 31'!G182+'Pay App 32'!F182</f>
        <v>0</v>
      </c>
      <c r="H182" s="194">
        <f>+'Pay App 31'!K182</f>
        <v>0</v>
      </c>
      <c r="I182" s="195"/>
      <c r="J182" s="104"/>
      <c r="K182" s="55">
        <f t="shared" si="6"/>
        <v>0</v>
      </c>
      <c r="L182" s="56">
        <f t="shared" si="4"/>
        <v>0</v>
      </c>
      <c r="M182" s="54">
        <f t="shared" si="5"/>
        <v>0</v>
      </c>
      <c r="N182" s="54">
        <f t="shared" si="7"/>
        <v>0</v>
      </c>
      <c r="O182" s="101">
        <f>+'Pay App 31'!O182+'Pay App 31'!P182</f>
        <v>0</v>
      </c>
      <c r="P182" s="73"/>
      <c r="Q182" s="69">
        <f>+'Pay App 31'!Q182+N182+P182</f>
        <v>0</v>
      </c>
    </row>
    <row r="183" spans="1:17" ht="21" customHeight="1" x14ac:dyDescent="0.25">
      <c r="A183" s="156" t="s">
        <v>188</v>
      </c>
      <c r="B183" s="156"/>
      <c r="C183" s="156" t="s">
        <v>189</v>
      </c>
      <c r="D183" s="157"/>
      <c r="E183" s="101">
        <f>+'Pay App 31'!E183</f>
        <v>0</v>
      </c>
      <c r="F183" s="73"/>
      <c r="G183" s="102">
        <f>+'Pay App 31'!G183+'Pay App 32'!F183</f>
        <v>0</v>
      </c>
      <c r="H183" s="194">
        <f>+'Pay App 31'!K183</f>
        <v>0</v>
      </c>
      <c r="I183" s="195"/>
      <c r="J183" s="104"/>
      <c r="K183" s="55">
        <f t="shared" si="6"/>
        <v>0</v>
      </c>
      <c r="L183" s="56">
        <f t="shared" si="4"/>
        <v>0</v>
      </c>
      <c r="M183" s="54">
        <f t="shared" si="5"/>
        <v>0</v>
      </c>
      <c r="N183" s="54">
        <f t="shared" si="7"/>
        <v>0</v>
      </c>
      <c r="O183" s="101">
        <f>+'Pay App 31'!O183+'Pay App 31'!P183</f>
        <v>0</v>
      </c>
      <c r="P183" s="73"/>
      <c r="Q183" s="69">
        <f>+'Pay App 31'!Q183+N183+P183</f>
        <v>0</v>
      </c>
    </row>
    <row r="184" spans="1:17" ht="21" customHeight="1" x14ac:dyDescent="0.25">
      <c r="A184" s="156" t="s">
        <v>190</v>
      </c>
      <c r="B184" s="156"/>
      <c r="C184" s="156" t="s">
        <v>191</v>
      </c>
      <c r="D184" s="157"/>
      <c r="E184" s="101">
        <f>+'Pay App 31'!E184</f>
        <v>0</v>
      </c>
      <c r="F184" s="73"/>
      <c r="G184" s="102">
        <f>+'Pay App 31'!G184+'Pay App 32'!F184</f>
        <v>0</v>
      </c>
      <c r="H184" s="194">
        <f>+'Pay App 31'!K184</f>
        <v>0</v>
      </c>
      <c r="I184" s="195"/>
      <c r="J184" s="104"/>
      <c r="K184" s="55">
        <f t="shared" si="6"/>
        <v>0</v>
      </c>
      <c r="L184" s="56">
        <f t="shared" si="4"/>
        <v>0</v>
      </c>
      <c r="M184" s="54">
        <f t="shared" si="5"/>
        <v>0</v>
      </c>
      <c r="N184" s="54">
        <f t="shared" si="7"/>
        <v>0</v>
      </c>
      <c r="O184" s="101">
        <f>+'Pay App 31'!O184+'Pay App 31'!P184</f>
        <v>0</v>
      </c>
      <c r="P184" s="73"/>
      <c r="Q184" s="69">
        <f>+'Pay App 31'!Q184+N184+P184</f>
        <v>0</v>
      </c>
    </row>
    <row r="185" spans="1:17" ht="21" customHeight="1" x14ac:dyDescent="0.25">
      <c r="A185" s="154" t="s">
        <v>371</v>
      </c>
      <c r="B185" s="154"/>
      <c r="C185" s="154" t="s">
        <v>370</v>
      </c>
      <c r="D185" s="155"/>
      <c r="E185" s="101">
        <f>+'Pay App 31'!E185</f>
        <v>0</v>
      </c>
      <c r="F185" s="73"/>
      <c r="G185" s="102">
        <f>+'Pay App 31'!G185+'Pay App 32'!F185</f>
        <v>0</v>
      </c>
      <c r="H185" s="194">
        <f>+'Pay App 31'!K185</f>
        <v>0</v>
      </c>
      <c r="I185" s="195"/>
      <c r="J185" s="104"/>
      <c r="K185" s="55">
        <f t="shared" si="6"/>
        <v>0</v>
      </c>
      <c r="L185" s="56">
        <f t="shared" si="4"/>
        <v>0</v>
      </c>
      <c r="M185" s="54">
        <f t="shared" si="5"/>
        <v>0</v>
      </c>
      <c r="N185" s="54">
        <f t="shared" si="7"/>
        <v>0</v>
      </c>
      <c r="O185" s="101">
        <f>+'Pay App 31'!O185+'Pay App 31'!P185</f>
        <v>0</v>
      </c>
      <c r="P185" s="73"/>
      <c r="Q185" s="69">
        <f>+'Pay App 31'!Q185+N185+P185</f>
        <v>0</v>
      </c>
    </row>
    <row r="186" spans="1:17" ht="21" customHeight="1" x14ac:dyDescent="0.25">
      <c r="A186" s="154" t="s">
        <v>372</v>
      </c>
      <c r="B186" s="154"/>
      <c r="C186" s="154" t="s">
        <v>373</v>
      </c>
      <c r="D186" s="155"/>
      <c r="E186" s="101">
        <f>+'Pay App 31'!E186</f>
        <v>0</v>
      </c>
      <c r="F186" s="73"/>
      <c r="G186" s="102">
        <f>+'Pay App 31'!G186+'Pay App 32'!F186</f>
        <v>0</v>
      </c>
      <c r="H186" s="194">
        <f>+'Pay App 31'!K186</f>
        <v>0</v>
      </c>
      <c r="I186" s="195"/>
      <c r="J186" s="104"/>
      <c r="K186" s="55">
        <f t="shared" si="6"/>
        <v>0</v>
      </c>
      <c r="L186" s="56">
        <f t="shared" si="4"/>
        <v>0</v>
      </c>
      <c r="M186" s="54">
        <f t="shared" si="5"/>
        <v>0</v>
      </c>
      <c r="N186" s="54">
        <f t="shared" si="7"/>
        <v>0</v>
      </c>
      <c r="O186" s="101">
        <f>+'Pay App 31'!O186+'Pay App 31'!P186</f>
        <v>0</v>
      </c>
      <c r="P186" s="73"/>
      <c r="Q186" s="69">
        <f>+'Pay App 31'!Q186+N186+P186</f>
        <v>0</v>
      </c>
    </row>
    <row r="187" spans="1:17" ht="21" customHeight="1" x14ac:dyDescent="0.25">
      <c r="A187" s="154" t="s">
        <v>374</v>
      </c>
      <c r="B187" s="154"/>
      <c r="C187" s="154" t="s">
        <v>375</v>
      </c>
      <c r="D187" s="155"/>
      <c r="E187" s="101">
        <f>+'Pay App 31'!E187</f>
        <v>0</v>
      </c>
      <c r="F187" s="73"/>
      <c r="G187" s="102">
        <f>+'Pay App 31'!G187+'Pay App 32'!F187</f>
        <v>0</v>
      </c>
      <c r="H187" s="194">
        <f>+'Pay App 31'!K187</f>
        <v>0</v>
      </c>
      <c r="I187" s="195"/>
      <c r="J187" s="104"/>
      <c r="K187" s="55">
        <f t="shared" si="6"/>
        <v>0</v>
      </c>
      <c r="L187" s="56">
        <f t="shared" si="4"/>
        <v>0</v>
      </c>
      <c r="M187" s="54">
        <f t="shared" si="5"/>
        <v>0</v>
      </c>
      <c r="N187" s="54">
        <f t="shared" si="7"/>
        <v>0</v>
      </c>
      <c r="O187" s="101">
        <f>+'Pay App 31'!O187+'Pay App 31'!P187</f>
        <v>0</v>
      </c>
      <c r="P187" s="73"/>
      <c r="Q187" s="69">
        <f>+'Pay App 31'!Q187+N187+P187</f>
        <v>0</v>
      </c>
    </row>
    <row r="188" spans="1:17" ht="21" customHeight="1" x14ac:dyDescent="0.25">
      <c r="A188" s="156" t="s">
        <v>192</v>
      </c>
      <c r="B188" s="156"/>
      <c r="C188" s="156" t="s">
        <v>193</v>
      </c>
      <c r="D188" s="157"/>
      <c r="E188" s="101">
        <f>+'Pay App 31'!E188</f>
        <v>0</v>
      </c>
      <c r="F188" s="73"/>
      <c r="G188" s="102">
        <f>+'Pay App 31'!G188+'Pay App 32'!F188</f>
        <v>0</v>
      </c>
      <c r="H188" s="194">
        <f>+'Pay App 31'!K188</f>
        <v>0</v>
      </c>
      <c r="I188" s="195"/>
      <c r="J188" s="104"/>
      <c r="K188" s="55">
        <f t="shared" si="6"/>
        <v>0</v>
      </c>
      <c r="L188" s="56">
        <f t="shared" si="4"/>
        <v>0</v>
      </c>
      <c r="M188" s="54">
        <f t="shared" si="5"/>
        <v>0</v>
      </c>
      <c r="N188" s="54">
        <f t="shared" si="7"/>
        <v>0</v>
      </c>
      <c r="O188" s="101">
        <f>+'Pay App 31'!O188+'Pay App 31'!P188</f>
        <v>0</v>
      </c>
      <c r="P188" s="73"/>
      <c r="Q188" s="69">
        <f>+'Pay App 31'!Q188+N188+P188</f>
        <v>0</v>
      </c>
    </row>
    <row r="189" spans="1:17" ht="21" customHeight="1" x14ac:dyDescent="0.25">
      <c r="A189" s="153" t="s">
        <v>132</v>
      </c>
      <c r="B189" s="153"/>
      <c r="C189" s="153" t="s">
        <v>133</v>
      </c>
      <c r="D189" s="158"/>
      <c r="E189" s="101">
        <f>+'Pay App 31'!E189</f>
        <v>0</v>
      </c>
      <c r="F189" s="73"/>
      <c r="G189" s="102">
        <f>+'Pay App 31'!G189+'Pay App 32'!F189</f>
        <v>0</v>
      </c>
      <c r="H189" s="194">
        <f>+'Pay App 31'!K189</f>
        <v>0</v>
      </c>
      <c r="I189" s="195"/>
      <c r="J189" s="104"/>
      <c r="K189" s="55">
        <f t="shared" si="6"/>
        <v>0</v>
      </c>
      <c r="L189" s="56">
        <f t="shared" si="4"/>
        <v>0</v>
      </c>
      <c r="M189" s="54">
        <f t="shared" si="5"/>
        <v>0</v>
      </c>
      <c r="N189" s="54">
        <f t="shared" si="7"/>
        <v>0</v>
      </c>
      <c r="O189" s="101">
        <f>+'Pay App 31'!O189+'Pay App 31'!P189</f>
        <v>0</v>
      </c>
      <c r="P189" s="73"/>
      <c r="Q189" s="69">
        <f>+'Pay App 31'!Q189+N189+P189</f>
        <v>0</v>
      </c>
    </row>
    <row r="190" spans="1:17" ht="21" customHeight="1" x14ac:dyDescent="0.25">
      <c r="A190" s="153" t="s">
        <v>376</v>
      </c>
      <c r="B190" s="153"/>
      <c r="C190" s="154" t="s">
        <v>377</v>
      </c>
      <c r="D190" s="155"/>
      <c r="E190" s="101">
        <f>+'Pay App 31'!E190</f>
        <v>0</v>
      </c>
      <c r="F190" s="73"/>
      <c r="G190" s="102">
        <f>+'Pay App 31'!G190+'Pay App 32'!F190</f>
        <v>0</v>
      </c>
      <c r="H190" s="194">
        <f>+'Pay App 31'!K190</f>
        <v>0</v>
      </c>
      <c r="I190" s="195"/>
      <c r="J190" s="104"/>
      <c r="K190" s="55">
        <f t="shared" si="6"/>
        <v>0</v>
      </c>
      <c r="L190" s="56">
        <f t="shared" si="4"/>
        <v>0</v>
      </c>
      <c r="M190" s="54">
        <f t="shared" si="5"/>
        <v>0</v>
      </c>
      <c r="N190" s="54">
        <f t="shared" si="7"/>
        <v>0</v>
      </c>
      <c r="O190" s="101">
        <f>+'Pay App 31'!O190+'Pay App 31'!P190</f>
        <v>0</v>
      </c>
      <c r="P190" s="73"/>
      <c r="Q190" s="69">
        <f>+'Pay App 31'!Q190+N190+P190</f>
        <v>0</v>
      </c>
    </row>
    <row r="191" spans="1:17" ht="21" customHeight="1" x14ac:dyDescent="0.25">
      <c r="A191" s="156" t="s">
        <v>194</v>
      </c>
      <c r="B191" s="156"/>
      <c r="C191" s="156" t="s">
        <v>195</v>
      </c>
      <c r="D191" s="157"/>
      <c r="E191" s="101">
        <f>+'Pay App 31'!E191</f>
        <v>0</v>
      </c>
      <c r="F191" s="73"/>
      <c r="G191" s="102">
        <f>+'Pay App 31'!G191+'Pay App 32'!F191</f>
        <v>0</v>
      </c>
      <c r="H191" s="194">
        <f>+'Pay App 31'!K191</f>
        <v>0</v>
      </c>
      <c r="I191" s="195"/>
      <c r="J191" s="104"/>
      <c r="K191" s="55">
        <f t="shared" si="6"/>
        <v>0</v>
      </c>
      <c r="L191" s="56">
        <f t="shared" si="4"/>
        <v>0</v>
      </c>
      <c r="M191" s="54">
        <f t="shared" si="5"/>
        <v>0</v>
      </c>
      <c r="N191" s="54">
        <f t="shared" si="7"/>
        <v>0</v>
      </c>
      <c r="O191" s="101">
        <f>+'Pay App 31'!O191+'Pay App 31'!P191</f>
        <v>0</v>
      </c>
      <c r="P191" s="73"/>
      <c r="Q191" s="69">
        <f>+'Pay App 31'!Q191+N191+P191</f>
        <v>0</v>
      </c>
    </row>
    <row r="192" spans="1:17" ht="21" customHeight="1" x14ac:dyDescent="0.25">
      <c r="A192" s="153" t="s">
        <v>134</v>
      </c>
      <c r="B192" s="153"/>
      <c r="C192" s="153" t="s">
        <v>135</v>
      </c>
      <c r="D192" s="158"/>
      <c r="E192" s="101">
        <f>+'Pay App 31'!E192</f>
        <v>0</v>
      </c>
      <c r="F192" s="73"/>
      <c r="G192" s="102">
        <f>+'Pay App 31'!G192+'Pay App 32'!F192</f>
        <v>0</v>
      </c>
      <c r="H192" s="194">
        <f>+'Pay App 31'!K192</f>
        <v>0</v>
      </c>
      <c r="I192" s="195"/>
      <c r="J192" s="104"/>
      <c r="K192" s="55">
        <f t="shared" si="6"/>
        <v>0</v>
      </c>
      <c r="L192" s="56">
        <f t="shared" si="4"/>
        <v>0</v>
      </c>
      <c r="M192" s="54">
        <f t="shared" si="5"/>
        <v>0</v>
      </c>
      <c r="N192" s="54">
        <f t="shared" si="7"/>
        <v>0</v>
      </c>
      <c r="O192" s="101">
        <f>+'Pay App 31'!O192+'Pay App 31'!P192</f>
        <v>0</v>
      </c>
      <c r="P192" s="73"/>
      <c r="Q192" s="69">
        <f>+'Pay App 31'!Q192+N192+P192</f>
        <v>0</v>
      </c>
    </row>
    <row r="193" spans="1:17" ht="21" customHeight="1" x14ac:dyDescent="0.25">
      <c r="A193" s="153" t="s">
        <v>376</v>
      </c>
      <c r="B193" s="153"/>
      <c r="C193" s="154" t="s">
        <v>378</v>
      </c>
      <c r="D193" s="155"/>
      <c r="E193" s="101">
        <f>+'Pay App 31'!E193</f>
        <v>0</v>
      </c>
      <c r="F193" s="73"/>
      <c r="G193" s="102">
        <f>+'Pay App 31'!G193+'Pay App 32'!F193</f>
        <v>0</v>
      </c>
      <c r="H193" s="194">
        <f>+'Pay App 31'!K193</f>
        <v>0</v>
      </c>
      <c r="I193" s="195"/>
      <c r="J193" s="104"/>
      <c r="K193" s="55">
        <f t="shared" si="6"/>
        <v>0</v>
      </c>
      <c r="L193" s="56">
        <f t="shared" si="4"/>
        <v>0</v>
      </c>
      <c r="M193" s="54">
        <f t="shared" si="5"/>
        <v>0</v>
      </c>
      <c r="N193" s="54">
        <f t="shared" si="7"/>
        <v>0</v>
      </c>
      <c r="O193" s="101">
        <f>+'Pay App 31'!O193+'Pay App 31'!P193</f>
        <v>0</v>
      </c>
      <c r="P193" s="73"/>
      <c r="Q193" s="69">
        <f>+'Pay App 31'!Q193+N193+P193</f>
        <v>0</v>
      </c>
    </row>
    <row r="194" spans="1:17" ht="21" customHeight="1" x14ac:dyDescent="0.25">
      <c r="A194" s="153" t="s">
        <v>136</v>
      </c>
      <c r="B194" s="153"/>
      <c r="C194" s="153" t="s">
        <v>137</v>
      </c>
      <c r="D194" s="158"/>
      <c r="E194" s="101">
        <f>+'Pay App 31'!E194</f>
        <v>0</v>
      </c>
      <c r="F194" s="73"/>
      <c r="G194" s="102">
        <f>+'Pay App 31'!G194+'Pay App 32'!F194</f>
        <v>0</v>
      </c>
      <c r="H194" s="194">
        <f>+'Pay App 31'!K194</f>
        <v>0</v>
      </c>
      <c r="I194" s="195"/>
      <c r="J194" s="104"/>
      <c r="K194" s="55">
        <f t="shared" si="6"/>
        <v>0</v>
      </c>
      <c r="L194" s="56">
        <f t="shared" si="4"/>
        <v>0</v>
      </c>
      <c r="M194" s="54">
        <f t="shared" si="5"/>
        <v>0</v>
      </c>
      <c r="N194" s="54">
        <f t="shared" si="7"/>
        <v>0</v>
      </c>
      <c r="O194" s="101">
        <f>+'Pay App 31'!O194+'Pay App 31'!P194</f>
        <v>0</v>
      </c>
      <c r="P194" s="73"/>
      <c r="Q194" s="69">
        <f>+'Pay App 31'!Q194+N194+P194</f>
        <v>0</v>
      </c>
    </row>
    <row r="195" spans="1:17" ht="21" customHeight="1" x14ac:dyDescent="0.25">
      <c r="A195" s="153" t="s">
        <v>138</v>
      </c>
      <c r="B195" s="153"/>
      <c r="C195" s="153" t="s">
        <v>139</v>
      </c>
      <c r="D195" s="158"/>
      <c r="E195" s="101">
        <f>+'Pay App 31'!E195</f>
        <v>0</v>
      </c>
      <c r="F195" s="73"/>
      <c r="G195" s="102">
        <f>+'Pay App 31'!G195+'Pay App 32'!F195</f>
        <v>0</v>
      </c>
      <c r="H195" s="194">
        <f>+'Pay App 31'!K195</f>
        <v>0</v>
      </c>
      <c r="I195" s="195"/>
      <c r="J195" s="104"/>
      <c r="K195" s="55">
        <f t="shared" si="6"/>
        <v>0</v>
      </c>
      <c r="L195" s="56">
        <f t="shared" si="4"/>
        <v>0</v>
      </c>
      <c r="M195" s="54">
        <f t="shared" si="5"/>
        <v>0</v>
      </c>
      <c r="N195" s="54">
        <f t="shared" si="7"/>
        <v>0</v>
      </c>
      <c r="O195" s="101">
        <f>+'Pay App 31'!O195+'Pay App 31'!P195</f>
        <v>0</v>
      </c>
      <c r="P195" s="73"/>
      <c r="Q195" s="69">
        <f>+'Pay App 31'!Q195+N195+P195</f>
        <v>0</v>
      </c>
    </row>
    <row r="196" spans="1:17" ht="21" customHeight="1" x14ac:dyDescent="0.25">
      <c r="A196" s="153" t="s">
        <v>379</v>
      </c>
      <c r="B196" s="153"/>
      <c r="C196" s="154" t="s">
        <v>348</v>
      </c>
      <c r="D196" s="155"/>
      <c r="E196" s="101">
        <f>+'Pay App 31'!E196</f>
        <v>0</v>
      </c>
      <c r="F196" s="73"/>
      <c r="G196" s="102">
        <f>+'Pay App 31'!G196+'Pay App 32'!F196</f>
        <v>0</v>
      </c>
      <c r="H196" s="194">
        <f>+'Pay App 31'!K196</f>
        <v>0</v>
      </c>
      <c r="I196" s="195"/>
      <c r="J196" s="104"/>
      <c r="K196" s="55">
        <f t="shared" si="6"/>
        <v>0</v>
      </c>
      <c r="L196" s="56">
        <f t="shared" si="4"/>
        <v>0</v>
      </c>
      <c r="M196" s="54">
        <f t="shared" si="5"/>
        <v>0</v>
      </c>
      <c r="N196" s="54">
        <f t="shared" si="7"/>
        <v>0</v>
      </c>
      <c r="O196" s="101">
        <f>+'Pay App 31'!O196+'Pay App 31'!P196</f>
        <v>0</v>
      </c>
      <c r="P196" s="73"/>
      <c r="Q196" s="69">
        <f>+'Pay App 31'!Q196+N196+P196</f>
        <v>0</v>
      </c>
    </row>
    <row r="197" spans="1:17" ht="21" customHeight="1" x14ac:dyDescent="0.25">
      <c r="A197" s="156" t="s">
        <v>196</v>
      </c>
      <c r="B197" s="156"/>
      <c r="C197" s="156" t="s">
        <v>197</v>
      </c>
      <c r="D197" s="157"/>
      <c r="E197" s="101">
        <f>+'Pay App 31'!E197</f>
        <v>0</v>
      </c>
      <c r="F197" s="73"/>
      <c r="G197" s="102">
        <f>+'Pay App 31'!G197+'Pay App 32'!F197</f>
        <v>0</v>
      </c>
      <c r="H197" s="194">
        <f>+'Pay App 31'!K197</f>
        <v>0</v>
      </c>
      <c r="I197" s="195"/>
      <c r="J197" s="104"/>
      <c r="K197" s="55">
        <f t="shared" si="6"/>
        <v>0</v>
      </c>
      <c r="L197" s="56">
        <f t="shared" si="4"/>
        <v>0</v>
      </c>
      <c r="M197" s="54">
        <f t="shared" si="5"/>
        <v>0</v>
      </c>
      <c r="N197" s="54">
        <f t="shared" si="7"/>
        <v>0</v>
      </c>
      <c r="O197" s="101">
        <f>+'Pay App 31'!O197+'Pay App 31'!P197</f>
        <v>0</v>
      </c>
      <c r="P197" s="73"/>
      <c r="Q197" s="69">
        <f>+'Pay App 31'!Q197+N197+P197</f>
        <v>0</v>
      </c>
    </row>
    <row r="198" spans="1:17" ht="21" customHeight="1" x14ac:dyDescent="0.25">
      <c r="A198" s="153" t="s">
        <v>140</v>
      </c>
      <c r="B198" s="153"/>
      <c r="C198" s="153" t="s">
        <v>141</v>
      </c>
      <c r="D198" s="158"/>
      <c r="E198" s="101">
        <f>+'Pay App 31'!E198</f>
        <v>0</v>
      </c>
      <c r="F198" s="73"/>
      <c r="G198" s="102">
        <f>+'Pay App 31'!G198+'Pay App 32'!F198</f>
        <v>0</v>
      </c>
      <c r="H198" s="194">
        <f>+'Pay App 31'!K198</f>
        <v>0</v>
      </c>
      <c r="I198" s="195"/>
      <c r="J198" s="104"/>
      <c r="K198" s="55">
        <f t="shared" si="6"/>
        <v>0</v>
      </c>
      <c r="L198" s="56">
        <f t="shared" si="4"/>
        <v>0</v>
      </c>
      <c r="M198" s="54">
        <f t="shared" si="5"/>
        <v>0</v>
      </c>
      <c r="N198" s="54">
        <f t="shared" si="7"/>
        <v>0</v>
      </c>
      <c r="O198" s="101">
        <f>+'Pay App 31'!O198+'Pay App 31'!P198</f>
        <v>0</v>
      </c>
      <c r="P198" s="73"/>
      <c r="Q198" s="69">
        <f>+'Pay App 31'!Q198+N198+P198</f>
        <v>0</v>
      </c>
    </row>
    <row r="199" spans="1:17" ht="21" customHeight="1" x14ac:dyDescent="0.25">
      <c r="A199" s="153" t="s">
        <v>142</v>
      </c>
      <c r="B199" s="153"/>
      <c r="C199" s="153" t="s">
        <v>143</v>
      </c>
      <c r="D199" s="158"/>
      <c r="E199" s="101">
        <f>+'Pay App 31'!E199</f>
        <v>0</v>
      </c>
      <c r="F199" s="73"/>
      <c r="G199" s="102">
        <f>+'Pay App 31'!G199+'Pay App 32'!F199</f>
        <v>0</v>
      </c>
      <c r="H199" s="194">
        <f>+'Pay App 31'!K199</f>
        <v>0</v>
      </c>
      <c r="I199" s="195"/>
      <c r="J199" s="104"/>
      <c r="K199" s="55">
        <f t="shared" si="6"/>
        <v>0</v>
      </c>
      <c r="L199" s="56">
        <f t="shared" si="4"/>
        <v>0</v>
      </c>
      <c r="M199" s="54">
        <f t="shared" si="5"/>
        <v>0</v>
      </c>
      <c r="N199" s="54">
        <f t="shared" si="7"/>
        <v>0</v>
      </c>
      <c r="O199" s="101">
        <f>+'Pay App 31'!O199+'Pay App 31'!P199</f>
        <v>0</v>
      </c>
      <c r="P199" s="73"/>
      <c r="Q199" s="69">
        <f>+'Pay App 31'!Q199+N199+P199</f>
        <v>0</v>
      </c>
    </row>
    <row r="200" spans="1:17" ht="21" customHeight="1" x14ac:dyDescent="0.25">
      <c r="A200" s="153" t="s">
        <v>380</v>
      </c>
      <c r="B200" s="153"/>
      <c r="C200" s="154" t="s">
        <v>381</v>
      </c>
      <c r="D200" s="155"/>
      <c r="E200" s="101">
        <f>+'Pay App 31'!E200</f>
        <v>0</v>
      </c>
      <c r="F200" s="73"/>
      <c r="G200" s="102">
        <f>+'Pay App 31'!G200+'Pay App 32'!F200</f>
        <v>0</v>
      </c>
      <c r="H200" s="194">
        <f>+'Pay App 31'!K200</f>
        <v>0</v>
      </c>
      <c r="I200" s="195"/>
      <c r="J200" s="104"/>
      <c r="K200" s="55">
        <f t="shared" si="6"/>
        <v>0</v>
      </c>
      <c r="L200" s="56">
        <f t="shared" si="4"/>
        <v>0</v>
      </c>
      <c r="M200" s="54">
        <f t="shared" si="5"/>
        <v>0</v>
      </c>
      <c r="N200" s="54">
        <f t="shared" si="7"/>
        <v>0</v>
      </c>
      <c r="O200" s="101">
        <f>+'Pay App 31'!O200+'Pay App 31'!P200</f>
        <v>0</v>
      </c>
      <c r="P200" s="73"/>
      <c r="Q200" s="69">
        <f>+'Pay App 31'!Q200+N200+P200</f>
        <v>0</v>
      </c>
    </row>
    <row r="201" spans="1:17" ht="21" customHeight="1" x14ac:dyDescent="0.25">
      <c r="A201" s="153" t="s">
        <v>382</v>
      </c>
      <c r="B201" s="153"/>
      <c r="C201" s="154" t="s">
        <v>383</v>
      </c>
      <c r="D201" s="155"/>
      <c r="E201" s="101">
        <f>+'Pay App 31'!E201</f>
        <v>0</v>
      </c>
      <c r="F201" s="73"/>
      <c r="G201" s="102">
        <f>+'Pay App 31'!G201+'Pay App 32'!F201</f>
        <v>0</v>
      </c>
      <c r="H201" s="194">
        <f>+'Pay App 31'!K201</f>
        <v>0</v>
      </c>
      <c r="I201" s="195"/>
      <c r="J201" s="104"/>
      <c r="K201" s="55">
        <f t="shared" si="6"/>
        <v>0</v>
      </c>
      <c r="L201" s="56">
        <f t="shared" si="4"/>
        <v>0</v>
      </c>
      <c r="M201" s="54">
        <f t="shared" si="5"/>
        <v>0</v>
      </c>
      <c r="N201" s="54">
        <f t="shared" si="7"/>
        <v>0</v>
      </c>
      <c r="O201" s="101">
        <f>+'Pay App 31'!O201+'Pay App 31'!P201</f>
        <v>0</v>
      </c>
      <c r="P201" s="73"/>
      <c r="Q201" s="69">
        <f>+'Pay App 31'!Q201+N201+P201</f>
        <v>0</v>
      </c>
    </row>
    <row r="202" spans="1:17" ht="21" customHeight="1" x14ac:dyDescent="0.25">
      <c r="A202" s="153" t="s">
        <v>144</v>
      </c>
      <c r="B202" s="153"/>
      <c r="C202" s="153" t="s">
        <v>145</v>
      </c>
      <c r="D202" s="158"/>
      <c r="E202" s="101">
        <f>+'Pay App 31'!E202</f>
        <v>0</v>
      </c>
      <c r="F202" s="73"/>
      <c r="G202" s="102">
        <f>+'Pay App 31'!G202+'Pay App 32'!F202</f>
        <v>0</v>
      </c>
      <c r="H202" s="194">
        <f>+'Pay App 31'!K202</f>
        <v>0</v>
      </c>
      <c r="I202" s="195"/>
      <c r="J202" s="104"/>
      <c r="K202" s="55">
        <f t="shared" si="6"/>
        <v>0</v>
      </c>
      <c r="L202" s="56">
        <f t="shared" si="4"/>
        <v>0</v>
      </c>
      <c r="M202" s="54">
        <f t="shared" si="5"/>
        <v>0</v>
      </c>
      <c r="N202" s="54">
        <f t="shared" si="7"/>
        <v>0</v>
      </c>
      <c r="O202" s="101">
        <f>+'Pay App 31'!O202+'Pay App 31'!P202</f>
        <v>0</v>
      </c>
      <c r="P202" s="73"/>
      <c r="Q202" s="69">
        <f>+'Pay App 31'!Q202+N202+P202</f>
        <v>0</v>
      </c>
    </row>
    <row r="203" spans="1:17" ht="21" customHeight="1" x14ac:dyDescent="0.25">
      <c r="A203" s="153" t="s">
        <v>384</v>
      </c>
      <c r="B203" s="153"/>
      <c r="C203" s="154" t="s">
        <v>385</v>
      </c>
      <c r="D203" s="155"/>
      <c r="E203" s="101">
        <f>+'Pay App 31'!E203</f>
        <v>0</v>
      </c>
      <c r="F203" s="73"/>
      <c r="G203" s="102">
        <f>+'Pay App 31'!G203+'Pay App 32'!F203</f>
        <v>0</v>
      </c>
      <c r="H203" s="194">
        <f>+'Pay App 31'!K203</f>
        <v>0</v>
      </c>
      <c r="I203" s="195"/>
      <c r="J203" s="104"/>
      <c r="K203" s="55">
        <f t="shared" si="6"/>
        <v>0</v>
      </c>
      <c r="L203" s="56">
        <f t="shared" si="4"/>
        <v>0</v>
      </c>
      <c r="M203" s="54">
        <f t="shared" si="5"/>
        <v>0</v>
      </c>
      <c r="N203" s="54">
        <f t="shared" si="7"/>
        <v>0</v>
      </c>
      <c r="O203" s="101">
        <f>+'Pay App 31'!O203+'Pay App 31'!P203</f>
        <v>0</v>
      </c>
      <c r="P203" s="73"/>
      <c r="Q203" s="69">
        <f>+'Pay App 31'!Q203+N203+P203</f>
        <v>0</v>
      </c>
    </row>
    <row r="204" spans="1:17" ht="21" customHeight="1" x14ac:dyDescent="0.25">
      <c r="A204" s="156" t="s">
        <v>198</v>
      </c>
      <c r="B204" s="156"/>
      <c r="C204" s="156" t="s">
        <v>199</v>
      </c>
      <c r="D204" s="157"/>
      <c r="E204" s="101">
        <f>+'Pay App 31'!E204</f>
        <v>0</v>
      </c>
      <c r="F204" s="73"/>
      <c r="G204" s="102">
        <f>+'Pay App 31'!G204+'Pay App 32'!F204</f>
        <v>0</v>
      </c>
      <c r="H204" s="194">
        <f>+'Pay App 31'!K204</f>
        <v>0</v>
      </c>
      <c r="I204" s="195"/>
      <c r="J204" s="104"/>
      <c r="K204" s="55">
        <f t="shared" si="6"/>
        <v>0</v>
      </c>
      <c r="L204" s="56">
        <f t="shared" si="4"/>
        <v>0</v>
      </c>
      <c r="M204" s="54">
        <f t="shared" si="5"/>
        <v>0</v>
      </c>
      <c r="N204" s="54">
        <f t="shared" si="7"/>
        <v>0</v>
      </c>
      <c r="O204" s="101">
        <f>+'Pay App 31'!O204+'Pay App 31'!P204</f>
        <v>0</v>
      </c>
      <c r="P204" s="73"/>
      <c r="Q204" s="69">
        <f>+'Pay App 31'!Q204+N204+P204</f>
        <v>0</v>
      </c>
    </row>
    <row r="205" spans="1:17" ht="21" customHeight="1" x14ac:dyDescent="0.25">
      <c r="A205" s="153" t="s">
        <v>146</v>
      </c>
      <c r="B205" s="153"/>
      <c r="C205" s="153" t="s">
        <v>147</v>
      </c>
      <c r="D205" s="158"/>
      <c r="E205" s="101">
        <f>+'Pay App 31'!E205</f>
        <v>0</v>
      </c>
      <c r="F205" s="73"/>
      <c r="G205" s="102">
        <f>+'Pay App 31'!G205+'Pay App 32'!F205</f>
        <v>0</v>
      </c>
      <c r="H205" s="194">
        <f>+'Pay App 31'!K205</f>
        <v>0</v>
      </c>
      <c r="I205" s="195"/>
      <c r="J205" s="104"/>
      <c r="K205" s="55">
        <f t="shared" si="6"/>
        <v>0</v>
      </c>
      <c r="L205" s="56">
        <f t="shared" si="4"/>
        <v>0</v>
      </c>
      <c r="M205" s="54">
        <f t="shared" si="5"/>
        <v>0</v>
      </c>
      <c r="N205" s="54">
        <f t="shared" si="7"/>
        <v>0</v>
      </c>
      <c r="O205" s="101">
        <f>+'Pay App 31'!O205+'Pay App 31'!P205</f>
        <v>0</v>
      </c>
      <c r="P205" s="73"/>
      <c r="Q205" s="69">
        <f>+'Pay App 31'!Q205+N205+P205</f>
        <v>0</v>
      </c>
    </row>
    <row r="206" spans="1:17" ht="21" customHeight="1" x14ac:dyDescent="0.25">
      <c r="A206" s="156" t="s">
        <v>200</v>
      </c>
      <c r="B206" s="156"/>
      <c r="C206" s="156" t="s">
        <v>201</v>
      </c>
      <c r="D206" s="157"/>
      <c r="E206" s="101">
        <f>+'Pay App 31'!E206</f>
        <v>0</v>
      </c>
      <c r="F206" s="73"/>
      <c r="G206" s="102">
        <f>+'Pay App 31'!G206+'Pay App 32'!F206</f>
        <v>0</v>
      </c>
      <c r="H206" s="194">
        <f>+'Pay App 31'!K206</f>
        <v>0</v>
      </c>
      <c r="I206" s="195"/>
      <c r="J206" s="104"/>
      <c r="K206" s="55">
        <f t="shared" si="6"/>
        <v>0</v>
      </c>
      <c r="L206" s="56">
        <f t="shared" si="4"/>
        <v>0</v>
      </c>
      <c r="M206" s="54">
        <f t="shared" si="5"/>
        <v>0</v>
      </c>
      <c r="N206" s="54">
        <f t="shared" si="7"/>
        <v>0</v>
      </c>
      <c r="O206" s="101">
        <f>+'Pay App 31'!O206+'Pay App 31'!P206</f>
        <v>0</v>
      </c>
      <c r="P206" s="73"/>
      <c r="Q206" s="69">
        <f>+'Pay App 31'!Q206+N206+P206</f>
        <v>0</v>
      </c>
    </row>
    <row r="207" spans="1:17" ht="21" customHeight="1" x14ac:dyDescent="0.25">
      <c r="A207" s="153" t="s">
        <v>148</v>
      </c>
      <c r="B207" s="153"/>
      <c r="C207" s="153" t="s">
        <v>149</v>
      </c>
      <c r="D207" s="158"/>
      <c r="E207" s="101">
        <f>+'Pay App 31'!E207</f>
        <v>0</v>
      </c>
      <c r="F207" s="73"/>
      <c r="G207" s="102">
        <f>+'Pay App 31'!G207+'Pay App 32'!F207</f>
        <v>0</v>
      </c>
      <c r="H207" s="194">
        <f>+'Pay App 31'!K207</f>
        <v>0</v>
      </c>
      <c r="I207" s="195"/>
      <c r="J207" s="104"/>
      <c r="K207" s="55">
        <f t="shared" si="6"/>
        <v>0</v>
      </c>
      <c r="L207" s="56">
        <f t="shared" si="4"/>
        <v>0</v>
      </c>
      <c r="M207" s="54">
        <f t="shared" si="5"/>
        <v>0</v>
      </c>
      <c r="N207" s="54">
        <f t="shared" si="7"/>
        <v>0</v>
      </c>
      <c r="O207" s="101">
        <f>+'Pay App 31'!O207+'Pay App 31'!P207</f>
        <v>0</v>
      </c>
      <c r="P207" s="73"/>
      <c r="Q207" s="69">
        <f>+'Pay App 31'!Q207+N207+P207</f>
        <v>0</v>
      </c>
    </row>
    <row r="208" spans="1:17" ht="21" customHeight="1" x14ac:dyDescent="0.25">
      <c r="A208" s="153" t="s">
        <v>386</v>
      </c>
      <c r="B208" s="153"/>
      <c r="C208" s="154" t="s">
        <v>387</v>
      </c>
      <c r="D208" s="155"/>
      <c r="E208" s="101">
        <f>+'Pay App 31'!E208</f>
        <v>0</v>
      </c>
      <c r="F208" s="73"/>
      <c r="G208" s="102">
        <f>+'Pay App 31'!G208+'Pay App 32'!F208</f>
        <v>0</v>
      </c>
      <c r="H208" s="194">
        <f>+'Pay App 31'!K208</f>
        <v>0</v>
      </c>
      <c r="I208" s="195"/>
      <c r="J208" s="104"/>
      <c r="K208" s="55">
        <f t="shared" si="6"/>
        <v>0</v>
      </c>
      <c r="L208" s="56">
        <f t="shared" si="4"/>
        <v>0</v>
      </c>
      <c r="M208" s="54">
        <f t="shared" si="5"/>
        <v>0</v>
      </c>
      <c r="N208" s="54">
        <f t="shared" si="7"/>
        <v>0</v>
      </c>
      <c r="O208" s="101">
        <f>+'Pay App 31'!O208+'Pay App 31'!P208</f>
        <v>0</v>
      </c>
      <c r="P208" s="73"/>
      <c r="Q208" s="69">
        <f>+'Pay App 31'!Q208+N208+P208</f>
        <v>0</v>
      </c>
    </row>
    <row r="209" spans="1:17" ht="21" customHeight="1" x14ac:dyDescent="0.25">
      <c r="A209" s="153" t="s">
        <v>150</v>
      </c>
      <c r="B209" s="153"/>
      <c r="C209" s="153" t="s">
        <v>151</v>
      </c>
      <c r="D209" s="158"/>
      <c r="E209" s="101">
        <f>+'Pay App 31'!E209</f>
        <v>0</v>
      </c>
      <c r="F209" s="73"/>
      <c r="G209" s="102">
        <f>+'Pay App 31'!G209+'Pay App 32'!F209</f>
        <v>0</v>
      </c>
      <c r="H209" s="194">
        <f>+'Pay App 31'!K209</f>
        <v>0</v>
      </c>
      <c r="I209" s="195"/>
      <c r="J209" s="104"/>
      <c r="K209" s="55">
        <f t="shared" si="6"/>
        <v>0</v>
      </c>
      <c r="L209" s="56">
        <f t="shared" si="4"/>
        <v>0</v>
      </c>
      <c r="M209" s="54">
        <f t="shared" si="5"/>
        <v>0</v>
      </c>
      <c r="N209" s="54">
        <f t="shared" si="7"/>
        <v>0</v>
      </c>
      <c r="O209" s="101">
        <f>+'Pay App 31'!O209+'Pay App 31'!P209</f>
        <v>0</v>
      </c>
      <c r="P209" s="73"/>
      <c r="Q209" s="69">
        <f>+'Pay App 31'!Q209+N209+P209</f>
        <v>0</v>
      </c>
    </row>
    <row r="210" spans="1:17" ht="21" customHeight="1" x14ac:dyDescent="0.25">
      <c r="A210" s="153" t="s">
        <v>388</v>
      </c>
      <c r="B210" s="153"/>
      <c r="C210" s="154" t="s">
        <v>389</v>
      </c>
      <c r="D210" s="155"/>
      <c r="E210" s="101">
        <f>+'Pay App 31'!E210</f>
        <v>0</v>
      </c>
      <c r="F210" s="73"/>
      <c r="G210" s="102">
        <f>+'Pay App 31'!G210+'Pay App 32'!F210</f>
        <v>0</v>
      </c>
      <c r="H210" s="194">
        <f>+'Pay App 31'!K210</f>
        <v>0</v>
      </c>
      <c r="I210" s="195"/>
      <c r="J210" s="104"/>
      <c r="K210" s="55">
        <f t="shared" si="6"/>
        <v>0</v>
      </c>
      <c r="L210" s="56">
        <f t="shared" ref="L210:L239" si="8">IF(ISERROR(K210/G210),0,K210/G210)</f>
        <v>0</v>
      </c>
      <c r="M210" s="54">
        <f t="shared" ref="M210:M238" si="9">+G210-K210</f>
        <v>0</v>
      </c>
      <c r="N210" s="54">
        <f t="shared" si="7"/>
        <v>0</v>
      </c>
      <c r="O210" s="101">
        <f>+'Pay App 31'!O210+'Pay App 31'!P210</f>
        <v>0</v>
      </c>
      <c r="P210" s="73"/>
      <c r="Q210" s="69">
        <f>+'Pay App 31'!Q210+N210+P210</f>
        <v>0</v>
      </c>
    </row>
    <row r="211" spans="1:17" ht="21" customHeight="1" x14ac:dyDescent="0.25">
      <c r="A211" s="156" t="s">
        <v>202</v>
      </c>
      <c r="B211" s="156"/>
      <c r="C211" s="156" t="s">
        <v>203</v>
      </c>
      <c r="D211" s="157"/>
      <c r="E211" s="101">
        <f>+'Pay App 31'!E211</f>
        <v>0</v>
      </c>
      <c r="F211" s="73"/>
      <c r="G211" s="102">
        <f>+'Pay App 31'!G211+'Pay App 32'!F211</f>
        <v>0</v>
      </c>
      <c r="H211" s="194">
        <f>+'Pay App 31'!K211</f>
        <v>0</v>
      </c>
      <c r="I211" s="195"/>
      <c r="J211" s="104"/>
      <c r="K211" s="55">
        <f t="shared" ref="K211:K238" si="10">+H211+J211</f>
        <v>0</v>
      </c>
      <c r="L211" s="56">
        <f t="shared" si="8"/>
        <v>0</v>
      </c>
      <c r="M211" s="54">
        <f t="shared" si="9"/>
        <v>0</v>
      </c>
      <c r="N211" s="54">
        <f t="shared" ref="N211:N238" si="11">SUM(+J211*0.05)</f>
        <v>0</v>
      </c>
      <c r="O211" s="101">
        <f>+'Pay App 31'!O211+'Pay App 31'!P211</f>
        <v>0</v>
      </c>
      <c r="P211" s="73"/>
      <c r="Q211" s="69">
        <f>+'Pay App 31'!Q211+N211+P211</f>
        <v>0</v>
      </c>
    </row>
    <row r="212" spans="1:17" ht="21" customHeight="1" x14ac:dyDescent="0.25">
      <c r="A212" s="153" t="s">
        <v>390</v>
      </c>
      <c r="B212" s="153"/>
      <c r="C212" s="154" t="s">
        <v>391</v>
      </c>
      <c r="D212" s="155"/>
      <c r="E212" s="101">
        <f>+'Pay App 31'!E212</f>
        <v>0</v>
      </c>
      <c r="F212" s="73"/>
      <c r="G212" s="102">
        <f>+'Pay App 31'!G212+'Pay App 32'!F212</f>
        <v>0</v>
      </c>
      <c r="H212" s="194">
        <f>+'Pay App 31'!K212</f>
        <v>0</v>
      </c>
      <c r="I212" s="195"/>
      <c r="J212" s="104"/>
      <c r="K212" s="55">
        <f t="shared" si="10"/>
        <v>0</v>
      </c>
      <c r="L212" s="56">
        <f t="shared" si="8"/>
        <v>0</v>
      </c>
      <c r="M212" s="54">
        <f t="shared" si="9"/>
        <v>0</v>
      </c>
      <c r="N212" s="54">
        <f t="shared" si="11"/>
        <v>0</v>
      </c>
      <c r="O212" s="101">
        <f>+'Pay App 31'!O212+'Pay App 31'!P212</f>
        <v>0</v>
      </c>
      <c r="P212" s="73"/>
      <c r="Q212" s="69">
        <f>+'Pay App 31'!Q212+N212+P212</f>
        <v>0</v>
      </c>
    </row>
    <row r="213" spans="1:17" ht="21" customHeight="1" x14ac:dyDescent="0.25">
      <c r="A213" s="153" t="s">
        <v>152</v>
      </c>
      <c r="B213" s="153"/>
      <c r="C213" s="153" t="s">
        <v>153</v>
      </c>
      <c r="D213" s="158"/>
      <c r="E213" s="101">
        <f>+'Pay App 31'!E213</f>
        <v>0</v>
      </c>
      <c r="F213" s="73"/>
      <c r="G213" s="102">
        <f>+'Pay App 31'!G213+'Pay App 32'!F213</f>
        <v>0</v>
      </c>
      <c r="H213" s="194">
        <f>+'Pay App 31'!K213</f>
        <v>0</v>
      </c>
      <c r="I213" s="195"/>
      <c r="J213" s="104"/>
      <c r="K213" s="55">
        <f t="shared" si="10"/>
        <v>0</v>
      </c>
      <c r="L213" s="56">
        <f t="shared" si="8"/>
        <v>0</v>
      </c>
      <c r="M213" s="54">
        <f t="shared" si="9"/>
        <v>0</v>
      </c>
      <c r="N213" s="54">
        <f t="shared" si="11"/>
        <v>0</v>
      </c>
      <c r="O213" s="101">
        <f>+'Pay App 31'!O213+'Pay App 31'!P213</f>
        <v>0</v>
      </c>
      <c r="P213" s="73"/>
      <c r="Q213" s="69">
        <f>+'Pay App 31'!Q213+N213+P213</f>
        <v>0</v>
      </c>
    </row>
    <row r="214" spans="1:17" ht="21" customHeight="1" x14ac:dyDescent="0.25">
      <c r="A214" s="153" t="s">
        <v>154</v>
      </c>
      <c r="B214" s="153"/>
      <c r="C214" s="153" t="s">
        <v>155</v>
      </c>
      <c r="D214" s="158"/>
      <c r="E214" s="101">
        <f>+'Pay App 31'!E214</f>
        <v>0</v>
      </c>
      <c r="F214" s="73"/>
      <c r="G214" s="102">
        <f>+'Pay App 31'!G214+'Pay App 32'!F214</f>
        <v>0</v>
      </c>
      <c r="H214" s="194">
        <f>+'Pay App 31'!K214</f>
        <v>0</v>
      </c>
      <c r="I214" s="195"/>
      <c r="J214" s="104"/>
      <c r="K214" s="55">
        <f t="shared" si="10"/>
        <v>0</v>
      </c>
      <c r="L214" s="56">
        <f t="shared" si="8"/>
        <v>0</v>
      </c>
      <c r="M214" s="54">
        <f t="shared" si="9"/>
        <v>0</v>
      </c>
      <c r="N214" s="54">
        <f t="shared" si="11"/>
        <v>0</v>
      </c>
      <c r="O214" s="101">
        <f>+'Pay App 31'!O214+'Pay App 31'!P214</f>
        <v>0</v>
      </c>
      <c r="P214" s="73"/>
      <c r="Q214" s="69">
        <f>+'Pay App 31'!Q214+N214+P214</f>
        <v>0</v>
      </c>
    </row>
    <row r="215" spans="1:17" ht="21" customHeight="1" x14ac:dyDescent="0.25">
      <c r="A215" s="153" t="s">
        <v>156</v>
      </c>
      <c r="B215" s="153"/>
      <c r="C215" s="153" t="s">
        <v>157</v>
      </c>
      <c r="D215" s="158"/>
      <c r="E215" s="101">
        <f>+'Pay App 31'!E215</f>
        <v>0</v>
      </c>
      <c r="F215" s="73"/>
      <c r="G215" s="102">
        <f>+'Pay App 31'!G215+'Pay App 32'!F215</f>
        <v>0</v>
      </c>
      <c r="H215" s="194">
        <f>+'Pay App 31'!K215</f>
        <v>0</v>
      </c>
      <c r="I215" s="195"/>
      <c r="J215" s="104"/>
      <c r="K215" s="55">
        <f t="shared" si="10"/>
        <v>0</v>
      </c>
      <c r="L215" s="56">
        <f t="shared" si="8"/>
        <v>0</v>
      </c>
      <c r="M215" s="54">
        <f t="shared" si="9"/>
        <v>0</v>
      </c>
      <c r="N215" s="54">
        <f t="shared" si="11"/>
        <v>0</v>
      </c>
      <c r="O215" s="101">
        <f>+'Pay App 31'!O215+'Pay App 31'!P215</f>
        <v>0</v>
      </c>
      <c r="P215" s="73"/>
      <c r="Q215" s="69">
        <f>+'Pay App 31'!Q215+N215+P215</f>
        <v>0</v>
      </c>
    </row>
    <row r="216" spans="1:17" ht="21" customHeight="1" x14ac:dyDescent="0.25">
      <c r="A216" s="153" t="s">
        <v>393</v>
      </c>
      <c r="B216" s="153"/>
      <c r="C216" s="154" t="s">
        <v>392</v>
      </c>
      <c r="D216" s="155"/>
      <c r="E216" s="101">
        <f>+'Pay App 31'!E216</f>
        <v>0</v>
      </c>
      <c r="F216" s="73"/>
      <c r="G216" s="102">
        <f>+'Pay App 31'!G216+'Pay App 32'!F216</f>
        <v>0</v>
      </c>
      <c r="H216" s="194">
        <f>+'Pay App 31'!K216</f>
        <v>0</v>
      </c>
      <c r="I216" s="195"/>
      <c r="J216" s="104"/>
      <c r="K216" s="55">
        <f t="shared" si="10"/>
        <v>0</v>
      </c>
      <c r="L216" s="56">
        <f t="shared" si="8"/>
        <v>0</v>
      </c>
      <c r="M216" s="54">
        <f t="shared" si="9"/>
        <v>0</v>
      </c>
      <c r="N216" s="54">
        <f t="shared" si="11"/>
        <v>0</v>
      </c>
      <c r="O216" s="101">
        <f>+'Pay App 31'!O216+'Pay App 31'!P216</f>
        <v>0</v>
      </c>
      <c r="P216" s="73"/>
      <c r="Q216" s="69">
        <f>+'Pay App 31'!Q216+N216+P216</f>
        <v>0</v>
      </c>
    </row>
    <row r="217" spans="1:17" ht="21" customHeight="1" x14ac:dyDescent="0.25">
      <c r="A217" s="156" t="s">
        <v>204</v>
      </c>
      <c r="B217" s="156"/>
      <c r="C217" s="156" t="s">
        <v>205</v>
      </c>
      <c r="D217" s="157"/>
      <c r="E217" s="101">
        <f>+'Pay App 31'!E217</f>
        <v>0</v>
      </c>
      <c r="F217" s="73"/>
      <c r="G217" s="102">
        <f>+'Pay App 31'!G217+'Pay App 32'!F217</f>
        <v>0</v>
      </c>
      <c r="H217" s="194">
        <f>+'Pay App 31'!K217</f>
        <v>0</v>
      </c>
      <c r="I217" s="195"/>
      <c r="J217" s="104"/>
      <c r="K217" s="55">
        <f t="shared" si="10"/>
        <v>0</v>
      </c>
      <c r="L217" s="56">
        <f t="shared" si="8"/>
        <v>0</v>
      </c>
      <c r="M217" s="54">
        <f t="shared" si="9"/>
        <v>0</v>
      </c>
      <c r="N217" s="54">
        <f t="shared" si="11"/>
        <v>0</v>
      </c>
      <c r="O217" s="101">
        <f>+'Pay App 31'!O217+'Pay App 31'!P217</f>
        <v>0</v>
      </c>
      <c r="P217" s="73"/>
      <c r="Q217" s="69">
        <f>+'Pay App 31'!Q217+N217+P217</f>
        <v>0</v>
      </c>
    </row>
    <row r="218" spans="1:17" ht="21" customHeight="1" x14ac:dyDescent="0.25">
      <c r="A218" s="153" t="s">
        <v>158</v>
      </c>
      <c r="B218" s="153"/>
      <c r="C218" s="153" t="s">
        <v>159</v>
      </c>
      <c r="D218" s="158"/>
      <c r="E218" s="101">
        <f>+'Pay App 31'!E218</f>
        <v>0</v>
      </c>
      <c r="F218" s="73"/>
      <c r="G218" s="102">
        <f>+'Pay App 31'!G218+'Pay App 32'!F218</f>
        <v>0</v>
      </c>
      <c r="H218" s="194">
        <f>+'Pay App 31'!K218</f>
        <v>0</v>
      </c>
      <c r="I218" s="195"/>
      <c r="J218" s="104"/>
      <c r="K218" s="55">
        <f t="shared" si="10"/>
        <v>0</v>
      </c>
      <c r="L218" s="56">
        <f t="shared" si="8"/>
        <v>0</v>
      </c>
      <c r="M218" s="54">
        <f t="shared" si="9"/>
        <v>0</v>
      </c>
      <c r="N218" s="54">
        <f t="shared" si="11"/>
        <v>0</v>
      </c>
      <c r="O218" s="101">
        <f>+'Pay App 31'!O218+'Pay App 31'!P218</f>
        <v>0</v>
      </c>
      <c r="P218" s="73"/>
      <c r="Q218" s="69">
        <f>+'Pay App 31'!Q218+N218+P218</f>
        <v>0</v>
      </c>
    </row>
    <row r="219" spans="1:17" ht="21" customHeight="1" x14ac:dyDescent="0.25">
      <c r="A219" s="156" t="s">
        <v>206</v>
      </c>
      <c r="B219" s="156"/>
      <c r="C219" s="156" t="s">
        <v>207</v>
      </c>
      <c r="D219" s="157"/>
      <c r="E219" s="101">
        <f>+'Pay App 31'!E219</f>
        <v>0</v>
      </c>
      <c r="F219" s="73"/>
      <c r="G219" s="102">
        <f>+'Pay App 31'!G219+'Pay App 32'!F219</f>
        <v>0</v>
      </c>
      <c r="H219" s="194">
        <f>+'Pay App 31'!K219</f>
        <v>0</v>
      </c>
      <c r="I219" s="195"/>
      <c r="J219" s="104"/>
      <c r="K219" s="55">
        <f t="shared" si="10"/>
        <v>0</v>
      </c>
      <c r="L219" s="56">
        <f t="shared" si="8"/>
        <v>0</v>
      </c>
      <c r="M219" s="54">
        <f t="shared" si="9"/>
        <v>0</v>
      </c>
      <c r="N219" s="54">
        <f t="shared" si="11"/>
        <v>0</v>
      </c>
      <c r="O219" s="101">
        <f>+'Pay App 31'!O219+'Pay App 31'!P219</f>
        <v>0</v>
      </c>
      <c r="P219" s="73"/>
      <c r="Q219" s="69">
        <f>+'Pay App 31'!Q219+N219+P219</f>
        <v>0</v>
      </c>
    </row>
    <row r="220" spans="1:17" ht="21" customHeight="1" x14ac:dyDescent="0.25">
      <c r="A220" s="153" t="s">
        <v>160</v>
      </c>
      <c r="B220" s="153"/>
      <c r="C220" s="153" t="s">
        <v>161</v>
      </c>
      <c r="D220" s="158"/>
      <c r="E220" s="101">
        <f>+'Pay App 31'!E220</f>
        <v>0</v>
      </c>
      <c r="F220" s="73"/>
      <c r="G220" s="102">
        <f>+'Pay App 31'!G220+'Pay App 32'!F220</f>
        <v>0</v>
      </c>
      <c r="H220" s="194">
        <f>+'Pay App 31'!K220</f>
        <v>0</v>
      </c>
      <c r="I220" s="195"/>
      <c r="J220" s="104"/>
      <c r="K220" s="55">
        <f t="shared" si="10"/>
        <v>0</v>
      </c>
      <c r="L220" s="56">
        <f t="shared" si="8"/>
        <v>0</v>
      </c>
      <c r="M220" s="54">
        <f t="shared" si="9"/>
        <v>0</v>
      </c>
      <c r="N220" s="54">
        <f t="shared" si="11"/>
        <v>0</v>
      </c>
      <c r="O220" s="101">
        <f>+'Pay App 31'!O220+'Pay App 31'!P220</f>
        <v>0</v>
      </c>
      <c r="P220" s="73"/>
      <c r="Q220" s="69">
        <f>+'Pay App 31'!Q220+N220+P220</f>
        <v>0</v>
      </c>
    </row>
    <row r="221" spans="1:17" ht="21" customHeight="1" x14ac:dyDescent="0.25">
      <c r="A221" s="153" t="s">
        <v>162</v>
      </c>
      <c r="B221" s="153"/>
      <c r="C221" s="153" t="s">
        <v>163</v>
      </c>
      <c r="D221" s="158"/>
      <c r="E221" s="101">
        <f>+'Pay App 31'!E221</f>
        <v>0</v>
      </c>
      <c r="F221" s="73"/>
      <c r="G221" s="102">
        <f>+'Pay App 31'!G221+'Pay App 32'!F221</f>
        <v>0</v>
      </c>
      <c r="H221" s="194">
        <f>+'Pay App 31'!K221</f>
        <v>0</v>
      </c>
      <c r="I221" s="195"/>
      <c r="J221" s="104"/>
      <c r="K221" s="55">
        <f t="shared" si="10"/>
        <v>0</v>
      </c>
      <c r="L221" s="56">
        <f t="shared" si="8"/>
        <v>0</v>
      </c>
      <c r="M221" s="54">
        <f t="shared" si="9"/>
        <v>0</v>
      </c>
      <c r="N221" s="54">
        <f t="shared" si="11"/>
        <v>0</v>
      </c>
      <c r="O221" s="101">
        <f>+'Pay App 31'!O221+'Pay App 31'!P221</f>
        <v>0</v>
      </c>
      <c r="P221" s="73"/>
      <c r="Q221" s="69">
        <f>+'Pay App 31'!Q221+N221+P221</f>
        <v>0</v>
      </c>
    </row>
    <row r="222" spans="1:17" ht="21" customHeight="1" x14ac:dyDescent="0.25">
      <c r="A222" s="153" t="s">
        <v>394</v>
      </c>
      <c r="B222" s="153"/>
      <c r="C222" s="153" t="s">
        <v>395</v>
      </c>
      <c r="D222" s="158"/>
      <c r="E222" s="101">
        <f>+'Pay App 31'!E222</f>
        <v>0</v>
      </c>
      <c r="F222" s="73"/>
      <c r="G222" s="102">
        <f>+'Pay App 31'!G222+'Pay App 32'!F222</f>
        <v>0</v>
      </c>
      <c r="H222" s="194">
        <f>+'Pay App 31'!K222</f>
        <v>0</v>
      </c>
      <c r="I222" s="195"/>
      <c r="J222" s="104"/>
      <c r="K222" s="55">
        <f t="shared" si="10"/>
        <v>0</v>
      </c>
      <c r="L222" s="56">
        <f t="shared" si="8"/>
        <v>0</v>
      </c>
      <c r="M222" s="54">
        <f t="shared" si="9"/>
        <v>0</v>
      </c>
      <c r="N222" s="54">
        <f t="shared" si="11"/>
        <v>0</v>
      </c>
      <c r="O222" s="101">
        <f>+'Pay App 31'!O222+'Pay App 31'!P222</f>
        <v>0</v>
      </c>
      <c r="P222" s="73"/>
      <c r="Q222" s="69">
        <f>+'Pay App 31'!Q222+N222+P222</f>
        <v>0</v>
      </c>
    </row>
    <row r="223" spans="1:17" ht="21" customHeight="1" x14ac:dyDescent="0.25">
      <c r="A223" s="153" t="s">
        <v>396</v>
      </c>
      <c r="B223" s="153"/>
      <c r="C223" s="153" t="s">
        <v>397</v>
      </c>
      <c r="D223" s="158"/>
      <c r="E223" s="101">
        <f>+'Pay App 31'!E223</f>
        <v>0</v>
      </c>
      <c r="F223" s="73"/>
      <c r="G223" s="102">
        <f>+'Pay App 31'!G223+'Pay App 32'!F223</f>
        <v>0</v>
      </c>
      <c r="H223" s="194">
        <f>+'Pay App 31'!K223</f>
        <v>0</v>
      </c>
      <c r="I223" s="195"/>
      <c r="J223" s="104"/>
      <c r="K223" s="55">
        <f t="shared" si="10"/>
        <v>0</v>
      </c>
      <c r="L223" s="56">
        <f t="shared" si="8"/>
        <v>0</v>
      </c>
      <c r="M223" s="54">
        <f t="shared" si="9"/>
        <v>0</v>
      </c>
      <c r="N223" s="54">
        <f t="shared" si="11"/>
        <v>0</v>
      </c>
      <c r="O223" s="101">
        <f>+'Pay App 31'!O223+'Pay App 31'!P223</f>
        <v>0</v>
      </c>
      <c r="P223" s="73"/>
      <c r="Q223" s="69">
        <f>+'Pay App 31'!Q223+N223+P223</f>
        <v>0</v>
      </c>
    </row>
    <row r="224" spans="1:17" ht="21" customHeight="1" x14ac:dyDescent="0.25">
      <c r="A224" s="156" t="s">
        <v>398</v>
      </c>
      <c r="B224" s="156"/>
      <c r="C224" s="156" t="s">
        <v>399</v>
      </c>
      <c r="D224" s="157"/>
      <c r="E224" s="101">
        <f>+'Pay App 31'!E224</f>
        <v>0</v>
      </c>
      <c r="F224" s="73"/>
      <c r="G224" s="102">
        <f>+'Pay App 31'!G224+'Pay App 32'!F224</f>
        <v>0</v>
      </c>
      <c r="H224" s="194">
        <f>+'Pay App 31'!K224</f>
        <v>0</v>
      </c>
      <c r="I224" s="195"/>
      <c r="J224" s="104"/>
      <c r="K224" s="55">
        <f t="shared" si="10"/>
        <v>0</v>
      </c>
      <c r="L224" s="56">
        <f t="shared" si="8"/>
        <v>0</v>
      </c>
      <c r="M224" s="54">
        <f t="shared" si="9"/>
        <v>0</v>
      </c>
      <c r="N224" s="54">
        <f t="shared" si="11"/>
        <v>0</v>
      </c>
      <c r="O224" s="101">
        <f>+'Pay App 31'!O224+'Pay App 31'!P224</f>
        <v>0</v>
      </c>
      <c r="P224" s="73"/>
      <c r="Q224" s="69">
        <f>+'Pay App 31'!Q224+N224+P224</f>
        <v>0</v>
      </c>
    </row>
    <row r="225" spans="1:17" ht="21" customHeight="1" x14ac:dyDescent="0.25">
      <c r="A225" s="153" t="s">
        <v>164</v>
      </c>
      <c r="B225" s="153"/>
      <c r="C225" s="153" t="s">
        <v>165</v>
      </c>
      <c r="D225" s="158"/>
      <c r="E225" s="101">
        <f>+'Pay App 31'!E225</f>
        <v>0</v>
      </c>
      <c r="F225" s="73"/>
      <c r="G225" s="102">
        <f>+'Pay App 31'!G225+'Pay App 32'!F225</f>
        <v>0</v>
      </c>
      <c r="H225" s="194">
        <f>+'Pay App 31'!K225</f>
        <v>0</v>
      </c>
      <c r="I225" s="195"/>
      <c r="J225" s="104"/>
      <c r="K225" s="55">
        <f t="shared" si="10"/>
        <v>0</v>
      </c>
      <c r="L225" s="56">
        <f t="shared" si="8"/>
        <v>0</v>
      </c>
      <c r="M225" s="54">
        <f t="shared" si="9"/>
        <v>0</v>
      </c>
      <c r="N225" s="54">
        <f t="shared" si="11"/>
        <v>0</v>
      </c>
      <c r="O225" s="101">
        <f>+'Pay App 31'!O225+'Pay App 31'!P225</f>
        <v>0</v>
      </c>
      <c r="P225" s="73"/>
      <c r="Q225" s="69">
        <f>+'Pay App 31'!Q225+N225+P225</f>
        <v>0</v>
      </c>
    </row>
    <row r="226" spans="1:17" ht="21" customHeight="1" x14ac:dyDescent="0.25">
      <c r="A226" s="153" t="s">
        <v>166</v>
      </c>
      <c r="B226" s="153"/>
      <c r="C226" s="153" t="s">
        <v>167</v>
      </c>
      <c r="D226" s="158"/>
      <c r="E226" s="101">
        <f>+'Pay App 31'!E226</f>
        <v>0</v>
      </c>
      <c r="F226" s="73"/>
      <c r="G226" s="102">
        <f>+'Pay App 31'!G226+'Pay App 32'!F226</f>
        <v>0</v>
      </c>
      <c r="H226" s="194">
        <f>+'Pay App 31'!K226</f>
        <v>0</v>
      </c>
      <c r="I226" s="195"/>
      <c r="J226" s="104"/>
      <c r="K226" s="55">
        <f t="shared" si="10"/>
        <v>0</v>
      </c>
      <c r="L226" s="56">
        <f t="shared" si="8"/>
        <v>0</v>
      </c>
      <c r="M226" s="54">
        <f t="shared" si="9"/>
        <v>0</v>
      </c>
      <c r="N226" s="54">
        <f t="shared" si="11"/>
        <v>0</v>
      </c>
      <c r="O226" s="101">
        <f>+'Pay App 31'!O226+'Pay App 31'!P226</f>
        <v>0</v>
      </c>
      <c r="P226" s="73"/>
      <c r="Q226" s="69">
        <f>+'Pay App 31'!Q226+N226+P226</f>
        <v>0</v>
      </c>
    </row>
    <row r="227" spans="1:17" ht="21" customHeight="1" x14ac:dyDescent="0.25">
      <c r="A227" s="153" t="s">
        <v>400</v>
      </c>
      <c r="B227" s="153"/>
      <c r="C227" s="153" t="s">
        <v>401</v>
      </c>
      <c r="D227" s="158"/>
      <c r="E227" s="101">
        <f>+'Pay App 31'!E227</f>
        <v>0</v>
      </c>
      <c r="F227" s="73"/>
      <c r="G227" s="102">
        <f>+'Pay App 31'!G227+'Pay App 32'!F227</f>
        <v>0</v>
      </c>
      <c r="H227" s="194">
        <f>+'Pay App 31'!K227</f>
        <v>0</v>
      </c>
      <c r="I227" s="195"/>
      <c r="J227" s="104"/>
      <c r="K227" s="55">
        <f t="shared" si="10"/>
        <v>0</v>
      </c>
      <c r="L227" s="56">
        <f t="shared" si="8"/>
        <v>0</v>
      </c>
      <c r="M227" s="54">
        <f t="shared" si="9"/>
        <v>0</v>
      </c>
      <c r="N227" s="54">
        <f t="shared" si="11"/>
        <v>0</v>
      </c>
      <c r="O227" s="101">
        <f>+'Pay App 31'!O227+'Pay App 31'!P227</f>
        <v>0</v>
      </c>
      <c r="P227" s="73"/>
      <c r="Q227" s="69">
        <f>+'Pay App 31'!Q227+N227+P227</f>
        <v>0</v>
      </c>
    </row>
    <row r="228" spans="1:17" ht="21" customHeight="1" x14ac:dyDescent="0.25">
      <c r="A228" s="153" t="s">
        <v>168</v>
      </c>
      <c r="B228" s="153"/>
      <c r="C228" s="153" t="s">
        <v>169</v>
      </c>
      <c r="D228" s="158"/>
      <c r="E228" s="101">
        <f>+'Pay App 31'!E228</f>
        <v>0</v>
      </c>
      <c r="F228" s="73"/>
      <c r="G228" s="102">
        <f>+'Pay App 31'!G228+'Pay App 32'!F228</f>
        <v>0</v>
      </c>
      <c r="H228" s="194">
        <f>+'Pay App 31'!K228</f>
        <v>0</v>
      </c>
      <c r="I228" s="195"/>
      <c r="J228" s="104"/>
      <c r="K228" s="55">
        <f t="shared" si="10"/>
        <v>0</v>
      </c>
      <c r="L228" s="56">
        <f t="shared" si="8"/>
        <v>0</v>
      </c>
      <c r="M228" s="54">
        <f t="shared" si="9"/>
        <v>0</v>
      </c>
      <c r="N228" s="54">
        <f t="shared" si="11"/>
        <v>0</v>
      </c>
      <c r="O228" s="101">
        <f>+'Pay App 31'!O228+'Pay App 31'!P228</f>
        <v>0</v>
      </c>
      <c r="P228" s="73"/>
      <c r="Q228" s="69">
        <f>+'Pay App 31'!Q228+N228+P228</f>
        <v>0</v>
      </c>
    </row>
    <row r="229" spans="1:17" ht="21" customHeight="1" x14ac:dyDescent="0.25">
      <c r="A229" s="153" t="s">
        <v>170</v>
      </c>
      <c r="B229" s="153"/>
      <c r="C229" s="153" t="s">
        <v>171</v>
      </c>
      <c r="D229" s="158"/>
      <c r="E229" s="101">
        <f>+'Pay App 31'!E229</f>
        <v>0</v>
      </c>
      <c r="F229" s="73"/>
      <c r="G229" s="102">
        <f>+'Pay App 31'!G229+'Pay App 32'!F229</f>
        <v>0</v>
      </c>
      <c r="H229" s="194">
        <f>+'Pay App 31'!K229</f>
        <v>0</v>
      </c>
      <c r="I229" s="195"/>
      <c r="J229" s="104"/>
      <c r="K229" s="55">
        <f t="shared" si="10"/>
        <v>0</v>
      </c>
      <c r="L229" s="56">
        <f t="shared" si="8"/>
        <v>0</v>
      </c>
      <c r="M229" s="54">
        <f t="shared" si="9"/>
        <v>0</v>
      </c>
      <c r="N229" s="54">
        <f t="shared" si="11"/>
        <v>0</v>
      </c>
      <c r="O229" s="101">
        <f>+'Pay App 31'!O229+'Pay App 31'!P229</f>
        <v>0</v>
      </c>
      <c r="P229" s="73"/>
      <c r="Q229" s="69">
        <f>+'Pay App 31'!Q229+N229+P229</f>
        <v>0</v>
      </c>
    </row>
    <row r="230" spans="1:17" ht="21" customHeight="1" x14ac:dyDescent="0.25">
      <c r="A230" s="156" t="s">
        <v>208</v>
      </c>
      <c r="B230" s="156"/>
      <c r="C230" s="156" t="s">
        <v>172</v>
      </c>
      <c r="D230" s="157"/>
      <c r="E230" s="101">
        <f>+'Pay App 31'!E230</f>
        <v>0</v>
      </c>
      <c r="F230" s="73"/>
      <c r="G230" s="102">
        <f>+'Pay App 31'!G230+'Pay App 32'!F230</f>
        <v>0</v>
      </c>
      <c r="H230" s="194">
        <f>+'Pay App 31'!K230</f>
        <v>0</v>
      </c>
      <c r="I230" s="195"/>
      <c r="J230" s="104"/>
      <c r="K230" s="55">
        <f t="shared" si="10"/>
        <v>0</v>
      </c>
      <c r="L230" s="56">
        <f t="shared" si="8"/>
        <v>0</v>
      </c>
      <c r="M230" s="54">
        <f t="shared" si="9"/>
        <v>0</v>
      </c>
      <c r="N230" s="54">
        <f t="shared" si="11"/>
        <v>0</v>
      </c>
      <c r="O230" s="101">
        <f>+'Pay App 31'!O230+'Pay App 31'!P230</f>
        <v>0</v>
      </c>
      <c r="P230" s="73"/>
      <c r="Q230" s="69">
        <f>+'Pay App 31'!Q230+N230+P230</f>
        <v>0</v>
      </c>
    </row>
    <row r="231" spans="1:17" ht="21" customHeight="1" x14ac:dyDescent="0.25">
      <c r="A231" s="153" t="s">
        <v>173</v>
      </c>
      <c r="B231" s="153"/>
      <c r="C231" s="153" t="s">
        <v>174</v>
      </c>
      <c r="D231" s="158"/>
      <c r="E231" s="101">
        <f>+'Pay App 31'!E231</f>
        <v>0</v>
      </c>
      <c r="F231" s="73"/>
      <c r="G231" s="102">
        <f>+'Pay App 31'!G231+'Pay App 32'!F231</f>
        <v>0</v>
      </c>
      <c r="H231" s="194">
        <f>+'Pay App 31'!K231</f>
        <v>0</v>
      </c>
      <c r="I231" s="195"/>
      <c r="J231" s="104"/>
      <c r="K231" s="55">
        <f t="shared" si="10"/>
        <v>0</v>
      </c>
      <c r="L231" s="56">
        <f t="shared" si="8"/>
        <v>0</v>
      </c>
      <c r="M231" s="54">
        <f t="shared" si="9"/>
        <v>0</v>
      </c>
      <c r="N231" s="54">
        <f t="shared" si="11"/>
        <v>0</v>
      </c>
      <c r="O231" s="101">
        <f>+'Pay App 31'!O231+'Pay App 31'!P231</f>
        <v>0</v>
      </c>
      <c r="P231" s="73"/>
      <c r="Q231" s="69">
        <f>+'Pay App 31'!Q231+N231+P231</f>
        <v>0</v>
      </c>
    </row>
    <row r="232" spans="1:17" ht="21" customHeight="1" x14ac:dyDescent="0.25">
      <c r="A232" s="153" t="s">
        <v>175</v>
      </c>
      <c r="B232" s="153"/>
      <c r="C232" s="153" t="s">
        <v>176</v>
      </c>
      <c r="D232" s="158"/>
      <c r="E232" s="101">
        <f>+'Pay App 31'!E232</f>
        <v>0</v>
      </c>
      <c r="F232" s="73"/>
      <c r="G232" s="102">
        <f>+'Pay App 31'!G232+'Pay App 32'!F232</f>
        <v>0</v>
      </c>
      <c r="H232" s="194">
        <f>+'Pay App 31'!K232</f>
        <v>0</v>
      </c>
      <c r="I232" s="195"/>
      <c r="J232" s="104"/>
      <c r="K232" s="55">
        <f t="shared" si="10"/>
        <v>0</v>
      </c>
      <c r="L232" s="56">
        <f t="shared" si="8"/>
        <v>0</v>
      </c>
      <c r="M232" s="54">
        <f t="shared" si="9"/>
        <v>0</v>
      </c>
      <c r="N232" s="54">
        <f t="shared" si="11"/>
        <v>0</v>
      </c>
      <c r="O232" s="101">
        <f>+'Pay App 31'!O232+'Pay App 31'!P232</f>
        <v>0</v>
      </c>
      <c r="P232" s="73"/>
      <c r="Q232" s="69">
        <f>+'Pay App 31'!Q232+N232+P232</f>
        <v>0</v>
      </c>
    </row>
    <row r="233" spans="1:17" ht="21" customHeight="1" x14ac:dyDescent="0.25">
      <c r="A233" s="153" t="s">
        <v>177</v>
      </c>
      <c r="B233" s="153"/>
      <c r="C233" s="153" t="s">
        <v>178</v>
      </c>
      <c r="D233" s="158"/>
      <c r="E233" s="101">
        <f>+'Pay App 31'!E233</f>
        <v>0</v>
      </c>
      <c r="F233" s="73"/>
      <c r="G233" s="102">
        <f>+'Pay App 31'!G233+'Pay App 32'!F233</f>
        <v>0</v>
      </c>
      <c r="H233" s="194">
        <f>+'Pay App 31'!K233</f>
        <v>0</v>
      </c>
      <c r="I233" s="195"/>
      <c r="J233" s="104"/>
      <c r="K233" s="55">
        <f t="shared" si="10"/>
        <v>0</v>
      </c>
      <c r="L233" s="56">
        <f t="shared" si="8"/>
        <v>0</v>
      </c>
      <c r="M233" s="54">
        <f t="shared" si="9"/>
        <v>0</v>
      </c>
      <c r="N233" s="54">
        <f t="shared" si="11"/>
        <v>0</v>
      </c>
      <c r="O233" s="101">
        <f>+'Pay App 31'!O233+'Pay App 31'!P233</f>
        <v>0</v>
      </c>
      <c r="P233" s="73"/>
      <c r="Q233" s="69">
        <f>+'Pay App 31'!Q233+N233+P233</f>
        <v>0</v>
      </c>
    </row>
    <row r="234" spans="1:17" ht="21" customHeight="1" x14ac:dyDescent="0.25">
      <c r="A234" s="153" t="s">
        <v>402</v>
      </c>
      <c r="B234" s="153"/>
      <c r="C234" s="153" t="s">
        <v>403</v>
      </c>
      <c r="D234" s="158"/>
      <c r="E234" s="101">
        <f>+'Pay App 31'!E234</f>
        <v>0</v>
      </c>
      <c r="F234" s="73"/>
      <c r="G234" s="102">
        <f>+'Pay App 31'!G234+'Pay App 32'!F234</f>
        <v>0</v>
      </c>
      <c r="H234" s="194">
        <f>+'Pay App 31'!K234</f>
        <v>0</v>
      </c>
      <c r="I234" s="195"/>
      <c r="J234" s="104"/>
      <c r="K234" s="55">
        <f t="shared" si="10"/>
        <v>0</v>
      </c>
      <c r="L234" s="56">
        <f t="shared" si="8"/>
        <v>0</v>
      </c>
      <c r="M234" s="54">
        <f t="shared" si="9"/>
        <v>0</v>
      </c>
      <c r="N234" s="54">
        <f t="shared" si="11"/>
        <v>0</v>
      </c>
      <c r="O234" s="101">
        <f>+'Pay App 31'!O234+'Pay App 31'!P234</f>
        <v>0</v>
      </c>
      <c r="P234" s="73"/>
      <c r="Q234" s="69">
        <f>+'Pay App 31'!Q234+N234+P234</f>
        <v>0</v>
      </c>
    </row>
    <row r="235" spans="1:17" ht="21" customHeight="1" x14ac:dyDescent="0.25">
      <c r="A235" s="153" t="s">
        <v>179</v>
      </c>
      <c r="B235" s="153"/>
      <c r="C235" s="153" t="s">
        <v>180</v>
      </c>
      <c r="D235" s="158"/>
      <c r="E235" s="101">
        <f>+'Pay App 31'!E235</f>
        <v>0</v>
      </c>
      <c r="F235" s="73"/>
      <c r="G235" s="102">
        <f>+'Pay App 31'!G235+'Pay App 32'!F235</f>
        <v>0</v>
      </c>
      <c r="H235" s="194">
        <f>+'Pay App 31'!K235</f>
        <v>0</v>
      </c>
      <c r="I235" s="195"/>
      <c r="J235" s="104"/>
      <c r="K235" s="55">
        <f t="shared" si="10"/>
        <v>0</v>
      </c>
      <c r="L235" s="56">
        <f t="shared" si="8"/>
        <v>0</v>
      </c>
      <c r="M235" s="54">
        <f t="shared" si="9"/>
        <v>0</v>
      </c>
      <c r="N235" s="54">
        <f t="shared" si="11"/>
        <v>0</v>
      </c>
      <c r="O235" s="101">
        <f>+'Pay App 31'!O235+'Pay App 31'!P235</f>
        <v>0</v>
      </c>
      <c r="P235" s="73"/>
      <c r="Q235" s="69">
        <f>+'Pay App 31'!Q235+N235+P235</f>
        <v>0</v>
      </c>
    </row>
    <row r="236" spans="1:17" ht="21" customHeight="1" x14ac:dyDescent="0.25">
      <c r="A236" s="153" t="s">
        <v>181</v>
      </c>
      <c r="B236" s="153"/>
      <c r="C236" s="153" t="s">
        <v>182</v>
      </c>
      <c r="D236" s="158"/>
      <c r="E236" s="101">
        <f>+'Pay App 31'!E236</f>
        <v>0</v>
      </c>
      <c r="F236" s="73"/>
      <c r="G236" s="102">
        <f>+'Pay App 31'!G236+'Pay App 32'!F236</f>
        <v>0</v>
      </c>
      <c r="H236" s="194">
        <f>+'Pay App 31'!K236</f>
        <v>0</v>
      </c>
      <c r="I236" s="195"/>
      <c r="J236" s="104"/>
      <c r="K236" s="55">
        <f t="shared" si="10"/>
        <v>0</v>
      </c>
      <c r="L236" s="56">
        <f t="shared" si="8"/>
        <v>0</v>
      </c>
      <c r="M236" s="54">
        <f t="shared" si="9"/>
        <v>0</v>
      </c>
      <c r="N236" s="54">
        <f t="shared" si="11"/>
        <v>0</v>
      </c>
      <c r="O236" s="101">
        <f>+'Pay App 31'!O236+'Pay App 31'!P236</f>
        <v>0</v>
      </c>
      <c r="P236" s="73"/>
      <c r="Q236" s="69">
        <f>+'Pay App 31'!Q236+N236+P236</f>
        <v>0</v>
      </c>
    </row>
    <row r="237" spans="1:17" ht="21" customHeight="1" x14ac:dyDescent="0.25">
      <c r="A237" s="153" t="s">
        <v>183</v>
      </c>
      <c r="B237" s="153"/>
      <c r="C237" s="153" t="s">
        <v>184</v>
      </c>
      <c r="D237" s="158"/>
      <c r="E237" s="101">
        <f>+'Pay App 31'!E237</f>
        <v>0</v>
      </c>
      <c r="F237" s="73"/>
      <c r="G237" s="102">
        <f>+'Pay App 31'!G237+'Pay App 32'!F237</f>
        <v>0</v>
      </c>
      <c r="H237" s="194">
        <f>+'Pay App 31'!K237</f>
        <v>0</v>
      </c>
      <c r="I237" s="195"/>
      <c r="J237" s="104"/>
      <c r="K237" s="55">
        <f t="shared" si="10"/>
        <v>0</v>
      </c>
      <c r="L237" s="56">
        <f t="shared" si="8"/>
        <v>0</v>
      </c>
      <c r="M237" s="54">
        <f t="shared" si="9"/>
        <v>0</v>
      </c>
      <c r="N237" s="54">
        <f t="shared" si="11"/>
        <v>0</v>
      </c>
      <c r="O237" s="101">
        <f>+'Pay App 31'!O237+'Pay App 31'!P237</f>
        <v>0</v>
      </c>
      <c r="P237" s="73"/>
      <c r="Q237" s="69">
        <f>+'Pay App 31'!Q237+N237+P237</f>
        <v>0</v>
      </c>
    </row>
    <row r="238" spans="1:17" ht="21" customHeight="1" x14ac:dyDescent="0.25">
      <c r="A238" s="156" t="s">
        <v>404</v>
      </c>
      <c r="B238" s="156"/>
      <c r="C238" s="156" t="s">
        <v>405</v>
      </c>
      <c r="D238" s="157"/>
      <c r="E238" s="101">
        <f>+'Pay App 31'!E238</f>
        <v>0</v>
      </c>
      <c r="F238" s="73"/>
      <c r="G238" s="54">
        <f>+'Pay App 31'!G238+'Pay App 32'!F238</f>
        <v>0</v>
      </c>
      <c r="H238" s="194">
        <f>+'Pay App 31'!K238</f>
        <v>0</v>
      </c>
      <c r="I238" s="195"/>
      <c r="J238" s="104"/>
      <c r="K238" s="55">
        <f t="shared" si="10"/>
        <v>0</v>
      </c>
      <c r="L238" s="120">
        <f t="shared" si="8"/>
        <v>0</v>
      </c>
      <c r="M238" s="54">
        <f t="shared" si="9"/>
        <v>0</v>
      </c>
      <c r="N238" s="54">
        <f t="shared" si="11"/>
        <v>0</v>
      </c>
      <c r="O238" s="101">
        <f>+'Pay App 31'!O238+'Pay App 31'!P238</f>
        <v>0</v>
      </c>
      <c r="P238" s="73"/>
      <c r="Q238" s="69">
        <f>+'Pay App 31'!Q238+N238+P238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8"/>
        <v>0</v>
      </c>
      <c r="M239" s="59">
        <f>SUM(M80:M238)</f>
        <v>0</v>
      </c>
      <c r="N239" s="59">
        <f>SUM(N80:N238)</f>
        <v>0</v>
      </c>
      <c r="O239" s="111">
        <f>SUM(O80:O238)</f>
        <v>0</v>
      </c>
      <c r="P239" s="59">
        <f>SUM(P80:P238)</f>
        <v>0</v>
      </c>
      <c r="Q239" s="59">
        <f>SUM(Q80:Q238)</f>
        <v>0</v>
      </c>
    </row>
    <row r="242" spans="12:12" x14ac:dyDescent="0.25">
      <c r="L242" s="60"/>
    </row>
  </sheetData>
  <sheetProtection algorithmName="SHA-512" hashValue="9wodyFOcqFKh58VTggCpBx2hGjvTAWq3e6kAoizlJRunzwlHLkwuDB4ezeZXNORYiDmEBdPZh1OjY+8EsJmshg==" saltValue="vp1BcHXLlVspSSTxLYjSOg==" spinCount="100000" sheet="1" selectLockedCells="1"/>
  <protectedRanges>
    <protectedRange sqref="A116 C116" name="Range2"/>
    <protectedRange sqref="A188 A218 C188 C218" name="Range2_1"/>
  </protectedRanges>
  <mergeCells count="516">
    <mergeCell ref="A7:B7"/>
    <mergeCell ref="I7:J7"/>
    <mergeCell ref="H8:Q11"/>
    <mergeCell ref="A12:B12"/>
    <mergeCell ref="H12:Q15"/>
    <mergeCell ref="A14:B14"/>
    <mergeCell ref="A24:B24"/>
    <mergeCell ref="H24:Q25"/>
    <mergeCell ref="A25:B25"/>
    <mergeCell ref="A27:B27"/>
    <mergeCell ref="A28:B28"/>
    <mergeCell ref="A29:B29"/>
    <mergeCell ref="H29:J29"/>
    <mergeCell ref="L29:N29"/>
    <mergeCell ref="H16:Q16"/>
    <mergeCell ref="H18:Q19"/>
    <mergeCell ref="A19:B19"/>
    <mergeCell ref="A21:B21"/>
    <mergeCell ref="H21:Q22"/>
    <mergeCell ref="A22:B22"/>
    <mergeCell ref="H56:J56"/>
    <mergeCell ref="H62:Q65"/>
    <mergeCell ref="A74:B74"/>
    <mergeCell ref="N75:Q75"/>
    <mergeCell ref="H76:I76"/>
    <mergeCell ref="A78:B78"/>
    <mergeCell ref="C78:D78"/>
    <mergeCell ref="H78:I78"/>
    <mergeCell ref="A31:B31"/>
    <mergeCell ref="H34:Q34"/>
    <mergeCell ref="H36:Q41"/>
    <mergeCell ref="H48:J48"/>
    <mergeCell ref="N48:P48"/>
    <mergeCell ref="H55:J55"/>
    <mergeCell ref="N55:P55"/>
    <mergeCell ref="A81:B81"/>
    <mergeCell ref="C81:D81"/>
    <mergeCell ref="H81:I81"/>
    <mergeCell ref="A82:B82"/>
    <mergeCell ref="H82:I82"/>
    <mergeCell ref="A83:B83"/>
    <mergeCell ref="C83:D83"/>
    <mergeCell ref="H83:I83"/>
    <mergeCell ref="A79:B79"/>
    <mergeCell ref="C79:D79"/>
    <mergeCell ref="H79:I79"/>
    <mergeCell ref="A80:B80"/>
    <mergeCell ref="C80:D80"/>
    <mergeCell ref="H80:I80"/>
    <mergeCell ref="A86:B86"/>
    <mergeCell ref="C86:D86"/>
    <mergeCell ref="H86:I86"/>
    <mergeCell ref="A87:B87"/>
    <mergeCell ref="C87:D87"/>
    <mergeCell ref="H87:I87"/>
    <mergeCell ref="A84:B84"/>
    <mergeCell ref="C84:D84"/>
    <mergeCell ref="H84:I84"/>
    <mergeCell ref="A85:B85"/>
    <mergeCell ref="C85:D85"/>
    <mergeCell ref="H85:I85"/>
    <mergeCell ref="A90:B90"/>
    <mergeCell ref="C90:D90"/>
    <mergeCell ref="H90:I90"/>
    <mergeCell ref="A91:B91"/>
    <mergeCell ref="C91:D91"/>
    <mergeCell ref="H91:I91"/>
    <mergeCell ref="A88:B88"/>
    <mergeCell ref="C88:D88"/>
    <mergeCell ref="H88:I88"/>
    <mergeCell ref="A89:B89"/>
    <mergeCell ref="C89:D89"/>
    <mergeCell ref="H89:I89"/>
    <mergeCell ref="A94:B94"/>
    <mergeCell ref="C94:D94"/>
    <mergeCell ref="H94:I94"/>
    <mergeCell ref="A95:B95"/>
    <mergeCell ref="C95:D95"/>
    <mergeCell ref="H95:I95"/>
    <mergeCell ref="A92:B92"/>
    <mergeCell ref="C92:D92"/>
    <mergeCell ref="H92:I92"/>
    <mergeCell ref="A93:B93"/>
    <mergeCell ref="C93:D93"/>
    <mergeCell ref="H93:I93"/>
    <mergeCell ref="A98:B98"/>
    <mergeCell ref="C98:D98"/>
    <mergeCell ref="H98:I98"/>
    <mergeCell ref="A99:B99"/>
    <mergeCell ref="C99:D99"/>
    <mergeCell ref="H99:I99"/>
    <mergeCell ref="A96:B96"/>
    <mergeCell ref="C96:D96"/>
    <mergeCell ref="H96:I96"/>
    <mergeCell ref="A97:B97"/>
    <mergeCell ref="C97:D97"/>
    <mergeCell ref="H97:I97"/>
    <mergeCell ref="A102:B102"/>
    <mergeCell ref="C102:D102"/>
    <mergeCell ref="H102:I102"/>
    <mergeCell ref="A103:B103"/>
    <mergeCell ref="C103:D103"/>
    <mergeCell ref="H103:I103"/>
    <mergeCell ref="A100:B100"/>
    <mergeCell ref="C100:D100"/>
    <mergeCell ref="H100:I100"/>
    <mergeCell ref="A101:B101"/>
    <mergeCell ref="C101:D101"/>
    <mergeCell ref="H101:I101"/>
    <mergeCell ref="A106:B106"/>
    <mergeCell ref="C106:D106"/>
    <mergeCell ref="H106:I106"/>
    <mergeCell ref="A107:B107"/>
    <mergeCell ref="C107:D107"/>
    <mergeCell ref="H107:I107"/>
    <mergeCell ref="A104:B104"/>
    <mergeCell ref="C104:D104"/>
    <mergeCell ref="H104:I104"/>
    <mergeCell ref="A105:B105"/>
    <mergeCell ref="C105:D105"/>
    <mergeCell ref="H105:I105"/>
    <mergeCell ref="A110:B110"/>
    <mergeCell ref="C110:D110"/>
    <mergeCell ref="H110:I110"/>
    <mergeCell ref="A111:B111"/>
    <mergeCell ref="C111:D111"/>
    <mergeCell ref="H111:I111"/>
    <mergeCell ref="A108:B108"/>
    <mergeCell ref="C108:D108"/>
    <mergeCell ref="H108:I108"/>
    <mergeCell ref="A109:B109"/>
    <mergeCell ref="C109:D109"/>
    <mergeCell ref="H109:I109"/>
    <mergeCell ref="A114:B114"/>
    <mergeCell ref="C114:D114"/>
    <mergeCell ref="H114:I114"/>
    <mergeCell ref="A115:B115"/>
    <mergeCell ref="C115:D115"/>
    <mergeCell ref="H115:I115"/>
    <mergeCell ref="A112:B112"/>
    <mergeCell ref="C112:D112"/>
    <mergeCell ref="H112:I112"/>
    <mergeCell ref="A113:B113"/>
    <mergeCell ref="C113:D113"/>
    <mergeCell ref="H113:I113"/>
    <mergeCell ref="A118:B118"/>
    <mergeCell ref="H118:I118"/>
    <mergeCell ref="A119:B119"/>
    <mergeCell ref="C119:D119"/>
    <mergeCell ref="H119:I119"/>
    <mergeCell ref="A120:B120"/>
    <mergeCell ref="C120:D120"/>
    <mergeCell ref="H120:I120"/>
    <mergeCell ref="A116:B116"/>
    <mergeCell ref="C116:D116"/>
    <mergeCell ref="H116:I116"/>
    <mergeCell ref="A117:B117"/>
    <mergeCell ref="C117:D117"/>
    <mergeCell ref="H117:I117"/>
    <mergeCell ref="A123:B123"/>
    <mergeCell ref="C123:D123"/>
    <mergeCell ref="H123:I123"/>
    <mergeCell ref="A124:B124"/>
    <mergeCell ref="C124:D124"/>
    <mergeCell ref="H124:I124"/>
    <mergeCell ref="A121:B121"/>
    <mergeCell ref="C121:D121"/>
    <mergeCell ref="H121:I121"/>
    <mergeCell ref="A122:B122"/>
    <mergeCell ref="C122:D122"/>
    <mergeCell ref="H122:I122"/>
    <mergeCell ref="A127:B127"/>
    <mergeCell ref="C127:D127"/>
    <mergeCell ref="H127:I127"/>
    <mergeCell ref="A128:B128"/>
    <mergeCell ref="C128:D128"/>
    <mergeCell ref="H128:I128"/>
    <mergeCell ref="A125:B125"/>
    <mergeCell ref="C125:D125"/>
    <mergeCell ref="H125:I125"/>
    <mergeCell ref="A126:B126"/>
    <mergeCell ref="C126:D126"/>
    <mergeCell ref="H126:I126"/>
    <mergeCell ref="A131:B131"/>
    <mergeCell ref="C131:D131"/>
    <mergeCell ref="H131:I131"/>
    <mergeCell ref="A132:B132"/>
    <mergeCell ref="C132:D132"/>
    <mergeCell ref="H132:I132"/>
    <mergeCell ref="A129:B129"/>
    <mergeCell ref="C129:D129"/>
    <mergeCell ref="H129:I129"/>
    <mergeCell ref="A130:B130"/>
    <mergeCell ref="C130:D130"/>
    <mergeCell ref="H130:I130"/>
    <mergeCell ref="A135:B135"/>
    <mergeCell ref="C135:D135"/>
    <mergeCell ref="H135:I135"/>
    <mergeCell ref="A136:B136"/>
    <mergeCell ref="C136:D136"/>
    <mergeCell ref="H136:I136"/>
    <mergeCell ref="A133:B133"/>
    <mergeCell ref="C133:D133"/>
    <mergeCell ref="H133:I133"/>
    <mergeCell ref="A134:B134"/>
    <mergeCell ref="C134:D134"/>
    <mergeCell ref="H134:I134"/>
    <mergeCell ref="A139:B139"/>
    <mergeCell ref="C139:D139"/>
    <mergeCell ref="H139:I139"/>
    <mergeCell ref="A140:B140"/>
    <mergeCell ref="C140:D140"/>
    <mergeCell ref="H140:I140"/>
    <mergeCell ref="A137:B137"/>
    <mergeCell ref="C137:D137"/>
    <mergeCell ref="H137:I137"/>
    <mergeCell ref="A138:B138"/>
    <mergeCell ref="C138:D138"/>
    <mergeCell ref="H138:I138"/>
    <mergeCell ref="A143:B143"/>
    <mergeCell ref="C143:D143"/>
    <mergeCell ref="H143:I143"/>
    <mergeCell ref="A144:B144"/>
    <mergeCell ref="C144:D144"/>
    <mergeCell ref="H144:I144"/>
    <mergeCell ref="A141:B141"/>
    <mergeCell ref="C141:D141"/>
    <mergeCell ref="H141:I141"/>
    <mergeCell ref="A142:B142"/>
    <mergeCell ref="C142:D142"/>
    <mergeCell ref="H142:I142"/>
    <mergeCell ref="A147:B147"/>
    <mergeCell ref="C147:D147"/>
    <mergeCell ref="H147:I147"/>
    <mergeCell ref="A148:B148"/>
    <mergeCell ref="C148:D148"/>
    <mergeCell ref="H148:I148"/>
    <mergeCell ref="A145:B145"/>
    <mergeCell ref="C145:D145"/>
    <mergeCell ref="H145:I145"/>
    <mergeCell ref="A146:B146"/>
    <mergeCell ref="C146:D146"/>
    <mergeCell ref="H146:I146"/>
    <mergeCell ref="A151:B151"/>
    <mergeCell ref="C151:D151"/>
    <mergeCell ref="H151:I151"/>
    <mergeCell ref="A152:B152"/>
    <mergeCell ref="C152:D152"/>
    <mergeCell ref="H152:I152"/>
    <mergeCell ref="A149:B149"/>
    <mergeCell ref="C149:D149"/>
    <mergeCell ref="H149:I149"/>
    <mergeCell ref="A150:B150"/>
    <mergeCell ref="C150:D150"/>
    <mergeCell ref="H150:I150"/>
    <mergeCell ref="A155:B155"/>
    <mergeCell ref="C155:D155"/>
    <mergeCell ref="H155:I155"/>
    <mergeCell ref="A156:B156"/>
    <mergeCell ref="C156:D156"/>
    <mergeCell ref="H156:I156"/>
    <mergeCell ref="A153:B153"/>
    <mergeCell ref="C153:D153"/>
    <mergeCell ref="H153:I153"/>
    <mergeCell ref="A154:B154"/>
    <mergeCell ref="C154:D154"/>
    <mergeCell ref="H154:I154"/>
    <mergeCell ref="A159:B159"/>
    <mergeCell ref="C159:D159"/>
    <mergeCell ref="H159:I159"/>
    <mergeCell ref="A160:B160"/>
    <mergeCell ref="C160:D160"/>
    <mergeCell ref="H160:I160"/>
    <mergeCell ref="A157:B157"/>
    <mergeCell ref="C157:D157"/>
    <mergeCell ref="H157:I157"/>
    <mergeCell ref="A158:B158"/>
    <mergeCell ref="C158:D158"/>
    <mergeCell ref="H158:I158"/>
    <mergeCell ref="A163:B163"/>
    <mergeCell ref="C163:D163"/>
    <mergeCell ref="H163:I163"/>
    <mergeCell ref="A164:B164"/>
    <mergeCell ref="C164:D164"/>
    <mergeCell ref="H164:I164"/>
    <mergeCell ref="A161:B161"/>
    <mergeCell ref="C161:D161"/>
    <mergeCell ref="H161:I161"/>
    <mergeCell ref="A162:B162"/>
    <mergeCell ref="C162:D162"/>
    <mergeCell ref="H162:I162"/>
    <mergeCell ref="A167:B167"/>
    <mergeCell ref="C167:D167"/>
    <mergeCell ref="H167:I167"/>
    <mergeCell ref="A168:B168"/>
    <mergeCell ref="C168:D168"/>
    <mergeCell ref="H168:I168"/>
    <mergeCell ref="A165:B165"/>
    <mergeCell ref="C165:D165"/>
    <mergeCell ref="H165:I165"/>
    <mergeCell ref="A166:B166"/>
    <mergeCell ref="C166:D166"/>
    <mergeCell ref="H166:I166"/>
    <mergeCell ref="A171:B171"/>
    <mergeCell ref="C171:D171"/>
    <mergeCell ref="H171:I171"/>
    <mergeCell ref="A172:B172"/>
    <mergeCell ref="C172:D172"/>
    <mergeCell ref="H172:I172"/>
    <mergeCell ref="A169:B169"/>
    <mergeCell ref="C169:D169"/>
    <mergeCell ref="H169:I169"/>
    <mergeCell ref="A170:B170"/>
    <mergeCell ref="C170:D170"/>
    <mergeCell ref="H170:I170"/>
    <mergeCell ref="A175:B175"/>
    <mergeCell ref="C175:D175"/>
    <mergeCell ref="H175:I175"/>
    <mergeCell ref="A176:B176"/>
    <mergeCell ref="C176:D176"/>
    <mergeCell ref="H176:I176"/>
    <mergeCell ref="A173:B173"/>
    <mergeCell ref="C173:D173"/>
    <mergeCell ref="H173:I173"/>
    <mergeCell ref="A174:B174"/>
    <mergeCell ref="C174:D174"/>
    <mergeCell ref="H174:I174"/>
    <mergeCell ref="A179:B179"/>
    <mergeCell ref="C179:D179"/>
    <mergeCell ref="H179:I179"/>
    <mergeCell ref="A180:B180"/>
    <mergeCell ref="C180:D180"/>
    <mergeCell ref="H180:I180"/>
    <mergeCell ref="A177:B177"/>
    <mergeCell ref="C177:D177"/>
    <mergeCell ref="H177:I177"/>
    <mergeCell ref="A178:B178"/>
    <mergeCell ref="C178:D178"/>
    <mergeCell ref="H178:I178"/>
    <mergeCell ref="A183:B183"/>
    <mergeCell ref="C183:D183"/>
    <mergeCell ref="H183:I183"/>
    <mergeCell ref="A184:B184"/>
    <mergeCell ref="C184:D184"/>
    <mergeCell ref="H184:I184"/>
    <mergeCell ref="A181:B181"/>
    <mergeCell ref="C181:D181"/>
    <mergeCell ref="H181:I181"/>
    <mergeCell ref="A182:B182"/>
    <mergeCell ref="C182:D182"/>
    <mergeCell ref="H182:I182"/>
    <mergeCell ref="A187:B187"/>
    <mergeCell ref="C187:D187"/>
    <mergeCell ref="H187:I187"/>
    <mergeCell ref="A188:B188"/>
    <mergeCell ref="C188:D188"/>
    <mergeCell ref="H188:I188"/>
    <mergeCell ref="A185:B185"/>
    <mergeCell ref="C185:D185"/>
    <mergeCell ref="H185:I185"/>
    <mergeCell ref="A186:B186"/>
    <mergeCell ref="C186:D186"/>
    <mergeCell ref="H186:I186"/>
    <mergeCell ref="A191:B191"/>
    <mergeCell ref="C191:D191"/>
    <mergeCell ref="H191:I191"/>
    <mergeCell ref="A192:B192"/>
    <mergeCell ref="C192:D192"/>
    <mergeCell ref="H192:I192"/>
    <mergeCell ref="A189:B189"/>
    <mergeCell ref="C189:D189"/>
    <mergeCell ref="H189:I189"/>
    <mergeCell ref="A190:B190"/>
    <mergeCell ref="C190:D190"/>
    <mergeCell ref="H190:I190"/>
    <mergeCell ref="A195:B195"/>
    <mergeCell ref="C195:D195"/>
    <mergeCell ref="H195:I195"/>
    <mergeCell ref="A196:B196"/>
    <mergeCell ref="C196:D196"/>
    <mergeCell ref="H196:I196"/>
    <mergeCell ref="A193:B193"/>
    <mergeCell ref="C193:D193"/>
    <mergeCell ref="H193:I193"/>
    <mergeCell ref="A194:B194"/>
    <mergeCell ref="C194:D194"/>
    <mergeCell ref="H194:I194"/>
    <mergeCell ref="A199:B199"/>
    <mergeCell ref="C199:D199"/>
    <mergeCell ref="H199:I199"/>
    <mergeCell ref="A200:B200"/>
    <mergeCell ref="C200:D200"/>
    <mergeCell ref="H200:I200"/>
    <mergeCell ref="A197:B197"/>
    <mergeCell ref="C197:D197"/>
    <mergeCell ref="H197:I197"/>
    <mergeCell ref="A198:B198"/>
    <mergeCell ref="C198:D198"/>
    <mergeCell ref="H198:I198"/>
    <mergeCell ref="A203:B203"/>
    <mergeCell ref="C203:D203"/>
    <mergeCell ref="H203:I203"/>
    <mergeCell ref="A204:B204"/>
    <mergeCell ref="C204:D204"/>
    <mergeCell ref="H204:I204"/>
    <mergeCell ref="A201:B201"/>
    <mergeCell ref="C201:D201"/>
    <mergeCell ref="H201:I201"/>
    <mergeCell ref="A202:B202"/>
    <mergeCell ref="C202:D202"/>
    <mergeCell ref="H202:I202"/>
    <mergeCell ref="A207:B207"/>
    <mergeCell ref="C207:D207"/>
    <mergeCell ref="H207:I207"/>
    <mergeCell ref="A208:B208"/>
    <mergeCell ref="C208:D208"/>
    <mergeCell ref="H208:I208"/>
    <mergeCell ref="A205:B205"/>
    <mergeCell ref="C205:D205"/>
    <mergeCell ref="H205:I205"/>
    <mergeCell ref="A206:B206"/>
    <mergeCell ref="C206:D206"/>
    <mergeCell ref="H206:I206"/>
    <mergeCell ref="A211:B211"/>
    <mergeCell ref="C211:D211"/>
    <mergeCell ref="H211:I211"/>
    <mergeCell ref="A212:B212"/>
    <mergeCell ref="C212:D212"/>
    <mergeCell ref="H212:I212"/>
    <mergeCell ref="A209:B209"/>
    <mergeCell ref="C209:D209"/>
    <mergeCell ref="H209:I209"/>
    <mergeCell ref="A210:B210"/>
    <mergeCell ref="C210:D210"/>
    <mergeCell ref="H210:I210"/>
    <mergeCell ref="A215:B215"/>
    <mergeCell ref="C215:D215"/>
    <mergeCell ref="H215:I215"/>
    <mergeCell ref="A216:B216"/>
    <mergeCell ref="C216:D216"/>
    <mergeCell ref="H216:I216"/>
    <mergeCell ref="A213:B213"/>
    <mergeCell ref="C213:D213"/>
    <mergeCell ref="H213:I213"/>
    <mergeCell ref="A214:B214"/>
    <mergeCell ref="C214:D214"/>
    <mergeCell ref="H214:I214"/>
    <mergeCell ref="A219:B219"/>
    <mergeCell ref="C219:D219"/>
    <mergeCell ref="H219:I219"/>
    <mergeCell ref="A220:B220"/>
    <mergeCell ref="C220:D220"/>
    <mergeCell ref="H220:I220"/>
    <mergeCell ref="A217:B217"/>
    <mergeCell ref="C217:D217"/>
    <mergeCell ref="H217:I217"/>
    <mergeCell ref="A218:B218"/>
    <mergeCell ref="C218:D218"/>
    <mergeCell ref="H218:I218"/>
    <mergeCell ref="A223:B223"/>
    <mergeCell ref="C223:D223"/>
    <mergeCell ref="H223:I223"/>
    <mergeCell ref="A224:B224"/>
    <mergeCell ref="C224:D224"/>
    <mergeCell ref="H224:I224"/>
    <mergeCell ref="A221:B221"/>
    <mergeCell ref="C221:D221"/>
    <mergeCell ref="H221:I221"/>
    <mergeCell ref="A222:B222"/>
    <mergeCell ref="C222:D222"/>
    <mergeCell ref="H222:I222"/>
    <mergeCell ref="A227:B227"/>
    <mergeCell ref="C227:D227"/>
    <mergeCell ref="H227:I227"/>
    <mergeCell ref="A228:B228"/>
    <mergeCell ref="C228:D228"/>
    <mergeCell ref="H228:I228"/>
    <mergeCell ref="A225:B225"/>
    <mergeCell ref="C225:D225"/>
    <mergeCell ref="H225:I225"/>
    <mergeCell ref="A226:B226"/>
    <mergeCell ref="C226:D226"/>
    <mergeCell ref="H226:I226"/>
    <mergeCell ref="A231:B231"/>
    <mergeCell ref="C231:D231"/>
    <mergeCell ref="H231:I231"/>
    <mergeCell ref="A232:B232"/>
    <mergeCell ref="C232:D232"/>
    <mergeCell ref="H232:I232"/>
    <mergeCell ref="A229:B229"/>
    <mergeCell ref="C229:D229"/>
    <mergeCell ref="H229:I229"/>
    <mergeCell ref="A230:B230"/>
    <mergeCell ref="C230:D230"/>
    <mergeCell ref="H230:I230"/>
    <mergeCell ref="A235:B235"/>
    <mergeCell ref="C235:D235"/>
    <mergeCell ref="H235:I235"/>
    <mergeCell ref="A236:B236"/>
    <mergeCell ref="C236:D236"/>
    <mergeCell ref="H236:I236"/>
    <mergeCell ref="A233:B233"/>
    <mergeCell ref="C233:D233"/>
    <mergeCell ref="H233:I233"/>
    <mergeCell ref="A234:B234"/>
    <mergeCell ref="C234:D234"/>
    <mergeCell ref="H234:I234"/>
    <mergeCell ref="A239:B239"/>
    <mergeCell ref="C239:D239"/>
    <mergeCell ref="H239:I239"/>
    <mergeCell ref="A237:B237"/>
    <mergeCell ref="C237:D237"/>
    <mergeCell ref="H237:I237"/>
    <mergeCell ref="A238:B238"/>
    <mergeCell ref="C238:D238"/>
    <mergeCell ref="H238:I238"/>
  </mergeCells>
  <dataValidations disablePrompts="1" count="2">
    <dataValidation allowBlank="1" showInputMessage="1" sqref="P80:P238"/>
    <dataValidation type="decimal" operator="lessThanOrEqual" allowBlank="1" showInputMessage="1" showErrorMessage="1" errorTitle="Release retention" error="In order to release retention, the number entered into this cell must be negative." sqref="O80:O238">
      <formula1>0</formula1>
    </dataValidation>
  </dataValidations>
  <pageMargins left="0.5" right="0.25" top="0.75" bottom="0.75" header="0.3" footer="0.3"/>
  <pageSetup scale="43" orientation="landscape" r:id="rId1"/>
  <headerFooter>
    <oddHeader xml:space="preserve">&amp;L
</oddHeader>
    <oddFooter>&amp;L&amp;8Revised 01/01/2020&amp;R&amp;8University of Utah | Planning 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26"/>
  <sheetViews>
    <sheetView workbookViewId="0">
      <selection activeCell="B2" sqref="B2"/>
    </sheetView>
  </sheetViews>
  <sheetFormatPr defaultRowHeight="15" x14ac:dyDescent="0.25"/>
  <cols>
    <col min="1" max="1" width="27.85546875" customWidth="1"/>
    <col min="2" max="2" width="12.140625" customWidth="1"/>
    <col min="3" max="34" width="14.28515625" bestFit="1" customWidth="1"/>
  </cols>
  <sheetData>
    <row r="1" spans="1:34" x14ac:dyDescent="0.25">
      <c r="B1" t="s">
        <v>564</v>
      </c>
      <c r="C1">
        <v>1</v>
      </c>
      <c r="D1">
        <v>2</v>
      </c>
      <c r="E1">
        <v>3</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c r="AF1">
        <v>30</v>
      </c>
      <c r="AG1">
        <v>31</v>
      </c>
      <c r="AH1">
        <v>32</v>
      </c>
    </row>
    <row r="2" spans="1:34" x14ac:dyDescent="0.25">
      <c r="A2" t="s">
        <v>251</v>
      </c>
      <c r="C2" s="60">
        <f>+'Pay App 1'!$H$239</f>
        <v>0</v>
      </c>
      <c r="D2" s="60">
        <f>+'Pay App 2'!$H$239</f>
        <v>0</v>
      </c>
      <c r="E2" s="60">
        <f>+'Pay App 3'!$H$239</f>
        <v>0</v>
      </c>
      <c r="F2" s="60">
        <f>+'Pay App 4'!$H$239</f>
        <v>0</v>
      </c>
      <c r="G2" s="60">
        <f>+'Pay App 5'!$H$239</f>
        <v>0</v>
      </c>
      <c r="H2" s="60">
        <f>+'Pay App 6'!$H$239</f>
        <v>0</v>
      </c>
      <c r="I2" s="60">
        <f>+'Pay App 7'!$H$239</f>
        <v>0</v>
      </c>
      <c r="J2" s="60">
        <f>+'Pay App 8'!$H$239</f>
        <v>0</v>
      </c>
      <c r="K2" s="60">
        <f>+'Pay App 9'!$H$239</f>
        <v>0</v>
      </c>
      <c r="L2" s="60">
        <f>+'Pay App 10'!$H$239</f>
        <v>0</v>
      </c>
      <c r="M2" s="60">
        <f>+'Pay App 11'!$H$239</f>
        <v>0</v>
      </c>
      <c r="N2" s="60">
        <f>+'Pay App 12'!$H$239</f>
        <v>0</v>
      </c>
      <c r="O2" s="60">
        <f>+'Pay App 13'!$H$239</f>
        <v>0</v>
      </c>
      <c r="P2" s="60">
        <f>+'Pay App 14'!$H$239</f>
        <v>0</v>
      </c>
      <c r="Q2" s="60">
        <f>+'Pay App 15'!$H$239</f>
        <v>0</v>
      </c>
      <c r="R2" s="60">
        <f>+'Pay App 16'!$H$239</f>
        <v>0</v>
      </c>
      <c r="S2" s="60">
        <f>+'Pay App 17'!$H$239</f>
        <v>0</v>
      </c>
      <c r="T2" s="60">
        <f>+'Pay App 18'!$H$239</f>
        <v>0</v>
      </c>
      <c r="U2" s="60">
        <f>+'Pay App 19'!$H$239</f>
        <v>0</v>
      </c>
      <c r="V2" s="60">
        <f>+'Pay App 20'!$H$239</f>
        <v>0</v>
      </c>
      <c r="W2" s="60">
        <f>+'Pay App 21'!$H$239</f>
        <v>0</v>
      </c>
      <c r="X2" s="60">
        <f>+'Pay App 22'!$H$239</f>
        <v>0</v>
      </c>
      <c r="Y2" s="60">
        <f>+'Pay App 23'!$H$239</f>
        <v>0</v>
      </c>
      <c r="Z2" s="60">
        <f>+'Pay App 24'!$H$239</f>
        <v>0</v>
      </c>
      <c r="AA2" s="60">
        <f>+'Pay App 25'!$H$239</f>
        <v>0</v>
      </c>
      <c r="AB2" s="60">
        <f>+'Pay App 26'!$H$239</f>
        <v>0</v>
      </c>
      <c r="AC2" s="60">
        <f>+'Pay App 27'!$H$239</f>
        <v>0</v>
      </c>
      <c r="AD2" s="60">
        <f>+'Pay App 28'!$H$239</f>
        <v>0</v>
      </c>
      <c r="AE2" s="60">
        <f>+'Pay App 29'!$H$239</f>
        <v>0</v>
      </c>
      <c r="AF2" s="60">
        <f>+'Pay App 30'!$H$239</f>
        <v>0</v>
      </c>
      <c r="AG2" s="60">
        <f>+'Pay App 31'!$H$239</f>
        <v>0</v>
      </c>
      <c r="AH2" s="60">
        <f>+'Pay App 32'!$H$239</f>
        <v>0</v>
      </c>
    </row>
    <row r="3" spans="1:34" x14ac:dyDescent="0.25">
      <c r="A3" t="s">
        <v>252</v>
      </c>
      <c r="C3" s="60">
        <f>+'Pay App 1'!$J$239</f>
        <v>0</v>
      </c>
      <c r="D3" s="60">
        <f>+'Pay App 2'!$J$239</f>
        <v>0</v>
      </c>
      <c r="E3" s="60">
        <f>+'Pay App 3'!$J$239</f>
        <v>0</v>
      </c>
      <c r="F3" s="60">
        <f>+'Pay App 4'!$J$239</f>
        <v>0</v>
      </c>
      <c r="G3" s="60">
        <f>+'Pay App 5'!$J$239</f>
        <v>0</v>
      </c>
      <c r="H3" s="60">
        <f>+'Pay App 6'!$J$239</f>
        <v>0</v>
      </c>
      <c r="I3" s="60">
        <f>+'Pay App 7'!$J$239</f>
        <v>0</v>
      </c>
      <c r="J3" s="60">
        <f>+'Pay App 8'!$J$239</f>
        <v>0</v>
      </c>
      <c r="K3" s="60">
        <f>+'Pay App 9'!$J$239</f>
        <v>0</v>
      </c>
      <c r="L3" s="60">
        <f>+'Pay App 10'!$J$239</f>
        <v>0</v>
      </c>
      <c r="M3" s="60">
        <f>+'Pay App 11'!$J$239</f>
        <v>0</v>
      </c>
      <c r="N3" s="60">
        <f>+'Pay App 12'!$J$239</f>
        <v>0</v>
      </c>
      <c r="O3" s="60">
        <f>+'Pay App 13'!$J$239</f>
        <v>0</v>
      </c>
      <c r="P3" s="60">
        <f>+'Pay App 14'!$J$239</f>
        <v>0</v>
      </c>
      <c r="Q3" s="60">
        <f>+'Pay App 15'!$J$239</f>
        <v>0</v>
      </c>
      <c r="R3" s="60">
        <f>+'Pay App 16'!$J$239</f>
        <v>0</v>
      </c>
      <c r="S3" s="60">
        <f>+'Pay App 17'!$J$239</f>
        <v>0</v>
      </c>
      <c r="T3" s="60">
        <f>+'Pay App 18'!$J$239</f>
        <v>0</v>
      </c>
      <c r="U3" s="60">
        <f>+'Pay App 19'!$J$239</f>
        <v>0</v>
      </c>
      <c r="V3" s="60">
        <f>+'Pay App 20'!$J$239</f>
        <v>0</v>
      </c>
      <c r="W3" s="60">
        <f>+'Pay App 21'!$J$239</f>
        <v>0</v>
      </c>
      <c r="X3" s="60">
        <f>+'Pay App 22'!$J$239</f>
        <v>0</v>
      </c>
      <c r="Y3" s="60">
        <f>+'Pay App 23'!$J$239</f>
        <v>0</v>
      </c>
      <c r="Z3" s="60">
        <f>+'Pay App 24'!$J$239</f>
        <v>0</v>
      </c>
      <c r="AA3" s="60">
        <f>+'Pay App 25'!$J$239</f>
        <v>0</v>
      </c>
      <c r="AB3" s="60">
        <f>+'Pay App 26'!$J$239</f>
        <v>0</v>
      </c>
      <c r="AC3" s="60">
        <f>+'Pay App 27'!$J$239</f>
        <v>0</v>
      </c>
      <c r="AD3" s="60">
        <f>+'Pay App 28'!$J$239</f>
        <v>0</v>
      </c>
      <c r="AE3" s="60">
        <f>+'Pay App 29'!$J$239</f>
        <v>0</v>
      </c>
      <c r="AF3" s="60">
        <f>+'Pay App 30'!$J$239</f>
        <v>0</v>
      </c>
      <c r="AG3" s="60">
        <f>+'Pay App 31'!$J$239</f>
        <v>0</v>
      </c>
      <c r="AH3" s="60">
        <f>+'Pay App 32'!$J$239</f>
        <v>0</v>
      </c>
    </row>
    <row r="4" spans="1:34" x14ac:dyDescent="0.25">
      <c r="A4" t="s">
        <v>250</v>
      </c>
      <c r="B4" s="60">
        <f>+'Pay App 1'!E239</f>
        <v>0</v>
      </c>
      <c r="C4" s="60">
        <f>+'Pay App 1'!$G$239</f>
        <v>0</v>
      </c>
      <c r="D4" s="60">
        <f>+'Pay App 2'!$G$239</f>
        <v>0</v>
      </c>
      <c r="E4" s="60">
        <f>+'Pay App 3'!$G$239</f>
        <v>0</v>
      </c>
      <c r="F4" s="60">
        <f>+'Pay App 4'!$G$239</f>
        <v>0</v>
      </c>
      <c r="G4" s="60">
        <f>+'Pay App 5'!$G$239</f>
        <v>0</v>
      </c>
      <c r="H4" s="60">
        <f>+'Pay App 6'!$G$239</f>
        <v>0</v>
      </c>
      <c r="I4" s="60">
        <f>+'Pay App 7'!$G$239</f>
        <v>0</v>
      </c>
      <c r="J4" s="60">
        <f>+'Pay App 8'!$G$239</f>
        <v>0</v>
      </c>
      <c r="K4" s="60">
        <f>+'Pay App 9'!$G$239</f>
        <v>0</v>
      </c>
      <c r="L4" s="60">
        <f>+'Pay App 10'!$G$239</f>
        <v>0</v>
      </c>
      <c r="M4" s="60">
        <f>+'Pay App 11'!$G$239</f>
        <v>0</v>
      </c>
      <c r="N4" s="60">
        <f>+'Pay App 12'!$G$239</f>
        <v>0</v>
      </c>
      <c r="O4" s="60">
        <f>+'Pay App 13'!$G$239</f>
        <v>0</v>
      </c>
      <c r="P4" s="60">
        <f>+'Pay App 14'!$G$239</f>
        <v>0</v>
      </c>
      <c r="Q4" s="60">
        <f>+'Pay App 15'!$G$239</f>
        <v>0</v>
      </c>
      <c r="R4" s="60">
        <f>+'Pay App 16'!$G$239</f>
        <v>0</v>
      </c>
      <c r="S4" s="60">
        <f>+'Pay App 17'!$G$239</f>
        <v>0</v>
      </c>
      <c r="T4" s="60">
        <f>+'Pay App 18'!$G$239</f>
        <v>0</v>
      </c>
      <c r="U4" s="60">
        <f>+'Pay App 19'!$G$239</f>
        <v>0</v>
      </c>
      <c r="V4" s="60">
        <f>+'Pay App 20'!$G$239</f>
        <v>0</v>
      </c>
      <c r="W4" s="60">
        <f>+'Pay App 21'!$G$239</f>
        <v>0</v>
      </c>
      <c r="X4" s="60">
        <f>+'Pay App 22'!$G$239</f>
        <v>0</v>
      </c>
      <c r="Y4" s="60">
        <f>+'Pay App 23'!$G$239</f>
        <v>0</v>
      </c>
      <c r="Z4" s="60">
        <f>+'Pay App 24'!$G$239</f>
        <v>0</v>
      </c>
      <c r="AA4" s="60">
        <f>+'Pay App 25'!$G$239</f>
        <v>0</v>
      </c>
      <c r="AB4" s="60">
        <f>+'Pay App 26'!$G$239</f>
        <v>0</v>
      </c>
      <c r="AC4" s="60">
        <f>+'Pay App 27'!$G$239</f>
        <v>0</v>
      </c>
      <c r="AD4" s="60">
        <f>+'Pay App 28'!$G$239</f>
        <v>0</v>
      </c>
      <c r="AE4" s="60">
        <f>+'Pay App 29'!$G$239</f>
        <v>0</v>
      </c>
      <c r="AF4" s="60">
        <f>+'Pay App 30'!$G$239</f>
        <v>0</v>
      </c>
      <c r="AG4" s="60">
        <f>+'Pay App 31'!$G$239</f>
        <v>0</v>
      </c>
      <c r="AH4" s="60">
        <f>+'Pay App 32'!$G$239</f>
        <v>0</v>
      </c>
    </row>
    <row r="5" spans="1:34" x14ac:dyDescent="0.25">
      <c r="A5" t="s">
        <v>255</v>
      </c>
      <c r="C5" t="str">
        <f>IF(C3&gt;0,1,"X")</f>
        <v>X</v>
      </c>
      <c r="D5" t="str">
        <f>IF(D3&gt;0,2,"X")</f>
        <v>X</v>
      </c>
      <c r="E5" t="str">
        <f>IF(E3&gt;0,3,"X")</f>
        <v>X</v>
      </c>
      <c r="F5" t="str">
        <f>IF(F3&gt;0,4,"X")</f>
        <v>X</v>
      </c>
      <c r="G5" t="str">
        <f>IF(G3&gt;0,5,"X")</f>
        <v>X</v>
      </c>
      <c r="H5" t="str">
        <f>IF(H3&gt;0,6,"X")</f>
        <v>X</v>
      </c>
      <c r="I5" t="str">
        <f>IF(I3&gt;0,7,"X")</f>
        <v>X</v>
      </c>
      <c r="J5" t="str">
        <f>IF(J3&gt;0,8,"X")</f>
        <v>X</v>
      </c>
      <c r="K5" t="str">
        <f>IF(K3&gt;0,9,"X")</f>
        <v>X</v>
      </c>
      <c r="L5" t="str">
        <f>IF(L3&gt;0,10,"X")</f>
        <v>X</v>
      </c>
      <c r="M5" t="str">
        <f>IF(M3&gt;0,11,"X")</f>
        <v>X</v>
      </c>
      <c r="N5" t="str">
        <f>IF(N3&gt;0,12,"X")</f>
        <v>X</v>
      </c>
      <c r="O5" t="str">
        <f>IF(O3&gt;0,13,"X")</f>
        <v>X</v>
      </c>
      <c r="P5" t="str">
        <f>IF(P3&gt;0,14,"X")</f>
        <v>X</v>
      </c>
      <c r="Q5" t="str">
        <f>IF(Q3&gt;0,15,"X")</f>
        <v>X</v>
      </c>
      <c r="R5" t="str">
        <f>IF(R3&gt;0,16,"X")</f>
        <v>X</v>
      </c>
      <c r="S5" t="str">
        <f>IF(S3&gt;0,17,"X")</f>
        <v>X</v>
      </c>
      <c r="T5" t="str">
        <f>IF(T3&gt;0,18,"X")</f>
        <v>X</v>
      </c>
      <c r="U5" t="str">
        <f>IF(U3&gt;0,19,"X")</f>
        <v>X</v>
      </c>
      <c r="V5" t="str">
        <f>IF(V3&gt;0,20,"X")</f>
        <v>X</v>
      </c>
      <c r="W5" t="str">
        <f>IF(W3&gt;0,21,"X")</f>
        <v>X</v>
      </c>
      <c r="X5" t="str">
        <f>IF(X3&gt;0,22,"X")</f>
        <v>X</v>
      </c>
      <c r="Y5" t="str">
        <f>IF(Y3&gt;0,23,"X")</f>
        <v>X</v>
      </c>
      <c r="Z5" t="str">
        <f>IF(Z3&gt;0,24,"X")</f>
        <v>X</v>
      </c>
      <c r="AA5" t="str">
        <f>IF(AA3&gt;0,25,"X")</f>
        <v>X</v>
      </c>
      <c r="AB5" t="str">
        <f>IF(AB3&gt;0,26,"X")</f>
        <v>X</v>
      </c>
      <c r="AC5" t="str">
        <f>IF(AC3&gt;0,27,"X")</f>
        <v>X</v>
      </c>
      <c r="AD5" t="str">
        <f>IF(AD3&gt;0,28,"X")</f>
        <v>X</v>
      </c>
      <c r="AE5" t="str">
        <f>IF(AE3&gt;0,29,"X")</f>
        <v>X</v>
      </c>
      <c r="AF5" t="str">
        <f>IF(AF3&gt;0,30,"X")</f>
        <v>X</v>
      </c>
      <c r="AG5" t="str">
        <f>IF(AG3&gt;0,31,"X")</f>
        <v>X</v>
      </c>
      <c r="AH5" t="str">
        <f>IF(AH3&gt;0,32,"X")</f>
        <v>X</v>
      </c>
    </row>
    <row r="36" spans="17:22" hidden="1" x14ac:dyDescent="0.25">
      <c r="Q36" t="s">
        <v>560</v>
      </c>
      <c r="U36" s="11"/>
      <c r="V36" s="11"/>
    </row>
    <row r="37" spans="17:22" hidden="1" x14ac:dyDescent="0.25">
      <c r="Q37" t="s">
        <v>559</v>
      </c>
      <c r="U37" s="11"/>
      <c r="V37" s="11"/>
    </row>
    <row r="38" spans="17:22" hidden="1" x14ac:dyDescent="0.25">
      <c r="Q38" t="s">
        <v>558</v>
      </c>
      <c r="U38" s="11"/>
      <c r="V38" s="11"/>
    </row>
    <row r="39" spans="17:22" hidden="1" x14ac:dyDescent="0.25">
      <c r="Q39" t="s">
        <v>557</v>
      </c>
      <c r="U39" s="11"/>
      <c r="V39" s="11"/>
    </row>
    <row r="40" spans="17:22" hidden="1" x14ac:dyDescent="0.25">
      <c r="U40" s="11"/>
      <c r="V40" s="11"/>
    </row>
    <row r="41" spans="17:22" hidden="1" x14ac:dyDescent="0.25">
      <c r="Q41" t="s">
        <v>556</v>
      </c>
      <c r="R41" t="s">
        <v>555</v>
      </c>
      <c r="S41" t="s">
        <v>554</v>
      </c>
      <c r="T41" t="s">
        <v>553</v>
      </c>
      <c r="U41" s="11" t="s">
        <v>552</v>
      </c>
      <c r="V41" s="11" t="s">
        <v>551</v>
      </c>
    </row>
    <row r="42" spans="17:22" hidden="1" x14ac:dyDescent="0.25">
      <c r="Q42">
        <v>1</v>
      </c>
      <c r="R42" t="s">
        <v>546</v>
      </c>
      <c r="S42" t="s">
        <v>77</v>
      </c>
      <c r="U42" s="11">
        <v>573123</v>
      </c>
      <c r="V42" s="11"/>
    </row>
    <row r="43" spans="17:22" hidden="1" x14ac:dyDescent="0.25">
      <c r="Q43">
        <v>2</v>
      </c>
      <c r="R43" t="s">
        <v>550</v>
      </c>
      <c r="S43" t="s">
        <v>77</v>
      </c>
      <c r="U43" s="11">
        <v>0</v>
      </c>
      <c r="V43" s="11"/>
    </row>
    <row r="44" spans="17:22" hidden="1" x14ac:dyDescent="0.25">
      <c r="Q44">
        <v>3</v>
      </c>
      <c r="R44" t="s">
        <v>549</v>
      </c>
      <c r="S44" t="s">
        <v>77</v>
      </c>
      <c r="U44" s="11">
        <v>0</v>
      </c>
      <c r="V44" s="11"/>
    </row>
    <row r="45" spans="17:22" hidden="1" x14ac:dyDescent="0.25">
      <c r="Q45">
        <v>11</v>
      </c>
      <c r="R45" t="s">
        <v>548</v>
      </c>
      <c r="S45" t="s">
        <v>77</v>
      </c>
      <c r="U45" s="11">
        <v>0</v>
      </c>
      <c r="V45" s="11"/>
    </row>
    <row r="46" spans="17:22" hidden="1" x14ac:dyDescent="0.25">
      <c r="Q46">
        <v>44</v>
      </c>
      <c r="R46" t="s">
        <v>547</v>
      </c>
      <c r="S46" t="s">
        <v>77</v>
      </c>
      <c r="U46" s="11">
        <v>0</v>
      </c>
      <c r="V46" s="11"/>
    </row>
    <row r="47" spans="17:22" hidden="1" x14ac:dyDescent="0.25">
      <c r="Q47">
        <v>64</v>
      </c>
      <c r="R47" t="s">
        <v>546</v>
      </c>
      <c r="S47" t="s">
        <v>77</v>
      </c>
      <c r="U47" s="11">
        <v>35000</v>
      </c>
      <c r="V47" s="11"/>
    </row>
    <row r="48" spans="17:22" hidden="1" x14ac:dyDescent="0.25">
      <c r="Q48">
        <v>67</v>
      </c>
      <c r="R48" t="s">
        <v>545</v>
      </c>
      <c r="S48" t="s">
        <v>77</v>
      </c>
      <c r="U48" s="11">
        <v>22681</v>
      </c>
      <c r="V48" s="11"/>
    </row>
    <row r="49" spans="17:22" hidden="1" x14ac:dyDescent="0.25">
      <c r="Q49">
        <v>74</v>
      </c>
      <c r="R49" t="s">
        <v>544</v>
      </c>
      <c r="S49" t="s">
        <v>77</v>
      </c>
      <c r="U49" s="11">
        <v>8250</v>
      </c>
      <c r="V49" s="11"/>
    </row>
    <row r="50" spans="17:22" hidden="1" x14ac:dyDescent="0.25">
      <c r="Q50">
        <v>77</v>
      </c>
      <c r="R50" t="s">
        <v>543</v>
      </c>
      <c r="S50" t="s">
        <v>77</v>
      </c>
      <c r="U50" s="11">
        <v>20000</v>
      </c>
      <c r="V50" s="11"/>
    </row>
    <row r="51" spans="17:22" hidden="1" x14ac:dyDescent="0.25">
      <c r="Q51">
        <v>85</v>
      </c>
      <c r="R51" t="s">
        <v>542</v>
      </c>
      <c r="S51" t="s">
        <v>77</v>
      </c>
      <c r="U51" s="11">
        <v>250000</v>
      </c>
      <c r="V51" s="11"/>
    </row>
    <row r="52" spans="17:22" hidden="1" x14ac:dyDescent="0.25">
      <c r="Q52">
        <v>86</v>
      </c>
      <c r="R52" t="s">
        <v>541</v>
      </c>
      <c r="S52" t="s">
        <v>77</v>
      </c>
      <c r="U52" s="11">
        <v>100000</v>
      </c>
      <c r="V52" s="11"/>
    </row>
    <row r="53" spans="17:22" hidden="1" x14ac:dyDescent="0.25">
      <c r="Q53">
        <v>87</v>
      </c>
      <c r="R53" t="s">
        <v>540</v>
      </c>
      <c r="S53" t="s">
        <v>77</v>
      </c>
      <c r="U53" s="11">
        <v>80000</v>
      </c>
      <c r="V53" s="11"/>
    </row>
    <row r="54" spans="17:22" hidden="1" x14ac:dyDescent="0.25">
      <c r="Q54">
        <v>88</v>
      </c>
      <c r="R54" t="s">
        <v>75</v>
      </c>
      <c r="S54" t="s">
        <v>77</v>
      </c>
      <c r="U54" s="11">
        <v>11363</v>
      </c>
      <c r="V54" s="11"/>
    </row>
    <row r="55" spans="17:22" hidden="1" x14ac:dyDescent="0.25">
      <c r="Q55">
        <v>89</v>
      </c>
      <c r="R55" t="s">
        <v>539</v>
      </c>
      <c r="S55" t="s">
        <v>77</v>
      </c>
      <c r="U55" s="11">
        <v>2650</v>
      </c>
      <c r="V55" s="11"/>
    </row>
    <row r="56" spans="17:22" hidden="1" x14ac:dyDescent="0.25">
      <c r="Q56">
        <v>90</v>
      </c>
      <c r="R56" t="s">
        <v>75</v>
      </c>
      <c r="S56" t="s">
        <v>77</v>
      </c>
      <c r="U56" s="11">
        <v>130192</v>
      </c>
      <c r="V56" s="11"/>
    </row>
    <row r="57" spans="17:22" hidden="1" x14ac:dyDescent="0.25">
      <c r="Q57">
        <v>91</v>
      </c>
      <c r="R57" t="s">
        <v>75</v>
      </c>
      <c r="S57" t="s">
        <v>77</v>
      </c>
      <c r="U57" s="11">
        <v>10592</v>
      </c>
      <c r="V57" s="11"/>
    </row>
    <row r="58" spans="17:22" hidden="1" x14ac:dyDescent="0.25">
      <c r="Q58">
        <v>92</v>
      </c>
      <c r="R58" t="s">
        <v>539</v>
      </c>
      <c r="S58" t="s">
        <v>77</v>
      </c>
      <c r="U58" s="11">
        <v>2690</v>
      </c>
      <c r="V58" s="11"/>
    </row>
    <row r="59" spans="17:22" hidden="1" x14ac:dyDescent="0.25">
      <c r="Q59">
        <v>93</v>
      </c>
      <c r="R59" t="s">
        <v>75</v>
      </c>
      <c r="S59" t="s">
        <v>77</v>
      </c>
      <c r="U59" s="11">
        <v>23417</v>
      </c>
      <c r="V59" s="11"/>
    </row>
    <row r="60" spans="17:22" hidden="1" x14ac:dyDescent="0.25">
      <c r="Q60">
        <v>94</v>
      </c>
      <c r="R60" t="s">
        <v>75</v>
      </c>
      <c r="S60" t="s">
        <v>77</v>
      </c>
      <c r="U60" s="11">
        <v>752</v>
      </c>
      <c r="V60" s="11"/>
    </row>
    <row r="61" spans="17:22" hidden="1" x14ac:dyDescent="0.25">
      <c r="Q61">
        <v>95</v>
      </c>
      <c r="R61" t="s">
        <v>75</v>
      </c>
      <c r="S61" t="s">
        <v>77</v>
      </c>
      <c r="U61" s="11">
        <v>30179</v>
      </c>
      <c r="V61" s="11"/>
    </row>
    <row r="62" spans="17:22" hidden="1" x14ac:dyDescent="0.25">
      <c r="Q62">
        <v>96</v>
      </c>
      <c r="R62" t="s">
        <v>75</v>
      </c>
      <c r="S62" t="s">
        <v>77</v>
      </c>
      <c r="U62" s="11">
        <v>6384</v>
      </c>
      <c r="V62" s="11"/>
    </row>
    <row r="63" spans="17:22" hidden="1" x14ac:dyDescent="0.25">
      <c r="Q63">
        <v>97</v>
      </c>
      <c r="R63" t="s">
        <v>75</v>
      </c>
      <c r="S63" t="s">
        <v>77</v>
      </c>
      <c r="U63" s="11">
        <v>9105</v>
      </c>
      <c r="V63" s="11"/>
    </row>
    <row r="64" spans="17:22" hidden="1" x14ac:dyDescent="0.25">
      <c r="Q64">
        <v>98</v>
      </c>
      <c r="R64" t="s">
        <v>75</v>
      </c>
      <c r="S64" t="s">
        <v>77</v>
      </c>
      <c r="U64" s="11">
        <v>164562</v>
      </c>
      <c r="V64" s="11"/>
    </row>
    <row r="65" spans="17:22" hidden="1" x14ac:dyDescent="0.25">
      <c r="Q65">
        <v>99</v>
      </c>
      <c r="R65" t="s">
        <v>75</v>
      </c>
      <c r="S65" t="s">
        <v>77</v>
      </c>
      <c r="U65" s="11">
        <v>9568</v>
      </c>
      <c r="V65" s="11"/>
    </row>
    <row r="66" spans="17:22" hidden="1" x14ac:dyDescent="0.25">
      <c r="Q66">
        <v>100</v>
      </c>
      <c r="R66" t="s">
        <v>75</v>
      </c>
      <c r="S66" t="s">
        <v>77</v>
      </c>
      <c r="U66" s="11">
        <v>31077</v>
      </c>
      <c r="V66" s="11"/>
    </row>
    <row r="67" spans="17:22" hidden="1" x14ac:dyDescent="0.25">
      <c r="Q67">
        <v>101</v>
      </c>
      <c r="R67" t="s">
        <v>538</v>
      </c>
      <c r="S67" t="s">
        <v>77</v>
      </c>
      <c r="U67" s="11">
        <v>194109</v>
      </c>
      <c r="V67" s="11"/>
    </row>
    <row r="68" spans="17:22" hidden="1" x14ac:dyDescent="0.25">
      <c r="Q68">
        <v>102</v>
      </c>
      <c r="R68" t="s">
        <v>75</v>
      </c>
      <c r="S68" t="s">
        <v>77</v>
      </c>
      <c r="U68" s="11">
        <v>25832</v>
      </c>
      <c r="V68" s="11"/>
    </row>
    <row r="69" spans="17:22" hidden="1" x14ac:dyDescent="0.25">
      <c r="Q69">
        <v>103</v>
      </c>
      <c r="R69" t="s">
        <v>523</v>
      </c>
      <c r="S69" t="s">
        <v>77</v>
      </c>
      <c r="U69" s="11">
        <v>2418</v>
      </c>
      <c r="V69" s="11"/>
    </row>
    <row r="70" spans="17:22" hidden="1" x14ac:dyDescent="0.25">
      <c r="Q70">
        <v>104</v>
      </c>
      <c r="R70" t="s">
        <v>537</v>
      </c>
      <c r="S70" t="s">
        <v>77</v>
      </c>
      <c r="U70" s="11">
        <v>10992</v>
      </c>
      <c r="V70" s="11"/>
    </row>
    <row r="71" spans="17:22" hidden="1" x14ac:dyDescent="0.25">
      <c r="Q71">
        <v>105</v>
      </c>
      <c r="R71" t="s">
        <v>536</v>
      </c>
      <c r="S71" t="s">
        <v>77</v>
      </c>
      <c r="U71" s="11">
        <v>45312</v>
      </c>
      <c r="V71" s="11"/>
    </row>
    <row r="72" spans="17:22" hidden="1" x14ac:dyDescent="0.25">
      <c r="Q72">
        <v>106</v>
      </c>
      <c r="R72" t="s">
        <v>535</v>
      </c>
      <c r="S72" t="s">
        <v>77</v>
      </c>
      <c r="U72" s="11">
        <v>16640</v>
      </c>
      <c r="V72" s="11"/>
    </row>
    <row r="73" spans="17:22" hidden="1" x14ac:dyDescent="0.25">
      <c r="Q73">
        <v>107</v>
      </c>
      <c r="R73" t="s">
        <v>534</v>
      </c>
      <c r="S73" t="s">
        <v>77</v>
      </c>
      <c r="U73" s="11">
        <v>35225</v>
      </c>
      <c r="V73" s="11"/>
    </row>
    <row r="74" spans="17:22" hidden="1" x14ac:dyDescent="0.25">
      <c r="Q74">
        <v>108</v>
      </c>
      <c r="R74" t="s">
        <v>201</v>
      </c>
      <c r="S74" t="s">
        <v>77</v>
      </c>
      <c r="U74" s="11">
        <v>24136</v>
      </c>
      <c r="V74" s="11"/>
    </row>
    <row r="75" spans="17:22" hidden="1" x14ac:dyDescent="0.25">
      <c r="Q75">
        <v>109</v>
      </c>
      <c r="R75" t="s">
        <v>533</v>
      </c>
      <c r="S75" t="s">
        <v>77</v>
      </c>
      <c r="U75" s="11">
        <v>6626</v>
      </c>
      <c r="V75" s="11"/>
    </row>
    <row r="76" spans="17:22" hidden="1" x14ac:dyDescent="0.25">
      <c r="Q76">
        <v>110</v>
      </c>
      <c r="R76" t="s">
        <v>532</v>
      </c>
      <c r="S76" t="s">
        <v>77</v>
      </c>
      <c r="U76" s="11">
        <v>10452</v>
      </c>
      <c r="V76" s="11"/>
    </row>
    <row r="77" spans="17:22" hidden="1" x14ac:dyDescent="0.25">
      <c r="Q77">
        <v>111</v>
      </c>
      <c r="R77" t="s">
        <v>195</v>
      </c>
      <c r="S77" t="s">
        <v>77</v>
      </c>
      <c r="U77" s="11">
        <v>1923</v>
      </c>
      <c r="V77" s="11"/>
    </row>
    <row r="78" spans="17:22" hidden="1" x14ac:dyDescent="0.25">
      <c r="Q78">
        <v>112</v>
      </c>
      <c r="R78" t="s">
        <v>531</v>
      </c>
      <c r="S78" t="s">
        <v>77</v>
      </c>
      <c r="U78" s="11">
        <v>62896</v>
      </c>
      <c r="V78" s="11"/>
    </row>
    <row r="79" spans="17:22" hidden="1" x14ac:dyDescent="0.25">
      <c r="Q79">
        <v>113</v>
      </c>
      <c r="R79" t="s">
        <v>530</v>
      </c>
      <c r="S79" t="s">
        <v>77</v>
      </c>
      <c r="U79" s="11">
        <v>8684</v>
      </c>
      <c r="V79" s="11"/>
    </row>
    <row r="80" spans="17:22" hidden="1" x14ac:dyDescent="0.25">
      <c r="Q80">
        <v>114</v>
      </c>
      <c r="R80" t="s">
        <v>201</v>
      </c>
      <c r="S80" t="s">
        <v>77</v>
      </c>
      <c r="U80" s="11">
        <v>2796</v>
      </c>
      <c r="V80" s="11"/>
    </row>
    <row r="81" spans="17:22" hidden="1" x14ac:dyDescent="0.25">
      <c r="Q81">
        <v>115</v>
      </c>
      <c r="R81" t="s">
        <v>225</v>
      </c>
      <c r="S81" t="s">
        <v>77</v>
      </c>
      <c r="U81" s="11">
        <v>2871</v>
      </c>
      <c r="V81" s="11"/>
    </row>
    <row r="82" spans="17:22" hidden="1" x14ac:dyDescent="0.25">
      <c r="Q82">
        <v>116</v>
      </c>
      <c r="R82" t="s">
        <v>225</v>
      </c>
      <c r="S82" t="s">
        <v>77</v>
      </c>
      <c r="U82" s="11">
        <v>11417</v>
      </c>
      <c r="V82" s="11"/>
    </row>
    <row r="83" spans="17:22" hidden="1" x14ac:dyDescent="0.25">
      <c r="Q83">
        <v>117</v>
      </c>
      <c r="R83" t="s">
        <v>529</v>
      </c>
      <c r="S83" t="s">
        <v>77</v>
      </c>
      <c r="U83" s="11">
        <v>9498</v>
      </c>
      <c r="V83" s="11"/>
    </row>
    <row r="84" spans="17:22" hidden="1" x14ac:dyDescent="0.25">
      <c r="Q84">
        <v>118</v>
      </c>
      <c r="R84" t="s">
        <v>201</v>
      </c>
      <c r="S84" t="s">
        <v>77</v>
      </c>
      <c r="U84" s="11">
        <v>17631</v>
      </c>
      <c r="V84" s="11"/>
    </row>
    <row r="85" spans="17:22" hidden="1" x14ac:dyDescent="0.25">
      <c r="Q85">
        <v>119</v>
      </c>
      <c r="R85" t="s">
        <v>201</v>
      </c>
      <c r="S85" t="s">
        <v>77</v>
      </c>
      <c r="U85" s="11">
        <v>1748</v>
      </c>
      <c r="V85" s="11"/>
    </row>
    <row r="86" spans="17:22" hidden="1" x14ac:dyDescent="0.25">
      <c r="Q86">
        <v>120</v>
      </c>
      <c r="R86" t="s">
        <v>528</v>
      </c>
      <c r="S86" t="s">
        <v>77</v>
      </c>
      <c r="U86" s="11">
        <v>1946</v>
      </c>
      <c r="V86" s="11"/>
    </row>
    <row r="87" spans="17:22" hidden="1" x14ac:dyDescent="0.25">
      <c r="Q87">
        <v>121</v>
      </c>
      <c r="R87" t="s">
        <v>508</v>
      </c>
      <c r="S87" t="s">
        <v>77</v>
      </c>
      <c r="U87" s="11">
        <v>29328</v>
      </c>
      <c r="V87" s="11"/>
    </row>
    <row r="88" spans="17:22" hidden="1" x14ac:dyDescent="0.25">
      <c r="Q88">
        <v>122</v>
      </c>
      <c r="R88" t="s">
        <v>523</v>
      </c>
      <c r="S88" t="s">
        <v>77</v>
      </c>
      <c r="U88" s="11">
        <v>10883</v>
      </c>
      <c r="V88" s="11"/>
    </row>
    <row r="89" spans="17:22" hidden="1" x14ac:dyDescent="0.25">
      <c r="Q89">
        <v>123</v>
      </c>
      <c r="R89" t="s">
        <v>476</v>
      </c>
      <c r="S89" t="s">
        <v>77</v>
      </c>
      <c r="U89" s="11">
        <v>11262</v>
      </c>
      <c r="V89" s="11"/>
    </row>
    <row r="90" spans="17:22" hidden="1" x14ac:dyDescent="0.25">
      <c r="Q90">
        <v>124</v>
      </c>
      <c r="R90" t="s">
        <v>225</v>
      </c>
      <c r="S90" t="s">
        <v>77</v>
      </c>
      <c r="U90" s="11">
        <v>2422</v>
      </c>
      <c r="V90" s="11"/>
    </row>
    <row r="91" spans="17:22" hidden="1" x14ac:dyDescent="0.25">
      <c r="Q91">
        <v>125</v>
      </c>
      <c r="R91" t="s">
        <v>527</v>
      </c>
      <c r="S91" t="s">
        <v>77</v>
      </c>
      <c r="U91" s="11">
        <v>150957</v>
      </c>
      <c r="V91" s="11"/>
    </row>
    <row r="92" spans="17:22" hidden="1" x14ac:dyDescent="0.25">
      <c r="Q92">
        <v>126</v>
      </c>
      <c r="R92" t="s">
        <v>225</v>
      </c>
      <c r="S92" t="s">
        <v>77</v>
      </c>
      <c r="U92" s="11">
        <v>98345</v>
      </c>
      <c r="V92" s="11"/>
    </row>
    <row r="93" spans="17:22" hidden="1" x14ac:dyDescent="0.25">
      <c r="Q93">
        <v>127</v>
      </c>
      <c r="R93" t="s">
        <v>526</v>
      </c>
      <c r="S93" t="s">
        <v>77</v>
      </c>
      <c r="U93" s="11">
        <v>40287</v>
      </c>
      <c r="V93" s="11"/>
    </row>
    <row r="94" spans="17:22" hidden="1" x14ac:dyDescent="0.25">
      <c r="Q94">
        <v>128</v>
      </c>
      <c r="R94" t="s">
        <v>201</v>
      </c>
      <c r="S94" t="s">
        <v>77</v>
      </c>
      <c r="U94" s="11">
        <v>16939</v>
      </c>
      <c r="V94" s="11"/>
    </row>
    <row r="95" spans="17:22" hidden="1" x14ac:dyDescent="0.25">
      <c r="Q95">
        <v>129</v>
      </c>
      <c r="R95" t="s">
        <v>505</v>
      </c>
      <c r="S95" t="s">
        <v>77</v>
      </c>
      <c r="U95" s="11">
        <v>7776</v>
      </c>
      <c r="V95" s="11"/>
    </row>
    <row r="96" spans="17:22" hidden="1" x14ac:dyDescent="0.25">
      <c r="Q96">
        <v>130</v>
      </c>
      <c r="R96" t="s">
        <v>508</v>
      </c>
      <c r="S96" t="s">
        <v>77</v>
      </c>
      <c r="U96" s="11">
        <v>9766</v>
      </c>
      <c r="V96" s="11"/>
    </row>
    <row r="97" spans="17:22" hidden="1" x14ac:dyDescent="0.25">
      <c r="Q97">
        <v>131</v>
      </c>
      <c r="R97" t="s">
        <v>195</v>
      </c>
      <c r="S97" t="s">
        <v>77</v>
      </c>
      <c r="U97" s="11">
        <v>637</v>
      </c>
      <c r="V97" s="11"/>
    </row>
    <row r="98" spans="17:22" hidden="1" x14ac:dyDescent="0.25">
      <c r="Q98">
        <v>132</v>
      </c>
      <c r="R98" t="s">
        <v>503</v>
      </c>
      <c r="S98" t="s">
        <v>77</v>
      </c>
      <c r="U98" s="11">
        <v>1414</v>
      </c>
      <c r="V98" s="11"/>
    </row>
    <row r="99" spans="17:22" hidden="1" x14ac:dyDescent="0.25">
      <c r="Q99">
        <v>133</v>
      </c>
      <c r="R99" t="s">
        <v>525</v>
      </c>
      <c r="S99" t="s">
        <v>77</v>
      </c>
      <c r="U99" s="11">
        <v>40430</v>
      </c>
      <c r="V99" s="11"/>
    </row>
    <row r="100" spans="17:22" hidden="1" x14ac:dyDescent="0.25">
      <c r="Q100">
        <v>134</v>
      </c>
      <c r="R100" t="s">
        <v>524</v>
      </c>
      <c r="S100" t="s">
        <v>77</v>
      </c>
      <c r="U100" s="11">
        <v>3146</v>
      </c>
      <c r="V100" s="11"/>
    </row>
    <row r="101" spans="17:22" hidden="1" x14ac:dyDescent="0.25">
      <c r="Q101">
        <v>135</v>
      </c>
      <c r="R101" t="s">
        <v>512</v>
      </c>
      <c r="S101" t="s">
        <v>77</v>
      </c>
      <c r="U101" s="11">
        <v>2806</v>
      </c>
      <c r="V101" s="11"/>
    </row>
    <row r="102" spans="17:22" hidden="1" x14ac:dyDescent="0.25">
      <c r="Q102">
        <v>136</v>
      </c>
      <c r="R102" t="s">
        <v>523</v>
      </c>
      <c r="S102" t="s">
        <v>77</v>
      </c>
      <c r="U102" s="11">
        <v>2033</v>
      </c>
      <c r="V102" s="11"/>
    </row>
    <row r="103" spans="17:22" hidden="1" x14ac:dyDescent="0.25">
      <c r="Q103">
        <v>137</v>
      </c>
      <c r="R103" t="s">
        <v>522</v>
      </c>
      <c r="S103" t="s">
        <v>77</v>
      </c>
      <c r="U103" s="11">
        <v>10.59</v>
      </c>
      <c r="V103" s="11"/>
    </row>
    <row r="104" spans="17:22" hidden="1" x14ac:dyDescent="0.25">
      <c r="Q104">
        <v>138</v>
      </c>
      <c r="R104" t="s">
        <v>521</v>
      </c>
      <c r="S104" t="s">
        <v>77</v>
      </c>
      <c r="U104" s="11">
        <v>10.17</v>
      </c>
      <c r="V104" s="11"/>
    </row>
    <row r="105" spans="17:22" hidden="1" x14ac:dyDescent="0.25">
      <c r="Q105">
        <v>139</v>
      </c>
      <c r="R105" t="s">
        <v>520</v>
      </c>
      <c r="S105" t="s">
        <v>77</v>
      </c>
      <c r="U105" s="11">
        <v>7.06</v>
      </c>
      <c r="V105" s="11"/>
    </row>
    <row r="106" spans="17:22" hidden="1" x14ac:dyDescent="0.25">
      <c r="Q106">
        <v>140</v>
      </c>
      <c r="R106" t="s">
        <v>519</v>
      </c>
      <c r="S106" t="s">
        <v>77</v>
      </c>
      <c r="U106" s="11">
        <v>1345.21</v>
      </c>
      <c r="V106" s="11"/>
    </row>
    <row r="107" spans="17:22" hidden="1" x14ac:dyDescent="0.25">
      <c r="Q107">
        <v>141</v>
      </c>
      <c r="R107" t="s">
        <v>489</v>
      </c>
      <c r="S107" t="s">
        <v>77</v>
      </c>
      <c r="U107" s="11">
        <v>67.260000000000005</v>
      </c>
      <c r="V107" s="11"/>
    </row>
    <row r="108" spans="17:22" hidden="1" x14ac:dyDescent="0.25">
      <c r="Q108">
        <v>142</v>
      </c>
      <c r="R108" t="s">
        <v>476</v>
      </c>
      <c r="S108" t="s">
        <v>77</v>
      </c>
      <c r="U108" s="11">
        <v>2311</v>
      </c>
      <c r="V108" s="11"/>
    </row>
    <row r="109" spans="17:22" hidden="1" x14ac:dyDescent="0.25">
      <c r="Q109">
        <v>143</v>
      </c>
      <c r="R109" t="s">
        <v>195</v>
      </c>
      <c r="S109" t="s">
        <v>77</v>
      </c>
      <c r="U109" s="11">
        <v>1121</v>
      </c>
      <c r="V109" s="11"/>
    </row>
    <row r="110" spans="17:22" hidden="1" x14ac:dyDescent="0.25">
      <c r="Q110">
        <v>144</v>
      </c>
      <c r="R110" t="s">
        <v>518</v>
      </c>
      <c r="S110" t="s">
        <v>77</v>
      </c>
      <c r="U110" s="11">
        <v>288794</v>
      </c>
      <c r="V110" s="11"/>
    </row>
    <row r="111" spans="17:22" hidden="1" x14ac:dyDescent="0.25">
      <c r="Q111">
        <v>145</v>
      </c>
      <c r="R111" t="s">
        <v>195</v>
      </c>
      <c r="S111" t="s">
        <v>77</v>
      </c>
      <c r="U111" s="11">
        <v>6013</v>
      </c>
      <c r="V111" s="11"/>
    </row>
    <row r="112" spans="17:22" hidden="1" x14ac:dyDescent="0.25">
      <c r="Q112">
        <v>146</v>
      </c>
      <c r="R112" t="s">
        <v>195</v>
      </c>
      <c r="S112" t="s">
        <v>77</v>
      </c>
      <c r="U112" s="11">
        <v>1347</v>
      </c>
      <c r="V112" s="11"/>
    </row>
    <row r="113" spans="17:22" hidden="1" x14ac:dyDescent="0.25">
      <c r="Q113">
        <v>147</v>
      </c>
      <c r="R113" t="s">
        <v>508</v>
      </c>
      <c r="S113" t="s">
        <v>77</v>
      </c>
      <c r="U113" s="11">
        <v>114662</v>
      </c>
      <c r="V113" s="11"/>
    </row>
    <row r="114" spans="17:22" hidden="1" x14ac:dyDescent="0.25">
      <c r="Q114">
        <v>148</v>
      </c>
      <c r="R114" t="s">
        <v>201</v>
      </c>
      <c r="S114" t="s">
        <v>77</v>
      </c>
      <c r="U114" s="11">
        <v>3770</v>
      </c>
      <c r="V114" s="11"/>
    </row>
    <row r="115" spans="17:22" hidden="1" x14ac:dyDescent="0.25">
      <c r="Q115">
        <v>149</v>
      </c>
      <c r="R115" t="s">
        <v>517</v>
      </c>
      <c r="S115" t="s">
        <v>77</v>
      </c>
      <c r="U115" s="11">
        <v>45022</v>
      </c>
      <c r="V115" s="11"/>
    </row>
    <row r="116" spans="17:22" hidden="1" x14ac:dyDescent="0.25">
      <c r="Q116">
        <v>150</v>
      </c>
      <c r="R116" t="s">
        <v>508</v>
      </c>
      <c r="S116" t="s">
        <v>77</v>
      </c>
      <c r="U116" s="11">
        <v>20395</v>
      </c>
      <c r="V116" s="11"/>
    </row>
    <row r="117" spans="17:22" hidden="1" x14ac:dyDescent="0.25">
      <c r="Q117">
        <v>151</v>
      </c>
      <c r="R117" t="s">
        <v>512</v>
      </c>
      <c r="S117" t="s">
        <v>77</v>
      </c>
      <c r="U117" s="11">
        <v>1819</v>
      </c>
      <c r="V117" s="11"/>
    </row>
    <row r="118" spans="17:22" hidden="1" x14ac:dyDescent="0.25">
      <c r="Q118">
        <v>152</v>
      </c>
      <c r="R118" t="s">
        <v>516</v>
      </c>
      <c r="S118" t="s">
        <v>77</v>
      </c>
      <c r="U118" s="11">
        <v>1453</v>
      </c>
      <c r="V118" s="11"/>
    </row>
    <row r="119" spans="17:22" hidden="1" x14ac:dyDescent="0.25">
      <c r="Q119">
        <v>153</v>
      </c>
      <c r="R119" t="s">
        <v>201</v>
      </c>
      <c r="S119" t="s">
        <v>77</v>
      </c>
      <c r="U119" s="11">
        <v>6524</v>
      </c>
      <c r="V119" s="11"/>
    </row>
    <row r="120" spans="17:22" hidden="1" x14ac:dyDescent="0.25">
      <c r="Q120">
        <v>154</v>
      </c>
      <c r="R120" t="s">
        <v>201</v>
      </c>
      <c r="S120" t="s">
        <v>77</v>
      </c>
      <c r="U120" s="11">
        <v>11355</v>
      </c>
      <c r="V120" s="11"/>
    </row>
    <row r="121" spans="17:22" hidden="1" x14ac:dyDescent="0.25">
      <c r="Q121">
        <v>155</v>
      </c>
      <c r="R121" t="s">
        <v>201</v>
      </c>
      <c r="S121" t="s">
        <v>77</v>
      </c>
      <c r="U121" s="11">
        <v>2092</v>
      </c>
      <c r="V121" s="11"/>
    </row>
    <row r="122" spans="17:22" hidden="1" x14ac:dyDescent="0.25">
      <c r="Q122">
        <v>156</v>
      </c>
      <c r="R122" t="s">
        <v>201</v>
      </c>
      <c r="S122" t="s">
        <v>77</v>
      </c>
      <c r="U122" s="11">
        <v>401</v>
      </c>
      <c r="V122" s="11"/>
    </row>
    <row r="123" spans="17:22" hidden="1" x14ac:dyDescent="0.25">
      <c r="Q123">
        <v>157</v>
      </c>
      <c r="R123" t="s">
        <v>476</v>
      </c>
      <c r="S123" t="s">
        <v>77</v>
      </c>
      <c r="U123" s="11">
        <v>1469</v>
      </c>
      <c r="V123" s="11"/>
    </row>
    <row r="124" spans="17:22" hidden="1" x14ac:dyDescent="0.25">
      <c r="Q124">
        <v>158</v>
      </c>
      <c r="R124" t="s">
        <v>514</v>
      </c>
      <c r="S124" t="s">
        <v>77</v>
      </c>
      <c r="U124" s="11">
        <v>5712</v>
      </c>
      <c r="V124" s="11"/>
    </row>
    <row r="125" spans="17:22" hidden="1" x14ac:dyDescent="0.25">
      <c r="Q125">
        <v>159</v>
      </c>
      <c r="R125" t="s">
        <v>477</v>
      </c>
      <c r="S125" t="s">
        <v>77</v>
      </c>
      <c r="U125" s="11">
        <v>1553</v>
      </c>
      <c r="V125" s="11"/>
    </row>
    <row r="126" spans="17:22" hidden="1" x14ac:dyDescent="0.25">
      <c r="Q126">
        <v>160</v>
      </c>
      <c r="R126" t="s">
        <v>515</v>
      </c>
      <c r="S126" t="s">
        <v>77</v>
      </c>
      <c r="U126" s="11">
        <v>129317</v>
      </c>
      <c r="V126" s="11"/>
    </row>
    <row r="127" spans="17:22" hidden="1" x14ac:dyDescent="0.25">
      <c r="Q127">
        <v>161</v>
      </c>
      <c r="R127" t="s">
        <v>514</v>
      </c>
      <c r="S127" t="s">
        <v>77</v>
      </c>
      <c r="U127" s="11">
        <v>5119</v>
      </c>
      <c r="V127" s="11"/>
    </row>
    <row r="128" spans="17:22" hidden="1" x14ac:dyDescent="0.25">
      <c r="Q128">
        <v>162</v>
      </c>
      <c r="R128" t="s">
        <v>201</v>
      </c>
      <c r="S128" t="s">
        <v>77</v>
      </c>
      <c r="U128" s="11">
        <v>3815</v>
      </c>
      <c r="V128" s="11"/>
    </row>
    <row r="129" spans="17:22" hidden="1" x14ac:dyDescent="0.25">
      <c r="Q129">
        <v>163</v>
      </c>
      <c r="R129" t="s">
        <v>201</v>
      </c>
      <c r="S129" t="s">
        <v>77</v>
      </c>
      <c r="U129" s="11">
        <v>542</v>
      </c>
      <c r="V129" s="11"/>
    </row>
    <row r="130" spans="17:22" hidden="1" x14ac:dyDescent="0.25">
      <c r="Q130">
        <v>164</v>
      </c>
      <c r="R130" t="s">
        <v>201</v>
      </c>
      <c r="S130" t="s">
        <v>77</v>
      </c>
      <c r="U130" s="11">
        <v>1240</v>
      </c>
      <c r="V130" s="11"/>
    </row>
    <row r="131" spans="17:22" hidden="1" x14ac:dyDescent="0.25">
      <c r="Q131">
        <v>165</v>
      </c>
      <c r="R131" t="s">
        <v>201</v>
      </c>
      <c r="S131" t="s">
        <v>77</v>
      </c>
      <c r="U131" s="11">
        <v>9218</v>
      </c>
      <c r="V131" s="11"/>
    </row>
    <row r="132" spans="17:22" hidden="1" x14ac:dyDescent="0.25">
      <c r="Q132">
        <v>166</v>
      </c>
      <c r="R132" t="s">
        <v>201</v>
      </c>
      <c r="S132" t="s">
        <v>77</v>
      </c>
      <c r="U132" s="11">
        <v>19879</v>
      </c>
      <c r="V132" s="11"/>
    </row>
    <row r="133" spans="17:22" hidden="1" x14ac:dyDescent="0.25">
      <c r="Q133">
        <v>167</v>
      </c>
      <c r="R133" t="s">
        <v>513</v>
      </c>
      <c r="S133" t="s">
        <v>77</v>
      </c>
      <c r="U133" s="11">
        <v>5210</v>
      </c>
      <c r="V133" s="11"/>
    </row>
    <row r="134" spans="17:22" hidden="1" x14ac:dyDescent="0.25">
      <c r="Q134">
        <v>168</v>
      </c>
      <c r="R134" t="s">
        <v>508</v>
      </c>
      <c r="S134" t="s">
        <v>77</v>
      </c>
      <c r="U134" s="11">
        <v>218124</v>
      </c>
      <c r="V134" s="11"/>
    </row>
    <row r="135" spans="17:22" hidden="1" x14ac:dyDescent="0.25">
      <c r="Q135">
        <v>169</v>
      </c>
      <c r="R135" t="s">
        <v>201</v>
      </c>
      <c r="S135" t="s">
        <v>77</v>
      </c>
      <c r="U135" s="11">
        <v>2455</v>
      </c>
      <c r="V135" s="11"/>
    </row>
    <row r="136" spans="17:22" hidden="1" x14ac:dyDescent="0.25">
      <c r="Q136">
        <v>170</v>
      </c>
      <c r="R136" t="s">
        <v>201</v>
      </c>
      <c r="S136" t="s">
        <v>77</v>
      </c>
      <c r="U136" s="11">
        <v>713</v>
      </c>
      <c r="V136" s="11"/>
    </row>
    <row r="137" spans="17:22" hidden="1" x14ac:dyDescent="0.25">
      <c r="Q137">
        <v>171</v>
      </c>
      <c r="R137" t="s">
        <v>512</v>
      </c>
      <c r="S137" t="s">
        <v>77</v>
      </c>
      <c r="U137" s="11">
        <v>21316</v>
      </c>
      <c r="V137" s="11"/>
    </row>
    <row r="138" spans="17:22" hidden="1" x14ac:dyDescent="0.25">
      <c r="Q138">
        <v>172</v>
      </c>
      <c r="R138" t="s">
        <v>511</v>
      </c>
      <c r="S138" t="s">
        <v>77</v>
      </c>
      <c r="U138" s="11">
        <v>5702</v>
      </c>
      <c r="V138" s="11"/>
    </row>
    <row r="139" spans="17:22" hidden="1" x14ac:dyDescent="0.25">
      <c r="Q139">
        <v>173</v>
      </c>
      <c r="R139" t="s">
        <v>510</v>
      </c>
      <c r="S139" t="s">
        <v>77</v>
      </c>
      <c r="U139" s="11">
        <v>113731</v>
      </c>
      <c r="V139" s="11"/>
    </row>
    <row r="140" spans="17:22" hidden="1" x14ac:dyDescent="0.25">
      <c r="Q140">
        <v>174</v>
      </c>
      <c r="R140" t="s">
        <v>509</v>
      </c>
      <c r="S140" t="s">
        <v>77</v>
      </c>
      <c r="U140" s="11">
        <v>615</v>
      </c>
      <c r="V140" s="11"/>
    </row>
    <row r="141" spans="17:22" hidden="1" x14ac:dyDescent="0.25">
      <c r="Q141">
        <v>175</v>
      </c>
      <c r="R141" t="s">
        <v>508</v>
      </c>
      <c r="S141" t="s">
        <v>77</v>
      </c>
      <c r="U141" s="11">
        <v>28789</v>
      </c>
      <c r="V141" s="11"/>
    </row>
    <row r="142" spans="17:22" hidden="1" x14ac:dyDescent="0.25">
      <c r="Q142">
        <v>176</v>
      </c>
      <c r="R142" t="s">
        <v>507</v>
      </c>
      <c r="S142" t="s">
        <v>77</v>
      </c>
      <c r="U142" s="11">
        <v>381</v>
      </c>
      <c r="V142" s="11"/>
    </row>
    <row r="143" spans="17:22" hidden="1" x14ac:dyDescent="0.25">
      <c r="Q143">
        <v>177</v>
      </c>
      <c r="R143" t="s">
        <v>201</v>
      </c>
      <c r="S143" t="s">
        <v>77</v>
      </c>
      <c r="U143" s="11">
        <v>2835</v>
      </c>
      <c r="V143" s="11"/>
    </row>
    <row r="144" spans="17:22" hidden="1" x14ac:dyDescent="0.25">
      <c r="Q144">
        <v>178</v>
      </c>
      <c r="R144" t="s">
        <v>506</v>
      </c>
      <c r="S144" t="s">
        <v>77</v>
      </c>
      <c r="U144" s="11">
        <v>4099</v>
      </c>
      <c r="V144" s="11"/>
    </row>
    <row r="145" spans="17:22" hidden="1" x14ac:dyDescent="0.25">
      <c r="Q145">
        <v>179</v>
      </c>
      <c r="R145" t="s">
        <v>505</v>
      </c>
      <c r="S145" t="s">
        <v>77</v>
      </c>
      <c r="U145" s="11">
        <v>8225</v>
      </c>
      <c r="V145" s="11"/>
    </row>
    <row r="146" spans="17:22" hidden="1" x14ac:dyDescent="0.25">
      <c r="Q146">
        <v>180</v>
      </c>
      <c r="R146" t="s">
        <v>504</v>
      </c>
      <c r="S146" t="s">
        <v>77</v>
      </c>
      <c r="U146" s="11">
        <v>10704</v>
      </c>
      <c r="V146" s="11"/>
    </row>
    <row r="147" spans="17:22" hidden="1" x14ac:dyDescent="0.25">
      <c r="Q147">
        <v>181</v>
      </c>
      <c r="R147" t="s">
        <v>503</v>
      </c>
      <c r="S147" t="s">
        <v>77</v>
      </c>
      <c r="U147" s="11">
        <v>4123</v>
      </c>
      <c r="V147" s="11"/>
    </row>
    <row r="148" spans="17:22" hidden="1" x14ac:dyDescent="0.25">
      <c r="Q148">
        <v>182</v>
      </c>
      <c r="R148" t="s">
        <v>502</v>
      </c>
      <c r="S148" t="s">
        <v>77</v>
      </c>
      <c r="U148" s="11">
        <v>5106</v>
      </c>
      <c r="V148" s="11"/>
    </row>
    <row r="149" spans="17:22" hidden="1" x14ac:dyDescent="0.25">
      <c r="Q149">
        <v>66</v>
      </c>
      <c r="R149" t="s">
        <v>501</v>
      </c>
      <c r="S149" t="s">
        <v>77</v>
      </c>
      <c r="T149" t="s">
        <v>500</v>
      </c>
      <c r="U149" s="11">
        <v>5018</v>
      </c>
      <c r="V149" s="11">
        <f>SUM(U42:U149)</f>
        <v>3566697.2899999996</v>
      </c>
    </row>
    <row r="150" spans="17:22" hidden="1" x14ac:dyDescent="0.25">
      <c r="Q150">
        <v>45</v>
      </c>
      <c r="R150" t="s">
        <v>499</v>
      </c>
      <c r="S150" t="s">
        <v>78</v>
      </c>
      <c r="T150" t="s">
        <v>498</v>
      </c>
      <c r="U150" s="11">
        <v>0</v>
      </c>
      <c r="V150" s="11">
        <f>+U150</f>
        <v>0</v>
      </c>
    </row>
    <row r="151" spans="17:22" hidden="1" x14ac:dyDescent="0.25">
      <c r="Q151">
        <v>14</v>
      </c>
      <c r="R151" t="s">
        <v>497</v>
      </c>
      <c r="S151" t="s">
        <v>80</v>
      </c>
      <c r="U151" s="11">
        <v>136000</v>
      </c>
      <c r="V151" s="11"/>
    </row>
    <row r="152" spans="17:22" hidden="1" x14ac:dyDescent="0.25">
      <c r="Q152">
        <v>59</v>
      </c>
      <c r="R152" t="s">
        <v>496</v>
      </c>
      <c r="S152" t="s">
        <v>80</v>
      </c>
      <c r="T152" t="s">
        <v>495</v>
      </c>
      <c r="U152" s="11">
        <v>0</v>
      </c>
      <c r="V152" s="11">
        <f>SUM(U151:U152)</f>
        <v>136000</v>
      </c>
    </row>
    <row r="153" spans="17:22" hidden="1" x14ac:dyDescent="0.25">
      <c r="Q153">
        <v>62</v>
      </c>
      <c r="R153" t="s">
        <v>494</v>
      </c>
      <c r="S153" t="s">
        <v>493</v>
      </c>
      <c r="U153" s="11">
        <v>275867.59999999998</v>
      </c>
      <c r="V153" s="11"/>
    </row>
    <row r="154" spans="17:22" hidden="1" x14ac:dyDescent="0.25">
      <c r="Q154">
        <v>60</v>
      </c>
      <c r="R154" t="s">
        <v>492</v>
      </c>
      <c r="S154" t="s">
        <v>490</v>
      </c>
      <c r="U154" s="11">
        <v>382751.77</v>
      </c>
      <c r="V154" s="11"/>
    </row>
    <row r="155" spans="17:22" hidden="1" x14ac:dyDescent="0.25">
      <c r="Q155">
        <v>61</v>
      </c>
      <c r="R155" t="s">
        <v>491</v>
      </c>
      <c r="S155" t="s">
        <v>490</v>
      </c>
      <c r="U155" s="11">
        <v>398612.29</v>
      </c>
      <c r="V155" s="11">
        <f>SUM(U153:U155)</f>
        <v>1057231.6599999999</v>
      </c>
    </row>
    <row r="156" spans="17:22" hidden="1" x14ac:dyDescent="0.25">
      <c r="Q156">
        <v>4</v>
      </c>
      <c r="R156" t="s">
        <v>489</v>
      </c>
      <c r="S156" t="s">
        <v>82</v>
      </c>
      <c r="U156" s="11">
        <v>779081</v>
      </c>
      <c r="V156" s="11"/>
    </row>
    <row r="157" spans="17:22" hidden="1" x14ac:dyDescent="0.25">
      <c r="Q157">
        <v>82</v>
      </c>
      <c r="R157" t="s">
        <v>488</v>
      </c>
      <c r="S157" t="s">
        <v>82</v>
      </c>
      <c r="U157" s="11">
        <v>554958.86</v>
      </c>
      <c r="V157" s="11">
        <f>SUM(U156:U157)</f>
        <v>1334039.8599999999</v>
      </c>
    </row>
    <row r="158" spans="17:22" hidden="1" x14ac:dyDescent="0.25">
      <c r="Q158">
        <v>63</v>
      </c>
      <c r="R158" t="s">
        <v>487</v>
      </c>
      <c r="S158" t="s">
        <v>84</v>
      </c>
      <c r="U158" s="11">
        <v>908609</v>
      </c>
      <c r="V158" s="11"/>
    </row>
    <row r="159" spans="17:22" hidden="1" x14ac:dyDescent="0.25">
      <c r="Q159">
        <v>65</v>
      </c>
      <c r="R159" t="s">
        <v>486</v>
      </c>
      <c r="S159" t="s">
        <v>84</v>
      </c>
      <c r="U159" s="11">
        <v>1377288.6</v>
      </c>
      <c r="V159" s="11">
        <f>SUM(U158:U159)</f>
        <v>2285897.6</v>
      </c>
    </row>
    <row r="160" spans="17:22" hidden="1" x14ac:dyDescent="0.25">
      <c r="Q160">
        <v>10</v>
      </c>
      <c r="R160" t="s">
        <v>485</v>
      </c>
      <c r="S160" t="s">
        <v>87</v>
      </c>
      <c r="U160" s="11">
        <v>239103</v>
      </c>
      <c r="V160" s="11">
        <f>+U160</f>
        <v>239103</v>
      </c>
    </row>
    <row r="161" spans="17:22" hidden="1" x14ac:dyDescent="0.25">
      <c r="Q161">
        <v>5</v>
      </c>
      <c r="R161" t="s">
        <v>484</v>
      </c>
      <c r="S161" t="s">
        <v>224</v>
      </c>
      <c r="U161" s="11">
        <v>3075974</v>
      </c>
      <c r="V161" s="11"/>
    </row>
    <row r="162" spans="17:22" hidden="1" x14ac:dyDescent="0.25">
      <c r="Q162">
        <v>6</v>
      </c>
      <c r="R162" t="s">
        <v>483</v>
      </c>
      <c r="S162" t="s">
        <v>224</v>
      </c>
      <c r="U162" s="11">
        <v>918029.85</v>
      </c>
      <c r="V162" s="11"/>
    </row>
    <row r="163" spans="17:22" hidden="1" x14ac:dyDescent="0.25">
      <c r="Q163">
        <v>19</v>
      </c>
      <c r="R163" t="s">
        <v>482</v>
      </c>
      <c r="S163" t="s">
        <v>224</v>
      </c>
      <c r="U163" s="11">
        <v>168401</v>
      </c>
      <c r="V163" s="11">
        <f>SUM(U161:U163)</f>
        <v>4162404.85</v>
      </c>
    </row>
    <row r="164" spans="17:22" hidden="1" x14ac:dyDescent="0.25">
      <c r="Q164">
        <v>21</v>
      </c>
      <c r="R164" t="s">
        <v>221</v>
      </c>
      <c r="S164" t="s">
        <v>93</v>
      </c>
      <c r="U164" s="11">
        <v>606079.82999999996</v>
      </c>
      <c r="V164" s="11">
        <f>+U164</f>
        <v>606079.82999999996</v>
      </c>
    </row>
    <row r="165" spans="17:22" hidden="1" x14ac:dyDescent="0.25">
      <c r="Q165">
        <v>23</v>
      </c>
      <c r="R165" t="s">
        <v>481</v>
      </c>
      <c r="S165" t="s">
        <v>222</v>
      </c>
      <c r="U165" s="11">
        <v>466125</v>
      </c>
      <c r="V165" s="11"/>
    </row>
    <row r="166" spans="17:22" hidden="1" x14ac:dyDescent="0.25">
      <c r="Q166">
        <v>81</v>
      </c>
      <c r="R166" t="s">
        <v>480</v>
      </c>
      <c r="S166" t="s">
        <v>222</v>
      </c>
      <c r="U166" s="11">
        <v>252834</v>
      </c>
      <c r="V166" s="11">
        <f>SUM(U165:U166)</f>
        <v>718959</v>
      </c>
    </row>
    <row r="167" spans="17:22" hidden="1" x14ac:dyDescent="0.25">
      <c r="Q167">
        <v>20</v>
      </c>
      <c r="R167" t="s">
        <v>479</v>
      </c>
      <c r="S167" t="s">
        <v>94</v>
      </c>
      <c r="U167" s="11">
        <v>326707.49</v>
      </c>
      <c r="V167" s="11"/>
    </row>
    <row r="168" spans="17:22" hidden="1" x14ac:dyDescent="0.25">
      <c r="Q168">
        <v>22</v>
      </c>
      <c r="R168" t="s">
        <v>478</v>
      </c>
      <c r="S168" t="s">
        <v>94</v>
      </c>
      <c r="U168" s="11">
        <v>4741419.05</v>
      </c>
      <c r="V168" s="11">
        <f>SUM(U167:U168)</f>
        <v>5068126.54</v>
      </c>
    </row>
    <row r="169" spans="17:22" hidden="1" x14ac:dyDescent="0.25">
      <c r="Q169">
        <v>7</v>
      </c>
      <c r="R169" t="s">
        <v>99</v>
      </c>
      <c r="S169" t="s">
        <v>98</v>
      </c>
      <c r="U169" s="11">
        <v>357367</v>
      </c>
      <c r="V169" s="11"/>
    </row>
    <row r="170" spans="17:22" hidden="1" x14ac:dyDescent="0.25">
      <c r="Q170">
        <v>25</v>
      </c>
      <c r="R170" t="s">
        <v>477</v>
      </c>
      <c r="S170" t="s">
        <v>98</v>
      </c>
      <c r="U170" s="11">
        <v>0</v>
      </c>
      <c r="V170" s="11">
        <f>SUM(U169:U170)</f>
        <v>357367</v>
      </c>
    </row>
    <row r="171" spans="17:22" hidden="1" x14ac:dyDescent="0.25">
      <c r="Q171">
        <v>26</v>
      </c>
      <c r="R171" t="s">
        <v>476</v>
      </c>
      <c r="S171" t="s">
        <v>100</v>
      </c>
      <c r="U171" s="11">
        <v>1361521</v>
      </c>
      <c r="V171" s="11">
        <f>+U171</f>
        <v>1361521</v>
      </c>
    </row>
    <row r="172" spans="17:22" hidden="1" x14ac:dyDescent="0.25">
      <c r="Q172">
        <v>28</v>
      </c>
      <c r="R172" t="s">
        <v>475</v>
      </c>
      <c r="S172" t="s">
        <v>217</v>
      </c>
      <c r="U172" s="11">
        <v>121447</v>
      </c>
      <c r="V172" s="11">
        <f>+U172</f>
        <v>121447</v>
      </c>
    </row>
    <row r="173" spans="17:22" hidden="1" x14ac:dyDescent="0.25">
      <c r="Q173">
        <v>27</v>
      </c>
      <c r="R173" t="s">
        <v>474</v>
      </c>
      <c r="S173" t="s">
        <v>104</v>
      </c>
      <c r="U173" s="11">
        <v>557585.6</v>
      </c>
      <c r="V173" s="11"/>
    </row>
    <row r="174" spans="17:22" hidden="1" x14ac:dyDescent="0.25">
      <c r="Q174">
        <v>29</v>
      </c>
      <c r="R174" t="s">
        <v>473</v>
      </c>
      <c r="S174" t="s">
        <v>104</v>
      </c>
      <c r="U174" s="11">
        <v>580936</v>
      </c>
      <c r="V174" s="11">
        <f>SUM(U173:U174)</f>
        <v>1138521.6000000001</v>
      </c>
    </row>
    <row r="175" spans="17:22" hidden="1" x14ac:dyDescent="0.25">
      <c r="Q175">
        <v>32</v>
      </c>
      <c r="R175" t="s">
        <v>113</v>
      </c>
      <c r="S175" t="s">
        <v>112</v>
      </c>
      <c r="U175" s="11">
        <v>426663</v>
      </c>
      <c r="V175" s="11"/>
    </row>
    <row r="176" spans="17:22" hidden="1" x14ac:dyDescent="0.25">
      <c r="Q176">
        <v>33</v>
      </c>
      <c r="R176" t="s">
        <v>472</v>
      </c>
      <c r="S176" t="s">
        <v>112</v>
      </c>
      <c r="U176" s="11">
        <v>41345</v>
      </c>
      <c r="V176" s="11"/>
    </row>
    <row r="177" spans="17:22" hidden="1" x14ac:dyDescent="0.25">
      <c r="Q177">
        <v>35</v>
      </c>
      <c r="R177" t="s">
        <v>471</v>
      </c>
      <c r="S177" t="s">
        <v>112</v>
      </c>
      <c r="U177" s="11">
        <v>18206</v>
      </c>
      <c r="V177" s="11">
        <f>SUM(U175:U177)</f>
        <v>486214</v>
      </c>
    </row>
    <row r="178" spans="17:22" hidden="1" x14ac:dyDescent="0.25">
      <c r="Q178">
        <v>37</v>
      </c>
      <c r="R178" t="s">
        <v>470</v>
      </c>
      <c r="S178" t="s">
        <v>114</v>
      </c>
      <c r="U178" s="11">
        <v>0</v>
      </c>
      <c r="V178" s="11">
        <f>+U178</f>
        <v>0</v>
      </c>
    </row>
    <row r="179" spans="17:22" hidden="1" x14ac:dyDescent="0.25">
      <c r="Q179">
        <v>38</v>
      </c>
      <c r="R179" t="s">
        <v>469</v>
      </c>
      <c r="S179" t="s">
        <v>120</v>
      </c>
      <c r="U179" s="11">
        <v>3920264.98</v>
      </c>
      <c r="V179" s="11">
        <f>+U179</f>
        <v>3920264.98</v>
      </c>
    </row>
    <row r="180" spans="17:22" hidden="1" x14ac:dyDescent="0.25">
      <c r="Q180">
        <v>39</v>
      </c>
      <c r="R180" t="s">
        <v>468</v>
      </c>
      <c r="S180" t="s">
        <v>122</v>
      </c>
      <c r="U180" s="11">
        <v>694130</v>
      </c>
      <c r="V180" s="11">
        <f>+U180</f>
        <v>694130</v>
      </c>
    </row>
    <row r="181" spans="17:22" hidden="1" x14ac:dyDescent="0.25">
      <c r="Q181">
        <v>69</v>
      </c>
      <c r="R181" t="s">
        <v>125</v>
      </c>
      <c r="S181" t="s">
        <v>124</v>
      </c>
      <c r="U181" s="11">
        <v>565032</v>
      </c>
      <c r="V181" s="11"/>
    </row>
    <row r="182" spans="17:22" hidden="1" x14ac:dyDescent="0.25">
      <c r="Q182">
        <v>72</v>
      </c>
      <c r="R182" t="s">
        <v>467</v>
      </c>
      <c r="S182" t="s">
        <v>124</v>
      </c>
      <c r="U182" s="11">
        <v>349380.18</v>
      </c>
      <c r="V182" s="11">
        <f>SUM(U181:U182)</f>
        <v>914412.17999999993</v>
      </c>
    </row>
    <row r="183" spans="17:22" hidden="1" x14ac:dyDescent="0.25">
      <c r="Q183">
        <v>42</v>
      </c>
      <c r="R183" t="s">
        <v>466</v>
      </c>
      <c r="S183" t="s">
        <v>126</v>
      </c>
      <c r="U183" s="11">
        <v>134656</v>
      </c>
      <c r="V183" s="11">
        <f>+U183</f>
        <v>134656</v>
      </c>
    </row>
    <row r="184" spans="17:22" hidden="1" x14ac:dyDescent="0.25">
      <c r="Q184">
        <v>41</v>
      </c>
      <c r="R184" t="s">
        <v>465</v>
      </c>
      <c r="S184" t="s">
        <v>128</v>
      </c>
      <c r="U184" s="11">
        <v>497144</v>
      </c>
      <c r="V184" s="11">
        <f>+U184</f>
        <v>497144</v>
      </c>
    </row>
    <row r="185" spans="17:22" hidden="1" x14ac:dyDescent="0.25">
      <c r="Q185">
        <v>17</v>
      </c>
      <c r="R185" t="s">
        <v>464</v>
      </c>
      <c r="S185" t="s">
        <v>209</v>
      </c>
      <c r="U185" s="11">
        <v>0</v>
      </c>
      <c r="V185" s="11"/>
    </row>
    <row r="186" spans="17:22" hidden="1" x14ac:dyDescent="0.25">
      <c r="Q186">
        <v>31</v>
      </c>
      <c r="R186" t="s">
        <v>463</v>
      </c>
      <c r="S186" t="s">
        <v>209</v>
      </c>
      <c r="U186" s="11">
        <v>0</v>
      </c>
      <c r="V186" s="11"/>
    </row>
    <row r="187" spans="17:22" hidden="1" x14ac:dyDescent="0.25">
      <c r="Q187">
        <v>34</v>
      </c>
      <c r="R187" t="s">
        <v>462</v>
      </c>
      <c r="S187" t="s">
        <v>209</v>
      </c>
      <c r="U187" s="11">
        <v>5075</v>
      </c>
      <c r="V187" s="11"/>
    </row>
    <row r="188" spans="17:22" hidden="1" x14ac:dyDescent="0.25">
      <c r="Q188">
        <v>36</v>
      </c>
      <c r="R188" t="s">
        <v>333</v>
      </c>
      <c r="S188" t="s">
        <v>209</v>
      </c>
      <c r="U188" s="11">
        <v>4747181</v>
      </c>
      <c r="V188" s="11"/>
    </row>
    <row r="189" spans="17:22" hidden="1" x14ac:dyDescent="0.25">
      <c r="Q189">
        <v>40</v>
      </c>
      <c r="R189" t="s">
        <v>461</v>
      </c>
      <c r="S189" t="s">
        <v>209</v>
      </c>
      <c r="U189" s="11">
        <v>39442</v>
      </c>
      <c r="V189" s="11"/>
    </row>
    <row r="190" spans="17:22" hidden="1" x14ac:dyDescent="0.25">
      <c r="Q190">
        <v>43</v>
      </c>
      <c r="R190" t="s">
        <v>460</v>
      </c>
      <c r="S190" t="s">
        <v>209</v>
      </c>
      <c r="U190" s="11">
        <v>444755.7</v>
      </c>
      <c r="V190" s="11"/>
    </row>
    <row r="191" spans="17:22" hidden="1" x14ac:dyDescent="0.25">
      <c r="Q191">
        <v>46</v>
      </c>
      <c r="R191" t="s">
        <v>459</v>
      </c>
      <c r="S191" t="s">
        <v>209</v>
      </c>
      <c r="U191" s="11">
        <v>0</v>
      </c>
      <c r="V191" s="11"/>
    </row>
    <row r="192" spans="17:22" hidden="1" x14ac:dyDescent="0.25">
      <c r="Q192">
        <v>53</v>
      </c>
      <c r="R192" t="s">
        <v>370</v>
      </c>
      <c r="S192" t="s">
        <v>209</v>
      </c>
      <c r="U192" s="11">
        <v>563551</v>
      </c>
      <c r="V192" s="11"/>
    </row>
    <row r="193" spans="17:22" hidden="1" x14ac:dyDescent="0.25">
      <c r="Q193">
        <v>55</v>
      </c>
      <c r="R193" t="s">
        <v>458</v>
      </c>
      <c r="S193" t="s">
        <v>209</v>
      </c>
      <c r="U193" s="11">
        <v>140047.35999999999</v>
      </c>
      <c r="V193" s="11">
        <f>SUM(U185:U193)</f>
        <v>5940052.0600000005</v>
      </c>
    </row>
    <row r="194" spans="17:22" hidden="1" x14ac:dyDescent="0.25">
      <c r="Q194">
        <v>51</v>
      </c>
      <c r="R194" t="s">
        <v>457</v>
      </c>
      <c r="S194" t="s">
        <v>209</v>
      </c>
      <c r="T194" t="s">
        <v>427</v>
      </c>
      <c r="U194" s="11">
        <v>0</v>
      </c>
      <c r="V194" s="11"/>
    </row>
    <row r="195" spans="17:22" hidden="1" x14ac:dyDescent="0.25">
      <c r="Q195">
        <v>47</v>
      </c>
      <c r="R195" t="s">
        <v>456</v>
      </c>
      <c r="S195" t="s">
        <v>211</v>
      </c>
      <c r="U195" s="11">
        <v>70300</v>
      </c>
      <c r="V195" s="11"/>
    </row>
    <row r="196" spans="17:22" hidden="1" x14ac:dyDescent="0.25">
      <c r="Q196">
        <v>49</v>
      </c>
      <c r="R196" t="s">
        <v>455</v>
      </c>
      <c r="S196" t="s">
        <v>211</v>
      </c>
      <c r="U196" s="11">
        <v>101000</v>
      </c>
      <c r="V196" s="11"/>
    </row>
    <row r="197" spans="17:22" hidden="1" x14ac:dyDescent="0.25">
      <c r="Q197">
        <v>78</v>
      </c>
      <c r="R197" t="s">
        <v>454</v>
      </c>
      <c r="S197" t="s">
        <v>211</v>
      </c>
      <c r="U197" s="11">
        <v>382601.75</v>
      </c>
      <c r="V197" s="11">
        <f>SUM(U195:U197)</f>
        <v>553901.75</v>
      </c>
    </row>
    <row r="198" spans="17:22" hidden="1" x14ac:dyDescent="0.25">
      <c r="Q198">
        <v>68</v>
      </c>
      <c r="R198" t="s">
        <v>453</v>
      </c>
      <c r="S198" t="s">
        <v>186</v>
      </c>
      <c r="U198" s="11">
        <v>87578</v>
      </c>
      <c r="V198" s="11"/>
    </row>
    <row r="199" spans="17:22" hidden="1" x14ac:dyDescent="0.25">
      <c r="Q199">
        <v>73</v>
      </c>
      <c r="R199" t="s">
        <v>452</v>
      </c>
      <c r="S199" t="s">
        <v>186</v>
      </c>
      <c r="U199" s="11">
        <v>220000</v>
      </c>
      <c r="V199" s="11">
        <f>SUM(U198:U199)</f>
        <v>307578</v>
      </c>
    </row>
    <row r="200" spans="17:22" hidden="1" x14ac:dyDescent="0.25">
      <c r="Q200">
        <v>48</v>
      </c>
      <c r="R200" t="s">
        <v>451</v>
      </c>
      <c r="S200" t="s">
        <v>186</v>
      </c>
      <c r="T200" t="s">
        <v>450</v>
      </c>
      <c r="U200" s="11">
        <v>25640.77</v>
      </c>
      <c r="V200" s="11"/>
    </row>
    <row r="201" spans="17:22" hidden="1" x14ac:dyDescent="0.25">
      <c r="Q201">
        <v>50</v>
      </c>
      <c r="R201" t="s">
        <v>449</v>
      </c>
      <c r="S201" t="s">
        <v>188</v>
      </c>
      <c r="U201" s="11">
        <v>733062</v>
      </c>
      <c r="V201" s="11"/>
    </row>
    <row r="202" spans="17:22" hidden="1" x14ac:dyDescent="0.25">
      <c r="Q202">
        <v>79</v>
      </c>
      <c r="R202" t="s">
        <v>448</v>
      </c>
      <c r="S202" t="s">
        <v>188</v>
      </c>
      <c r="U202" s="11">
        <v>326847</v>
      </c>
      <c r="V202" s="11">
        <f>SUM(U201:U202)</f>
        <v>1059909</v>
      </c>
    </row>
    <row r="203" spans="17:22" hidden="1" x14ac:dyDescent="0.25">
      <c r="Q203">
        <v>8</v>
      </c>
      <c r="R203" t="s">
        <v>447</v>
      </c>
      <c r="S203" t="s">
        <v>190</v>
      </c>
      <c r="U203" s="11">
        <v>145113</v>
      </c>
      <c r="V203" s="11">
        <f>+U203</f>
        <v>145113</v>
      </c>
    </row>
    <row r="204" spans="17:22" hidden="1" x14ac:dyDescent="0.25">
      <c r="Q204">
        <v>30</v>
      </c>
      <c r="R204" t="s">
        <v>446</v>
      </c>
      <c r="S204" t="s">
        <v>192</v>
      </c>
      <c r="U204" s="11">
        <v>309210.33</v>
      </c>
      <c r="V204" s="11">
        <f>+U204</f>
        <v>309210.33</v>
      </c>
    </row>
    <row r="205" spans="17:22" hidden="1" x14ac:dyDescent="0.25">
      <c r="Q205">
        <v>57</v>
      </c>
      <c r="R205" t="s">
        <v>445</v>
      </c>
      <c r="S205" t="s">
        <v>132</v>
      </c>
      <c r="U205" s="11">
        <v>685404.18</v>
      </c>
      <c r="V205" s="11">
        <f>+U205</f>
        <v>685404.18</v>
      </c>
    </row>
    <row r="206" spans="17:22" hidden="1" x14ac:dyDescent="0.25">
      <c r="Q206">
        <v>56</v>
      </c>
      <c r="R206" t="s">
        <v>444</v>
      </c>
      <c r="S206" t="s">
        <v>194</v>
      </c>
      <c r="U206" s="11">
        <v>67339</v>
      </c>
      <c r="V206" s="11"/>
    </row>
    <row r="207" spans="17:22" hidden="1" x14ac:dyDescent="0.25">
      <c r="Q207">
        <v>75</v>
      </c>
      <c r="R207" t="s">
        <v>443</v>
      </c>
      <c r="S207" t="s">
        <v>194</v>
      </c>
      <c r="U207" s="11">
        <v>12339</v>
      </c>
      <c r="V207" s="11">
        <f>SUM(U206:U207)</f>
        <v>79678</v>
      </c>
    </row>
    <row r="208" spans="17:22" hidden="1" x14ac:dyDescent="0.25">
      <c r="Q208">
        <v>54</v>
      </c>
      <c r="R208" t="s">
        <v>442</v>
      </c>
      <c r="S208" t="s">
        <v>136</v>
      </c>
      <c r="U208" s="11">
        <v>7154</v>
      </c>
      <c r="V208" s="11">
        <f>+U208</f>
        <v>7154</v>
      </c>
    </row>
    <row r="209" spans="17:22" hidden="1" x14ac:dyDescent="0.25">
      <c r="Q209">
        <v>70</v>
      </c>
      <c r="R209" t="s">
        <v>441</v>
      </c>
      <c r="S209" t="s">
        <v>196</v>
      </c>
      <c r="U209" s="11">
        <v>6472421.6200000001</v>
      </c>
      <c r="V209" s="11"/>
    </row>
    <row r="210" spans="17:22" hidden="1" x14ac:dyDescent="0.25">
      <c r="Q210">
        <v>71</v>
      </c>
      <c r="R210" t="s">
        <v>440</v>
      </c>
      <c r="S210" t="s">
        <v>196</v>
      </c>
      <c r="U210" s="11">
        <v>8344</v>
      </c>
      <c r="V210" s="11">
        <f>SUM(U209:U210)</f>
        <v>6480765.6200000001</v>
      </c>
    </row>
    <row r="211" spans="17:22" hidden="1" x14ac:dyDescent="0.25">
      <c r="Q211">
        <v>24</v>
      </c>
      <c r="R211" t="s">
        <v>439</v>
      </c>
      <c r="S211" t="s">
        <v>146</v>
      </c>
      <c r="U211" s="11">
        <v>54536</v>
      </c>
      <c r="V211" s="11">
        <f>+U211</f>
        <v>54536</v>
      </c>
    </row>
    <row r="212" spans="17:22" hidden="1" x14ac:dyDescent="0.25">
      <c r="Q212">
        <v>52</v>
      </c>
      <c r="R212" t="s">
        <v>438</v>
      </c>
      <c r="S212" t="s">
        <v>200</v>
      </c>
      <c r="U212" s="11">
        <v>0</v>
      </c>
      <c r="V212" s="11"/>
    </row>
    <row r="213" spans="17:22" hidden="1" x14ac:dyDescent="0.25">
      <c r="Q213">
        <v>58</v>
      </c>
      <c r="R213" t="s">
        <v>201</v>
      </c>
      <c r="S213" t="s">
        <v>200</v>
      </c>
      <c r="U213" s="11">
        <v>8910923.3900000006</v>
      </c>
      <c r="V213" s="11">
        <f>SUM(U212:U213)</f>
        <v>8910923.3900000006</v>
      </c>
    </row>
    <row r="214" spans="17:22" hidden="1" x14ac:dyDescent="0.25">
      <c r="Q214">
        <v>80</v>
      </c>
      <c r="R214" t="s">
        <v>437</v>
      </c>
      <c r="S214" t="s">
        <v>158</v>
      </c>
      <c r="U214" s="11">
        <v>0</v>
      </c>
      <c r="V214" s="11">
        <f>+U214</f>
        <v>0</v>
      </c>
    </row>
    <row r="215" spans="17:22" hidden="1" x14ac:dyDescent="0.25">
      <c r="Q215">
        <v>12</v>
      </c>
      <c r="R215" t="s">
        <v>436</v>
      </c>
      <c r="S215" t="s">
        <v>206</v>
      </c>
      <c r="U215" s="11">
        <v>3306068.5</v>
      </c>
      <c r="V215" s="11"/>
    </row>
    <row r="216" spans="17:22" hidden="1" x14ac:dyDescent="0.25">
      <c r="Q216">
        <v>83</v>
      </c>
      <c r="R216" t="s">
        <v>435</v>
      </c>
      <c r="S216" t="s">
        <v>206</v>
      </c>
      <c r="U216" s="11">
        <v>1297697</v>
      </c>
      <c r="V216" s="11"/>
    </row>
    <row r="217" spans="17:22" hidden="1" x14ac:dyDescent="0.25">
      <c r="Q217">
        <v>84</v>
      </c>
      <c r="R217" t="s">
        <v>434</v>
      </c>
      <c r="S217" t="s">
        <v>206</v>
      </c>
      <c r="U217" s="11">
        <v>216375</v>
      </c>
      <c r="V217" s="11">
        <f>SUM(U215:U217)</f>
        <v>4820140.5</v>
      </c>
    </row>
    <row r="218" spans="17:22" hidden="1" x14ac:dyDescent="0.25">
      <c r="Q218">
        <v>9</v>
      </c>
      <c r="R218" t="s">
        <v>433</v>
      </c>
      <c r="S218" t="s">
        <v>160</v>
      </c>
      <c r="U218" s="11">
        <v>0</v>
      </c>
      <c r="V218" s="11">
        <f>+U218</f>
        <v>0</v>
      </c>
    </row>
    <row r="219" spans="17:22" hidden="1" x14ac:dyDescent="0.25">
      <c r="Q219">
        <v>16</v>
      </c>
      <c r="R219" t="s">
        <v>432</v>
      </c>
      <c r="S219" t="s">
        <v>398</v>
      </c>
      <c r="U219" s="11">
        <v>49450</v>
      </c>
      <c r="V219" s="11">
        <f>+U219</f>
        <v>49450</v>
      </c>
    </row>
    <row r="220" spans="17:22" hidden="1" x14ac:dyDescent="0.25">
      <c r="Q220">
        <v>15</v>
      </c>
      <c r="R220" t="s">
        <v>431</v>
      </c>
      <c r="S220" t="s">
        <v>164</v>
      </c>
      <c r="U220" s="11">
        <v>0</v>
      </c>
      <c r="V220" s="11">
        <f>+U220</f>
        <v>0</v>
      </c>
    </row>
    <row r="221" spans="17:22" hidden="1" x14ac:dyDescent="0.25">
      <c r="Q221">
        <v>18</v>
      </c>
      <c r="R221" t="s">
        <v>430</v>
      </c>
      <c r="S221" t="s">
        <v>168</v>
      </c>
      <c r="U221" s="11">
        <v>560525.12</v>
      </c>
      <c r="V221" s="11">
        <f>+U221</f>
        <v>560525.12</v>
      </c>
    </row>
    <row r="222" spans="17:22" hidden="1" x14ac:dyDescent="0.25">
      <c r="Q222">
        <v>76</v>
      </c>
      <c r="R222" t="s">
        <v>429</v>
      </c>
      <c r="S222" t="s">
        <v>208</v>
      </c>
      <c r="U222" s="11">
        <v>1384.89</v>
      </c>
      <c r="V222" s="11">
        <f>+U222</f>
        <v>1384.89</v>
      </c>
    </row>
    <row r="223" spans="17:22" hidden="1" x14ac:dyDescent="0.25">
      <c r="Q223">
        <v>13</v>
      </c>
      <c r="R223" t="s">
        <v>428</v>
      </c>
      <c r="S223" t="s">
        <v>177</v>
      </c>
      <c r="T223" t="s">
        <v>427</v>
      </c>
      <c r="U223" s="11">
        <v>29667</v>
      </c>
      <c r="V223" s="11"/>
    </row>
    <row r="224" spans="17:22" hidden="1" x14ac:dyDescent="0.25"/>
    <row r="225" hidden="1" x14ac:dyDescent="0.25"/>
    <row r="226" hidden="1" x14ac:dyDescent="0.25"/>
  </sheetData>
  <sheetProtection algorithmName="SHA-512" hashValue="vOg9WUT/9+OlchDhqmzREtju0FSjnS49Mq4m2t+KPTIMa/NLdwJcU7lXYGdc7G3JcC1Y+hadEeDhiiszUx/Ljw==" saltValue="0pgB5/J6VzR8hXOOEDNZSw==" spinCount="100000" sheet="1" objects="1" scenarios="1" selectLockedCell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3</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97"/>
      <c r="I17" s="97"/>
      <c r="J17" s="97"/>
      <c r="K17" s="97"/>
      <c r="L17" s="97"/>
      <c r="M17" s="97"/>
      <c r="N17" s="97"/>
      <c r="O17" s="107"/>
      <c r="P17" s="97"/>
      <c r="Q17" s="97"/>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96"/>
      <c r="I20" s="96"/>
      <c r="J20" s="96"/>
      <c r="K20" s="96"/>
      <c r="L20" s="96"/>
      <c r="M20" s="96"/>
      <c r="N20" s="96"/>
      <c r="O20" s="106"/>
      <c r="P20" s="96"/>
      <c r="Q20" s="96"/>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96"/>
      <c r="I23" s="96"/>
      <c r="J23" s="96"/>
      <c r="K23" s="96"/>
      <c r="L23" s="96"/>
      <c r="M23" s="96"/>
      <c r="N23" s="96"/>
      <c r="O23" s="106"/>
      <c r="P23" s="96"/>
      <c r="Q23" s="96"/>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2'!F36+'Pay App 3'!F239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96"/>
      <c r="I42" s="96"/>
      <c r="J42" s="96"/>
      <c r="K42" s="96"/>
      <c r="L42" s="96"/>
      <c r="M42" s="96"/>
      <c r="N42" s="96"/>
      <c r="O42" s="106"/>
      <c r="P42" s="96"/>
      <c r="Q42" s="96"/>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2'!F51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2'!F55+'Pay App 2'!F57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2'!B62+'Pay App 3'!N239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3.1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93">
        <f>+'Project Summary Sheet'!C17</f>
        <v>0</v>
      </c>
      <c r="O74" s="105"/>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94" t="s">
        <v>63</v>
      </c>
      <c r="F78" s="94" t="s">
        <v>64</v>
      </c>
      <c r="G78" s="94" t="s">
        <v>65</v>
      </c>
      <c r="H78" s="169" t="s">
        <v>66</v>
      </c>
      <c r="I78" s="169"/>
      <c r="J78" s="94" t="s">
        <v>67</v>
      </c>
      <c r="K78" s="94" t="s">
        <v>248</v>
      </c>
      <c r="L78" s="94" t="s">
        <v>68</v>
      </c>
      <c r="M78" s="42" t="s">
        <v>69</v>
      </c>
      <c r="N78" s="94" t="s">
        <v>70</v>
      </c>
      <c r="O78" s="112" t="s">
        <v>71</v>
      </c>
      <c r="P78" s="94" t="s">
        <v>72</v>
      </c>
      <c r="Q78" s="94" t="s">
        <v>425</v>
      </c>
    </row>
    <row r="79" spans="1:20" ht="65.25" customHeight="1" x14ac:dyDescent="0.25">
      <c r="A79" s="170" t="s">
        <v>73</v>
      </c>
      <c r="B79" s="170"/>
      <c r="C79" s="170" t="s">
        <v>74</v>
      </c>
      <c r="D79" s="170"/>
      <c r="E79" s="95" t="s">
        <v>14</v>
      </c>
      <c r="F79" s="95" t="s">
        <v>235</v>
      </c>
      <c r="G79" s="95" t="s">
        <v>234</v>
      </c>
      <c r="H79" s="170" t="s">
        <v>236</v>
      </c>
      <c r="I79" s="170"/>
      <c r="J79" s="95" t="s">
        <v>245</v>
      </c>
      <c r="K79" s="45" t="s">
        <v>246</v>
      </c>
      <c r="L79" s="95" t="s">
        <v>247</v>
      </c>
      <c r="M79" s="45" t="s">
        <v>237</v>
      </c>
      <c r="N79" s="95" t="s">
        <v>238</v>
      </c>
      <c r="O79" s="113" t="s">
        <v>424</v>
      </c>
      <c r="P79" s="95" t="s">
        <v>423</v>
      </c>
      <c r="Q79" s="95" t="s">
        <v>239</v>
      </c>
    </row>
    <row r="80" spans="1:20" ht="21" customHeight="1" x14ac:dyDescent="0.25">
      <c r="A80" s="171" t="s">
        <v>77</v>
      </c>
      <c r="B80" s="171"/>
      <c r="C80" s="186" t="s">
        <v>75</v>
      </c>
      <c r="D80" s="187"/>
      <c r="E80" s="100">
        <f>+'Pay App 2'!E80</f>
        <v>0</v>
      </c>
      <c r="F80" s="72"/>
      <c r="G80" s="52">
        <f>+'Pay App 2'!G80+F80</f>
        <v>0</v>
      </c>
      <c r="H80" s="196">
        <f>+'Pay App 2'!K80</f>
        <v>0</v>
      </c>
      <c r="I80" s="197"/>
      <c r="J80" s="103"/>
      <c r="K80" s="53">
        <f>+H80+J80</f>
        <v>0</v>
      </c>
      <c r="L80" s="70">
        <f>IF(ISERROR(K80/G80),0,K80/G80)</f>
        <v>0</v>
      </c>
      <c r="M80" s="52">
        <f>+G80-K80</f>
        <v>0</v>
      </c>
      <c r="N80" s="52">
        <f>SUM(+J80*0.05)</f>
        <v>0</v>
      </c>
      <c r="O80" s="100">
        <f>+'Pay App 2'!O80+'Pay App 2'!P80</f>
        <v>0</v>
      </c>
      <c r="P80" s="72"/>
      <c r="Q80" s="71">
        <f>+'Pay App 2'!Q80+N80+P80</f>
        <v>0</v>
      </c>
    </row>
    <row r="81" spans="1:17" ht="21" customHeight="1" x14ac:dyDescent="0.25">
      <c r="A81" s="154" t="s">
        <v>78</v>
      </c>
      <c r="B81" s="154"/>
      <c r="C81" s="154" t="s">
        <v>79</v>
      </c>
      <c r="D81" s="155"/>
      <c r="E81" s="101">
        <f>+'Pay App 2'!E81</f>
        <v>0</v>
      </c>
      <c r="F81" s="73"/>
      <c r="G81" s="102">
        <f>+'Pay App 2'!G81+'Pay App 3'!F81</f>
        <v>0</v>
      </c>
      <c r="H81" s="194">
        <f>+'Pay App 2'!K81</f>
        <v>0</v>
      </c>
      <c r="I81" s="195"/>
      <c r="J81" s="104"/>
      <c r="K81" s="55">
        <f>+H81+J81</f>
        <v>0</v>
      </c>
      <c r="L81" s="56">
        <f t="shared" ref="L81:L145" si="0">IF(ISERROR(K81/G81),0,K81/G81)</f>
        <v>0</v>
      </c>
      <c r="M81" s="54">
        <f t="shared" ref="M81:M145" si="1">+G81-K81</f>
        <v>0</v>
      </c>
      <c r="N81" s="54">
        <f>SUM(+J81*0.05)</f>
        <v>0</v>
      </c>
      <c r="O81" s="101">
        <f>+'Pay App 2'!O81+'Pay App 2'!P81</f>
        <v>0</v>
      </c>
      <c r="P81" s="73"/>
      <c r="Q81" s="69">
        <f>+'Pay App 2'!Q81+N81+P81</f>
        <v>0</v>
      </c>
    </row>
    <row r="82" spans="1:17" ht="21" customHeight="1" x14ac:dyDescent="0.25">
      <c r="A82" s="154" t="s">
        <v>80</v>
      </c>
      <c r="B82" s="154"/>
      <c r="C82" s="92" t="s">
        <v>76</v>
      </c>
      <c r="D82" s="58"/>
      <c r="E82" s="101">
        <f>+'Pay App 2'!E82</f>
        <v>0</v>
      </c>
      <c r="F82" s="73"/>
      <c r="G82" s="102">
        <f>+'Pay App 2'!G82+'Pay App 3'!F82</f>
        <v>0</v>
      </c>
      <c r="H82" s="194">
        <f>+'Pay App 2'!K82</f>
        <v>0</v>
      </c>
      <c r="I82" s="195"/>
      <c r="J82" s="104"/>
      <c r="K82" s="55">
        <f t="shared" ref="K82:K146" si="2">+H82+J82</f>
        <v>0</v>
      </c>
      <c r="L82" s="56">
        <f t="shared" si="0"/>
        <v>0</v>
      </c>
      <c r="M82" s="54">
        <f t="shared" si="1"/>
        <v>0</v>
      </c>
      <c r="N82" s="54">
        <f t="shared" ref="N82:N89" si="3">SUM(+J82*0.05)</f>
        <v>0</v>
      </c>
      <c r="O82" s="101">
        <f>+'Pay App 2'!O82+'Pay App 2'!P82</f>
        <v>0</v>
      </c>
      <c r="P82" s="73"/>
      <c r="Q82" s="69">
        <f>+'Pay App 2'!Q82+N82+P82</f>
        <v>0</v>
      </c>
    </row>
    <row r="83" spans="1:17" ht="21" customHeight="1" x14ac:dyDescent="0.25">
      <c r="A83" s="154" t="s">
        <v>408</v>
      </c>
      <c r="B83" s="154"/>
      <c r="C83" s="154" t="s">
        <v>409</v>
      </c>
      <c r="D83" s="155"/>
      <c r="E83" s="101">
        <f>+'Pay App 2'!E83</f>
        <v>0</v>
      </c>
      <c r="F83" s="73"/>
      <c r="G83" s="102">
        <f>+'Pay App 2'!G83+'Pay App 3'!F83</f>
        <v>0</v>
      </c>
      <c r="H83" s="194">
        <f>+'Pay App 2'!K83</f>
        <v>0</v>
      </c>
      <c r="I83" s="195"/>
      <c r="J83" s="104"/>
      <c r="K83" s="55">
        <f t="shared" si="2"/>
        <v>0</v>
      </c>
      <c r="L83" s="56">
        <f t="shared" si="0"/>
        <v>0</v>
      </c>
      <c r="M83" s="54">
        <f t="shared" si="1"/>
        <v>0</v>
      </c>
      <c r="N83" s="54">
        <f t="shared" si="3"/>
        <v>0</v>
      </c>
      <c r="O83" s="101">
        <f>+'Pay App 2'!O83+'Pay App 2'!P83</f>
        <v>0</v>
      </c>
      <c r="P83" s="73"/>
      <c r="Q83" s="69">
        <f>+'Pay App 2'!Q83+N83+P83</f>
        <v>0</v>
      </c>
    </row>
    <row r="84" spans="1:17" ht="21" customHeight="1" x14ac:dyDescent="0.25">
      <c r="A84" s="154" t="s">
        <v>410</v>
      </c>
      <c r="B84" s="154"/>
      <c r="C84" s="154" t="s">
        <v>81</v>
      </c>
      <c r="D84" s="155"/>
      <c r="E84" s="101">
        <f>+'Pay App 2'!E84</f>
        <v>0</v>
      </c>
      <c r="F84" s="73"/>
      <c r="G84" s="102">
        <f>+'Pay App 2'!G84+'Pay App 3'!F84</f>
        <v>0</v>
      </c>
      <c r="H84" s="194">
        <f>+'Pay App 2'!K84</f>
        <v>0</v>
      </c>
      <c r="I84" s="195"/>
      <c r="J84" s="104"/>
      <c r="K84" s="55">
        <f t="shared" si="2"/>
        <v>0</v>
      </c>
      <c r="L84" s="56">
        <f t="shared" si="0"/>
        <v>0</v>
      </c>
      <c r="M84" s="54">
        <f t="shared" si="1"/>
        <v>0</v>
      </c>
      <c r="N84" s="54">
        <f t="shared" ref="N84:N87" si="4">SUM(+J84*0.05)</f>
        <v>0</v>
      </c>
      <c r="O84" s="101">
        <f>+'Pay App 2'!O84+'Pay App 2'!P84</f>
        <v>0</v>
      </c>
      <c r="P84" s="73"/>
      <c r="Q84" s="69">
        <f>+'Pay App 2'!Q84+N84+P84</f>
        <v>0</v>
      </c>
    </row>
    <row r="85" spans="1:17" ht="21" customHeight="1" x14ac:dyDescent="0.25">
      <c r="A85" s="154" t="s">
        <v>411</v>
      </c>
      <c r="B85" s="154"/>
      <c r="C85" s="154" t="s">
        <v>412</v>
      </c>
      <c r="D85" s="155"/>
      <c r="E85" s="101">
        <f>+'Pay App 2'!E85</f>
        <v>0</v>
      </c>
      <c r="F85" s="73"/>
      <c r="G85" s="102">
        <f>+'Pay App 2'!G85+'Pay App 3'!F85</f>
        <v>0</v>
      </c>
      <c r="H85" s="194">
        <f>+'Pay App 2'!K85</f>
        <v>0</v>
      </c>
      <c r="I85" s="195"/>
      <c r="J85" s="104"/>
      <c r="K85" s="55">
        <f t="shared" si="2"/>
        <v>0</v>
      </c>
      <c r="L85" s="56">
        <f t="shared" si="0"/>
        <v>0</v>
      </c>
      <c r="M85" s="54">
        <f t="shared" si="1"/>
        <v>0</v>
      </c>
      <c r="N85" s="54">
        <f t="shared" si="4"/>
        <v>0</v>
      </c>
      <c r="O85" s="101">
        <f>+'Pay App 2'!O85+'Pay App 2'!P85</f>
        <v>0</v>
      </c>
      <c r="P85" s="73"/>
      <c r="Q85" s="69">
        <f>+'Pay App 2'!Q85+N85+P85</f>
        <v>0</v>
      </c>
    </row>
    <row r="86" spans="1:17" ht="21" customHeight="1" x14ac:dyDescent="0.25">
      <c r="A86" s="154" t="s">
        <v>406</v>
      </c>
      <c r="B86" s="154"/>
      <c r="C86" s="154" t="s">
        <v>407</v>
      </c>
      <c r="D86" s="155"/>
      <c r="E86" s="101">
        <f>+'Pay App 2'!E86</f>
        <v>0</v>
      </c>
      <c r="F86" s="73"/>
      <c r="G86" s="102">
        <f>+'Pay App 2'!G86+'Pay App 3'!F86</f>
        <v>0</v>
      </c>
      <c r="H86" s="194">
        <f>+'Pay App 2'!K86</f>
        <v>0</v>
      </c>
      <c r="I86" s="195"/>
      <c r="J86" s="104"/>
      <c r="K86" s="55">
        <f t="shared" ref="K86" si="5">+H86+J86</f>
        <v>0</v>
      </c>
      <c r="L86" s="56">
        <f t="shared" ref="L86" si="6">IF(ISERROR(K86/G86),0,K86/G86)</f>
        <v>0</v>
      </c>
      <c r="M86" s="54">
        <f t="shared" ref="M86" si="7">+G86-K86</f>
        <v>0</v>
      </c>
      <c r="N86" s="54">
        <f t="shared" ref="N86" si="8">SUM(+J86*0.05)</f>
        <v>0</v>
      </c>
      <c r="O86" s="101">
        <f>+'Pay App 2'!O86+'Pay App 2'!P86</f>
        <v>0</v>
      </c>
      <c r="P86" s="73"/>
      <c r="Q86" s="69">
        <f>+'Pay App 2'!Q86+N86+P86</f>
        <v>0</v>
      </c>
    </row>
    <row r="87" spans="1:17" ht="21" customHeight="1" x14ac:dyDescent="0.25">
      <c r="A87" s="154" t="s">
        <v>562</v>
      </c>
      <c r="B87" s="154"/>
      <c r="C87" s="154" t="s">
        <v>563</v>
      </c>
      <c r="D87" s="155"/>
      <c r="E87" s="101">
        <f>+'Pay App 2'!E87</f>
        <v>0</v>
      </c>
      <c r="F87" s="73"/>
      <c r="G87" s="102">
        <f>+'Pay App 2'!G87+'Pay App 3'!F87</f>
        <v>0</v>
      </c>
      <c r="H87" s="194">
        <f>+'Pay App 2'!K87</f>
        <v>0</v>
      </c>
      <c r="I87" s="195"/>
      <c r="J87" s="104"/>
      <c r="K87" s="55">
        <f t="shared" si="2"/>
        <v>0</v>
      </c>
      <c r="L87" s="56">
        <f t="shared" si="0"/>
        <v>0</v>
      </c>
      <c r="M87" s="54">
        <f t="shared" si="1"/>
        <v>0</v>
      </c>
      <c r="N87" s="54">
        <f t="shared" si="4"/>
        <v>0</v>
      </c>
      <c r="O87" s="101">
        <f>+'Pay App 2'!O87+'Pay App 2'!P87</f>
        <v>0</v>
      </c>
      <c r="P87" s="73"/>
      <c r="Q87" s="69">
        <f>+'Pay App 2'!Q87+N87+P87</f>
        <v>0</v>
      </c>
    </row>
    <row r="88" spans="1:17" ht="21" customHeight="1" x14ac:dyDescent="0.25">
      <c r="A88" s="159" t="s">
        <v>228</v>
      </c>
      <c r="B88" s="159"/>
      <c r="C88" s="186" t="s">
        <v>269</v>
      </c>
      <c r="D88" s="187"/>
      <c r="E88" s="101">
        <f>+'Pay App 2'!E88</f>
        <v>0</v>
      </c>
      <c r="F88" s="73"/>
      <c r="G88" s="102">
        <f>+'Pay App 2'!G88+'Pay App 3'!F88</f>
        <v>0</v>
      </c>
      <c r="H88" s="194">
        <f>+'Pay App 2'!K88</f>
        <v>0</v>
      </c>
      <c r="I88" s="195"/>
      <c r="J88" s="104"/>
      <c r="K88" s="55">
        <f t="shared" si="2"/>
        <v>0</v>
      </c>
      <c r="L88" s="56">
        <f t="shared" si="0"/>
        <v>0</v>
      </c>
      <c r="M88" s="54">
        <f t="shared" si="1"/>
        <v>0</v>
      </c>
      <c r="N88" s="54">
        <f t="shared" si="3"/>
        <v>0</v>
      </c>
      <c r="O88" s="101">
        <f>+'Pay App 2'!O88+'Pay App 2'!P88</f>
        <v>0</v>
      </c>
      <c r="P88" s="73"/>
      <c r="Q88" s="69">
        <f>+'Pay App 2'!Q88+N88+P88</f>
        <v>0</v>
      </c>
    </row>
    <row r="89" spans="1:17" ht="21" customHeight="1" x14ac:dyDescent="0.25">
      <c r="A89" s="154" t="s">
        <v>82</v>
      </c>
      <c r="B89" s="154"/>
      <c r="C89" s="154" t="s">
        <v>256</v>
      </c>
      <c r="D89" s="155"/>
      <c r="E89" s="101">
        <f>+'Pay App 2'!E89</f>
        <v>0</v>
      </c>
      <c r="F89" s="73"/>
      <c r="G89" s="102">
        <f>+'Pay App 2'!G89+'Pay App 3'!F89</f>
        <v>0</v>
      </c>
      <c r="H89" s="194">
        <f>+'Pay App 2'!K89</f>
        <v>0</v>
      </c>
      <c r="I89" s="195"/>
      <c r="J89" s="104"/>
      <c r="K89" s="55">
        <f t="shared" si="2"/>
        <v>0</v>
      </c>
      <c r="L89" s="56">
        <f t="shared" si="0"/>
        <v>0</v>
      </c>
      <c r="M89" s="54">
        <f t="shared" si="1"/>
        <v>0</v>
      </c>
      <c r="N89" s="54">
        <f t="shared" si="3"/>
        <v>0</v>
      </c>
      <c r="O89" s="101">
        <f>+'Pay App 2'!O89+'Pay App 2'!P89</f>
        <v>0</v>
      </c>
      <c r="P89" s="73"/>
      <c r="Q89" s="69">
        <f>+'Pay App 2'!Q89+N89+P89</f>
        <v>0</v>
      </c>
    </row>
    <row r="90" spans="1:17" ht="21" customHeight="1" x14ac:dyDescent="0.25">
      <c r="A90" s="154" t="s">
        <v>257</v>
      </c>
      <c r="B90" s="154"/>
      <c r="C90" s="154" t="s">
        <v>258</v>
      </c>
      <c r="D90" s="155"/>
      <c r="E90" s="101">
        <f>+'Pay App 2'!E90</f>
        <v>0</v>
      </c>
      <c r="F90" s="73"/>
      <c r="G90" s="102">
        <f>+'Pay App 2'!G90+'Pay App 3'!F90</f>
        <v>0</v>
      </c>
      <c r="H90" s="194">
        <f>+'Pay App 2'!K90</f>
        <v>0</v>
      </c>
      <c r="I90" s="195"/>
      <c r="J90" s="104"/>
      <c r="K90" s="55">
        <f t="shared" si="2"/>
        <v>0</v>
      </c>
      <c r="L90" s="56">
        <f t="shared" si="0"/>
        <v>0</v>
      </c>
      <c r="M90" s="54">
        <f t="shared" si="1"/>
        <v>0</v>
      </c>
      <c r="N90" s="54">
        <f t="shared" ref="N90:N153" si="9">SUM(+J90*0.05)</f>
        <v>0</v>
      </c>
      <c r="O90" s="101">
        <f>+'Pay App 2'!O90+'Pay App 2'!P90</f>
        <v>0</v>
      </c>
      <c r="P90" s="73"/>
      <c r="Q90" s="69">
        <f>+'Pay App 2'!Q90+N90+P90</f>
        <v>0</v>
      </c>
    </row>
    <row r="91" spans="1:17" ht="21" customHeight="1" x14ac:dyDescent="0.25">
      <c r="A91" s="154" t="s">
        <v>259</v>
      </c>
      <c r="B91" s="154"/>
      <c r="C91" s="154" t="s">
        <v>260</v>
      </c>
      <c r="D91" s="155"/>
      <c r="E91" s="101">
        <f>+'Pay App 2'!E91</f>
        <v>0</v>
      </c>
      <c r="F91" s="73"/>
      <c r="G91" s="102">
        <f>+'Pay App 2'!G91+'Pay App 3'!F91</f>
        <v>0</v>
      </c>
      <c r="H91" s="194">
        <f>+'Pay App 2'!K91</f>
        <v>0</v>
      </c>
      <c r="I91" s="195"/>
      <c r="J91" s="104"/>
      <c r="K91" s="55">
        <f t="shared" si="2"/>
        <v>0</v>
      </c>
      <c r="L91" s="56">
        <f t="shared" si="0"/>
        <v>0</v>
      </c>
      <c r="M91" s="54">
        <f t="shared" si="1"/>
        <v>0</v>
      </c>
      <c r="N91" s="54">
        <f t="shared" si="9"/>
        <v>0</v>
      </c>
      <c r="O91" s="101">
        <f>+'Pay App 2'!O91+'Pay App 2'!P91</f>
        <v>0</v>
      </c>
      <c r="P91" s="73"/>
      <c r="Q91" s="69">
        <f>+'Pay App 2'!Q91+N91+P91</f>
        <v>0</v>
      </c>
    </row>
    <row r="92" spans="1:17" ht="21" customHeight="1" x14ac:dyDescent="0.25">
      <c r="A92" s="154" t="s">
        <v>261</v>
      </c>
      <c r="B92" s="154"/>
      <c r="C92" s="154" t="s">
        <v>262</v>
      </c>
      <c r="D92" s="155"/>
      <c r="E92" s="101">
        <f>+'Pay App 2'!E92</f>
        <v>0</v>
      </c>
      <c r="F92" s="73"/>
      <c r="G92" s="102">
        <f>+'Pay App 2'!G92+'Pay App 3'!F92</f>
        <v>0</v>
      </c>
      <c r="H92" s="194">
        <f>+'Pay App 2'!K92</f>
        <v>0</v>
      </c>
      <c r="I92" s="195"/>
      <c r="J92" s="104"/>
      <c r="K92" s="55">
        <f t="shared" si="2"/>
        <v>0</v>
      </c>
      <c r="L92" s="56">
        <f t="shared" si="0"/>
        <v>0</v>
      </c>
      <c r="M92" s="54">
        <f t="shared" si="1"/>
        <v>0</v>
      </c>
      <c r="N92" s="54">
        <f t="shared" si="9"/>
        <v>0</v>
      </c>
      <c r="O92" s="101">
        <f>+'Pay App 2'!O92+'Pay App 2'!P92</f>
        <v>0</v>
      </c>
      <c r="P92" s="73"/>
      <c r="Q92" s="69">
        <f>+'Pay App 2'!Q92+N92+P92</f>
        <v>0</v>
      </c>
    </row>
    <row r="93" spans="1:17" ht="21" customHeight="1" x14ac:dyDescent="0.25">
      <c r="A93" s="154" t="s">
        <v>263</v>
      </c>
      <c r="B93" s="154"/>
      <c r="C93" s="154" t="s">
        <v>264</v>
      </c>
      <c r="D93" s="155"/>
      <c r="E93" s="101">
        <f>+'Pay App 2'!E93</f>
        <v>0</v>
      </c>
      <c r="F93" s="73"/>
      <c r="G93" s="102">
        <f>+'Pay App 2'!G93+'Pay App 3'!F93</f>
        <v>0</v>
      </c>
      <c r="H93" s="194">
        <f>+'Pay App 2'!K93</f>
        <v>0</v>
      </c>
      <c r="I93" s="195"/>
      <c r="J93" s="104"/>
      <c r="K93" s="55">
        <f t="shared" si="2"/>
        <v>0</v>
      </c>
      <c r="L93" s="56">
        <f t="shared" si="0"/>
        <v>0</v>
      </c>
      <c r="M93" s="54">
        <f t="shared" si="1"/>
        <v>0</v>
      </c>
      <c r="N93" s="54">
        <f t="shared" si="9"/>
        <v>0</v>
      </c>
      <c r="O93" s="101">
        <f>+'Pay App 2'!O93+'Pay App 2'!P93</f>
        <v>0</v>
      </c>
      <c r="P93" s="73"/>
      <c r="Q93" s="69">
        <f>+'Pay App 2'!Q93+N93+P93</f>
        <v>0</v>
      </c>
    </row>
    <row r="94" spans="1:17" ht="21" customHeight="1" x14ac:dyDescent="0.25">
      <c r="A94" s="154" t="s">
        <v>265</v>
      </c>
      <c r="B94" s="154"/>
      <c r="C94" s="154" t="s">
        <v>266</v>
      </c>
      <c r="D94" s="155"/>
      <c r="E94" s="101">
        <f>+'Pay App 2'!E94</f>
        <v>0</v>
      </c>
      <c r="F94" s="73"/>
      <c r="G94" s="102">
        <f>+'Pay App 2'!G94+'Pay App 3'!F94</f>
        <v>0</v>
      </c>
      <c r="H94" s="194">
        <f>+'Pay App 2'!K94</f>
        <v>0</v>
      </c>
      <c r="I94" s="195"/>
      <c r="J94" s="104"/>
      <c r="K94" s="55">
        <f t="shared" si="2"/>
        <v>0</v>
      </c>
      <c r="L94" s="56">
        <f t="shared" si="0"/>
        <v>0</v>
      </c>
      <c r="M94" s="54">
        <f t="shared" si="1"/>
        <v>0</v>
      </c>
      <c r="N94" s="54">
        <f t="shared" si="9"/>
        <v>0</v>
      </c>
      <c r="O94" s="101">
        <f>+'Pay App 2'!O94+'Pay App 2'!P94</f>
        <v>0</v>
      </c>
      <c r="P94" s="73"/>
      <c r="Q94" s="69">
        <f>+'Pay App 2'!Q94+N94+P94</f>
        <v>0</v>
      </c>
    </row>
    <row r="95" spans="1:17" ht="21" customHeight="1" x14ac:dyDescent="0.25">
      <c r="A95" s="154" t="s">
        <v>83</v>
      </c>
      <c r="B95" s="154"/>
      <c r="C95" s="154" t="s">
        <v>267</v>
      </c>
      <c r="D95" s="155"/>
      <c r="E95" s="101">
        <f>+'Pay App 2'!E95</f>
        <v>0</v>
      </c>
      <c r="F95" s="73"/>
      <c r="G95" s="102">
        <f>+'Pay App 2'!G95+'Pay App 3'!F95</f>
        <v>0</v>
      </c>
      <c r="H95" s="194">
        <f>+'Pay App 2'!K95</f>
        <v>0</v>
      </c>
      <c r="I95" s="195"/>
      <c r="J95" s="104"/>
      <c r="K95" s="55">
        <f t="shared" si="2"/>
        <v>0</v>
      </c>
      <c r="L95" s="56">
        <f t="shared" si="0"/>
        <v>0</v>
      </c>
      <c r="M95" s="54">
        <f t="shared" si="1"/>
        <v>0</v>
      </c>
      <c r="N95" s="54">
        <f t="shared" si="9"/>
        <v>0</v>
      </c>
      <c r="O95" s="101">
        <f>+'Pay App 2'!O95+'Pay App 2'!P95</f>
        <v>0</v>
      </c>
      <c r="P95" s="73"/>
      <c r="Q95" s="69">
        <f>+'Pay App 2'!Q95+N95+P95</f>
        <v>0</v>
      </c>
    </row>
    <row r="96" spans="1:17" ht="21" customHeight="1" x14ac:dyDescent="0.25">
      <c r="A96" s="154" t="s">
        <v>84</v>
      </c>
      <c r="B96" s="154"/>
      <c r="C96" s="154" t="s">
        <v>268</v>
      </c>
      <c r="D96" s="155"/>
      <c r="E96" s="101">
        <f>+'Pay App 2'!E96</f>
        <v>0</v>
      </c>
      <c r="F96" s="73"/>
      <c r="G96" s="102">
        <f>+'Pay App 2'!G96+'Pay App 3'!F96</f>
        <v>0</v>
      </c>
      <c r="H96" s="194">
        <f>+'Pay App 2'!K96</f>
        <v>0</v>
      </c>
      <c r="I96" s="195"/>
      <c r="J96" s="104"/>
      <c r="K96" s="55">
        <f t="shared" si="2"/>
        <v>0</v>
      </c>
      <c r="L96" s="56">
        <f t="shared" si="0"/>
        <v>0</v>
      </c>
      <c r="M96" s="54">
        <f t="shared" si="1"/>
        <v>0</v>
      </c>
      <c r="N96" s="54">
        <f t="shared" si="9"/>
        <v>0</v>
      </c>
      <c r="O96" s="101">
        <f>+'Pay App 2'!O96+'Pay App 2'!P96</f>
        <v>0</v>
      </c>
      <c r="P96" s="73"/>
      <c r="Q96" s="69">
        <f>+'Pay App 2'!Q96+N96+P96</f>
        <v>0</v>
      </c>
    </row>
    <row r="97" spans="1:17" ht="21" customHeight="1" x14ac:dyDescent="0.25">
      <c r="A97" s="154" t="s">
        <v>270</v>
      </c>
      <c r="B97" s="154"/>
      <c r="C97" s="154" t="s">
        <v>271</v>
      </c>
      <c r="D97" s="155"/>
      <c r="E97" s="101">
        <f>+'Pay App 2'!E97</f>
        <v>0</v>
      </c>
      <c r="F97" s="73"/>
      <c r="G97" s="102">
        <f>+'Pay App 2'!G97+'Pay App 3'!F97</f>
        <v>0</v>
      </c>
      <c r="H97" s="194">
        <f>+'Pay App 2'!K97</f>
        <v>0</v>
      </c>
      <c r="I97" s="195"/>
      <c r="J97" s="104"/>
      <c r="K97" s="55">
        <f t="shared" si="2"/>
        <v>0</v>
      </c>
      <c r="L97" s="56">
        <f t="shared" si="0"/>
        <v>0</v>
      </c>
      <c r="M97" s="54">
        <f t="shared" si="1"/>
        <v>0</v>
      </c>
      <c r="N97" s="54">
        <f t="shared" si="9"/>
        <v>0</v>
      </c>
      <c r="O97" s="101">
        <f>+'Pay App 2'!O97+'Pay App 2'!P97</f>
        <v>0</v>
      </c>
      <c r="P97" s="73"/>
      <c r="Q97" s="69">
        <f>+'Pay App 2'!Q97+N97+P97</f>
        <v>0</v>
      </c>
    </row>
    <row r="98" spans="1:17" ht="21" customHeight="1" x14ac:dyDescent="0.25">
      <c r="A98" s="154" t="s">
        <v>272</v>
      </c>
      <c r="B98" s="154"/>
      <c r="C98" s="154" t="s">
        <v>273</v>
      </c>
      <c r="D98" s="155"/>
      <c r="E98" s="101">
        <f>+'Pay App 2'!E98</f>
        <v>0</v>
      </c>
      <c r="F98" s="73"/>
      <c r="G98" s="102">
        <f>+'Pay App 2'!G98+'Pay App 3'!F98</f>
        <v>0</v>
      </c>
      <c r="H98" s="194">
        <f>+'Pay App 2'!K98</f>
        <v>0</v>
      </c>
      <c r="I98" s="195"/>
      <c r="J98" s="104"/>
      <c r="K98" s="55">
        <f t="shared" si="2"/>
        <v>0</v>
      </c>
      <c r="L98" s="56">
        <f t="shared" si="0"/>
        <v>0</v>
      </c>
      <c r="M98" s="54">
        <f t="shared" si="1"/>
        <v>0</v>
      </c>
      <c r="N98" s="54">
        <f t="shared" si="9"/>
        <v>0</v>
      </c>
      <c r="O98" s="101">
        <f>+'Pay App 2'!O98+'Pay App 2'!P98</f>
        <v>0</v>
      </c>
      <c r="P98" s="73"/>
      <c r="Q98" s="69">
        <f>+'Pay App 2'!Q98+N98+P98</f>
        <v>0</v>
      </c>
    </row>
    <row r="99" spans="1:17" ht="21" customHeight="1" x14ac:dyDescent="0.25">
      <c r="A99" s="154" t="s">
        <v>274</v>
      </c>
      <c r="B99" s="154"/>
      <c r="C99" s="154" t="s">
        <v>275</v>
      </c>
      <c r="D99" s="155"/>
      <c r="E99" s="101">
        <f>+'Pay App 2'!E99</f>
        <v>0</v>
      </c>
      <c r="F99" s="73"/>
      <c r="G99" s="102">
        <f>+'Pay App 2'!G99+'Pay App 3'!F99</f>
        <v>0</v>
      </c>
      <c r="H99" s="194">
        <f>+'Pay App 2'!K99</f>
        <v>0</v>
      </c>
      <c r="I99" s="195"/>
      <c r="J99" s="104"/>
      <c r="K99" s="55">
        <f t="shared" si="2"/>
        <v>0</v>
      </c>
      <c r="L99" s="56">
        <f t="shared" si="0"/>
        <v>0</v>
      </c>
      <c r="M99" s="54">
        <f t="shared" si="1"/>
        <v>0</v>
      </c>
      <c r="N99" s="54">
        <f t="shared" si="9"/>
        <v>0</v>
      </c>
      <c r="O99" s="101">
        <f>+'Pay App 2'!O99+'Pay App 2'!P99</f>
        <v>0</v>
      </c>
      <c r="P99" s="73"/>
      <c r="Q99" s="69">
        <f>+'Pay App 2'!Q99+N99+P99</f>
        <v>0</v>
      </c>
    </row>
    <row r="100" spans="1:17" ht="21" customHeight="1" x14ac:dyDescent="0.25">
      <c r="A100" s="154" t="s">
        <v>276</v>
      </c>
      <c r="B100" s="154"/>
      <c r="C100" s="154" t="s">
        <v>277</v>
      </c>
      <c r="D100" s="155"/>
      <c r="E100" s="101">
        <f>+'Pay App 2'!E100</f>
        <v>0</v>
      </c>
      <c r="F100" s="73"/>
      <c r="G100" s="102">
        <f>+'Pay App 2'!G100+'Pay App 3'!F100</f>
        <v>0</v>
      </c>
      <c r="H100" s="194">
        <f>+'Pay App 2'!K100</f>
        <v>0</v>
      </c>
      <c r="I100" s="195"/>
      <c r="J100" s="104"/>
      <c r="K100" s="55">
        <f t="shared" si="2"/>
        <v>0</v>
      </c>
      <c r="L100" s="56">
        <f t="shared" si="0"/>
        <v>0</v>
      </c>
      <c r="M100" s="54">
        <f t="shared" si="1"/>
        <v>0</v>
      </c>
      <c r="N100" s="54">
        <f t="shared" si="9"/>
        <v>0</v>
      </c>
      <c r="O100" s="101">
        <f>+'Pay App 2'!O100+'Pay App 2'!P100</f>
        <v>0</v>
      </c>
      <c r="P100" s="73"/>
      <c r="Q100" s="69">
        <f>+'Pay App 2'!Q100+N100+P100</f>
        <v>0</v>
      </c>
    </row>
    <row r="101" spans="1:17" ht="21" customHeight="1" x14ac:dyDescent="0.25">
      <c r="A101" s="154" t="s">
        <v>278</v>
      </c>
      <c r="B101" s="154"/>
      <c r="C101" s="154" t="s">
        <v>279</v>
      </c>
      <c r="D101" s="155"/>
      <c r="E101" s="101">
        <f>+'Pay App 2'!E101</f>
        <v>0</v>
      </c>
      <c r="F101" s="73"/>
      <c r="G101" s="102">
        <f>+'Pay App 2'!G101+'Pay App 3'!F101</f>
        <v>0</v>
      </c>
      <c r="H101" s="194">
        <f>+'Pay App 2'!K101</f>
        <v>0</v>
      </c>
      <c r="I101" s="195"/>
      <c r="J101" s="104"/>
      <c r="K101" s="55">
        <f t="shared" si="2"/>
        <v>0</v>
      </c>
      <c r="L101" s="56">
        <f t="shared" si="0"/>
        <v>0</v>
      </c>
      <c r="M101" s="54">
        <f t="shared" si="1"/>
        <v>0</v>
      </c>
      <c r="N101" s="54">
        <f t="shared" si="9"/>
        <v>0</v>
      </c>
      <c r="O101" s="101">
        <f>+'Pay App 2'!O101+'Pay App 2'!P101</f>
        <v>0</v>
      </c>
      <c r="P101" s="73"/>
      <c r="Q101" s="69">
        <f>+'Pay App 2'!Q101+N101+P101</f>
        <v>0</v>
      </c>
    </row>
    <row r="102" spans="1:17" ht="21" customHeight="1" x14ac:dyDescent="0.25">
      <c r="A102" s="154" t="s">
        <v>281</v>
      </c>
      <c r="B102" s="154"/>
      <c r="C102" s="154" t="s">
        <v>280</v>
      </c>
      <c r="D102" s="155"/>
      <c r="E102" s="101">
        <f>+'Pay App 2'!E102</f>
        <v>0</v>
      </c>
      <c r="F102" s="73"/>
      <c r="G102" s="102">
        <f>+'Pay App 2'!G102+'Pay App 3'!F102</f>
        <v>0</v>
      </c>
      <c r="H102" s="194">
        <f>+'Pay App 2'!K102</f>
        <v>0</v>
      </c>
      <c r="I102" s="195"/>
      <c r="J102" s="104"/>
      <c r="K102" s="55">
        <f t="shared" si="2"/>
        <v>0</v>
      </c>
      <c r="L102" s="56">
        <f t="shared" si="0"/>
        <v>0</v>
      </c>
      <c r="M102" s="54">
        <f t="shared" si="1"/>
        <v>0</v>
      </c>
      <c r="N102" s="54">
        <f t="shared" si="9"/>
        <v>0</v>
      </c>
      <c r="O102" s="101">
        <f>+'Pay App 2'!O102+'Pay App 2'!P102</f>
        <v>0</v>
      </c>
      <c r="P102" s="73"/>
      <c r="Q102" s="69">
        <f>+'Pay App 2'!Q102+N102+P102</f>
        <v>0</v>
      </c>
    </row>
    <row r="103" spans="1:17" ht="21" customHeight="1" x14ac:dyDescent="0.25">
      <c r="A103" s="154" t="s">
        <v>282</v>
      </c>
      <c r="B103" s="154"/>
      <c r="C103" s="154" t="s">
        <v>283</v>
      </c>
      <c r="D103" s="155"/>
      <c r="E103" s="101">
        <f>+'Pay App 2'!E103</f>
        <v>0</v>
      </c>
      <c r="F103" s="73"/>
      <c r="G103" s="102">
        <f>+'Pay App 2'!G103+'Pay App 3'!F103</f>
        <v>0</v>
      </c>
      <c r="H103" s="194">
        <f>+'Pay App 2'!K103</f>
        <v>0</v>
      </c>
      <c r="I103" s="195"/>
      <c r="J103" s="104"/>
      <c r="K103" s="55">
        <f t="shared" si="2"/>
        <v>0</v>
      </c>
      <c r="L103" s="56">
        <f t="shared" si="0"/>
        <v>0</v>
      </c>
      <c r="M103" s="54">
        <f t="shared" si="1"/>
        <v>0</v>
      </c>
      <c r="N103" s="54">
        <f t="shared" si="9"/>
        <v>0</v>
      </c>
      <c r="O103" s="101">
        <f>+'Pay App 2'!O103+'Pay App 2'!P103</f>
        <v>0</v>
      </c>
      <c r="P103" s="73"/>
      <c r="Q103" s="69">
        <f>+'Pay App 2'!Q103+N103+P103</f>
        <v>0</v>
      </c>
    </row>
    <row r="104" spans="1:17" ht="21" customHeight="1" x14ac:dyDescent="0.25">
      <c r="A104" s="154" t="s">
        <v>284</v>
      </c>
      <c r="B104" s="154"/>
      <c r="C104" s="154" t="s">
        <v>285</v>
      </c>
      <c r="D104" s="155"/>
      <c r="E104" s="101">
        <f>+'Pay App 2'!E104</f>
        <v>0</v>
      </c>
      <c r="F104" s="73"/>
      <c r="G104" s="102">
        <f>+'Pay App 2'!G104+'Pay App 3'!F104</f>
        <v>0</v>
      </c>
      <c r="H104" s="194">
        <f>+'Pay App 2'!K104</f>
        <v>0</v>
      </c>
      <c r="I104" s="195"/>
      <c r="J104" s="104"/>
      <c r="K104" s="55">
        <f t="shared" si="2"/>
        <v>0</v>
      </c>
      <c r="L104" s="56">
        <f t="shared" si="0"/>
        <v>0</v>
      </c>
      <c r="M104" s="54">
        <f t="shared" si="1"/>
        <v>0</v>
      </c>
      <c r="N104" s="54">
        <f t="shared" si="9"/>
        <v>0</v>
      </c>
      <c r="O104" s="101">
        <f>+'Pay App 2'!O104+'Pay App 2'!P104</f>
        <v>0</v>
      </c>
      <c r="P104" s="73"/>
      <c r="Q104" s="69">
        <f>+'Pay App 2'!Q104+N104+P104</f>
        <v>0</v>
      </c>
    </row>
    <row r="105" spans="1:17" ht="21" customHeight="1" x14ac:dyDescent="0.25">
      <c r="A105" s="154" t="s">
        <v>292</v>
      </c>
      <c r="B105" s="154"/>
      <c r="C105" s="154" t="s">
        <v>286</v>
      </c>
      <c r="D105" s="155"/>
      <c r="E105" s="101">
        <f>+'Pay App 2'!E105</f>
        <v>0</v>
      </c>
      <c r="F105" s="73"/>
      <c r="G105" s="102">
        <f>+'Pay App 2'!G105+'Pay App 3'!F105</f>
        <v>0</v>
      </c>
      <c r="H105" s="194">
        <f>+'Pay App 2'!K105</f>
        <v>0</v>
      </c>
      <c r="I105" s="195"/>
      <c r="J105" s="104"/>
      <c r="K105" s="55">
        <f t="shared" si="2"/>
        <v>0</v>
      </c>
      <c r="L105" s="56">
        <f t="shared" si="0"/>
        <v>0</v>
      </c>
      <c r="M105" s="54">
        <f t="shared" si="1"/>
        <v>0</v>
      </c>
      <c r="N105" s="54">
        <f t="shared" si="9"/>
        <v>0</v>
      </c>
      <c r="O105" s="101">
        <f>+'Pay App 2'!O105+'Pay App 2'!P105</f>
        <v>0</v>
      </c>
      <c r="P105" s="73"/>
      <c r="Q105" s="69">
        <f>+'Pay App 2'!Q105+N105+P105</f>
        <v>0</v>
      </c>
    </row>
    <row r="106" spans="1:17" ht="21" customHeight="1" x14ac:dyDescent="0.25">
      <c r="A106" s="154" t="s">
        <v>413</v>
      </c>
      <c r="B106" s="154"/>
      <c r="C106" s="154" t="s">
        <v>414</v>
      </c>
      <c r="D106" s="155"/>
      <c r="E106" s="101">
        <f>+'Pay App 2'!E106</f>
        <v>0</v>
      </c>
      <c r="F106" s="73"/>
      <c r="G106" s="102">
        <f>+'Pay App 2'!G106+'Pay App 3'!F106</f>
        <v>0</v>
      </c>
      <c r="H106" s="194">
        <f>+'Pay App 2'!K106</f>
        <v>0</v>
      </c>
      <c r="I106" s="195"/>
      <c r="J106" s="104"/>
      <c r="K106" s="55">
        <f t="shared" si="2"/>
        <v>0</v>
      </c>
      <c r="L106" s="56">
        <f t="shared" si="0"/>
        <v>0</v>
      </c>
      <c r="M106" s="54">
        <f t="shared" si="1"/>
        <v>0</v>
      </c>
      <c r="N106" s="54">
        <f t="shared" si="9"/>
        <v>0</v>
      </c>
      <c r="O106" s="101">
        <f>+'Pay App 2'!O106+'Pay App 2'!P106</f>
        <v>0</v>
      </c>
      <c r="P106" s="73"/>
      <c r="Q106" s="69">
        <f>+'Pay App 2'!Q106+N106+P106</f>
        <v>0</v>
      </c>
    </row>
    <row r="107" spans="1:17" ht="21" customHeight="1" x14ac:dyDescent="0.25">
      <c r="A107" s="154" t="s">
        <v>293</v>
      </c>
      <c r="B107" s="154"/>
      <c r="C107" s="154" t="s">
        <v>287</v>
      </c>
      <c r="D107" s="155"/>
      <c r="E107" s="101">
        <f>+'Pay App 2'!E107</f>
        <v>0</v>
      </c>
      <c r="F107" s="73"/>
      <c r="G107" s="102">
        <f>+'Pay App 2'!G107+'Pay App 3'!F107</f>
        <v>0</v>
      </c>
      <c r="H107" s="194">
        <f>+'Pay App 2'!K107</f>
        <v>0</v>
      </c>
      <c r="I107" s="195"/>
      <c r="J107" s="104"/>
      <c r="K107" s="55">
        <f t="shared" si="2"/>
        <v>0</v>
      </c>
      <c r="L107" s="56">
        <f t="shared" si="0"/>
        <v>0</v>
      </c>
      <c r="M107" s="54">
        <f t="shared" si="1"/>
        <v>0</v>
      </c>
      <c r="N107" s="54">
        <f t="shared" si="9"/>
        <v>0</v>
      </c>
      <c r="O107" s="101">
        <f>+'Pay App 2'!O107+'Pay App 2'!P107</f>
        <v>0</v>
      </c>
      <c r="P107" s="73"/>
      <c r="Q107" s="69">
        <f>+'Pay App 2'!Q107+N107+P107</f>
        <v>0</v>
      </c>
    </row>
    <row r="108" spans="1:17" ht="21" customHeight="1" x14ac:dyDescent="0.25">
      <c r="A108" s="154" t="s">
        <v>294</v>
      </c>
      <c r="B108" s="154"/>
      <c r="C108" s="154" t="s">
        <v>288</v>
      </c>
      <c r="D108" s="155"/>
      <c r="E108" s="101">
        <f>+'Pay App 2'!E108</f>
        <v>0</v>
      </c>
      <c r="F108" s="73"/>
      <c r="G108" s="102">
        <f>+'Pay App 2'!G108+'Pay App 3'!F108</f>
        <v>0</v>
      </c>
      <c r="H108" s="194">
        <f>+'Pay App 2'!K108</f>
        <v>0</v>
      </c>
      <c r="I108" s="195"/>
      <c r="J108" s="104"/>
      <c r="K108" s="55">
        <f t="shared" si="2"/>
        <v>0</v>
      </c>
      <c r="L108" s="56">
        <f t="shared" si="0"/>
        <v>0</v>
      </c>
      <c r="M108" s="54">
        <f t="shared" si="1"/>
        <v>0</v>
      </c>
      <c r="N108" s="54">
        <f t="shared" si="9"/>
        <v>0</v>
      </c>
      <c r="O108" s="101">
        <f>+'Pay App 2'!O108+'Pay App 2'!P108</f>
        <v>0</v>
      </c>
      <c r="P108" s="73"/>
      <c r="Q108" s="69">
        <f>+'Pay App 2'!Q108+N108+P108</f>
        <v>0</v>
      </c>
    </row>
    <row r="109" spans="1:17" ht="21" customHeight="1" x14ac:dyDescent="0.25">
      <c r="A109" s="154" t="s">
        <v>295</v>
      </c>
      <c r="B109" s="154"/>
      <c r="C109" s="154" t="s">
        <v>289</v>
      </c>
      <c r="D109" s="155"/>
      <c r="E109" s="101">
        <f>+'Pay App 2'!E109</f>
        <v>0</v>
      </c>
      <c r="F109" s="73"/>
      <c r="G109" s="102">
        <f>+'Pay App 2'!G109+'Pay App 3'!F109</f>
        <v>0</v>
      </c>
      <c r="H109" s="194">
        <f>+'Pay App 2'!K109</f>
        <v>0</v>
      </c>
      <c r="I109" s="195"/>
      <c r="J109" s="104"/>
      <c r="K109" s="55">
        <f t="shared" si="2"/>
        <v>0</v>
      </c>
      <c r="L109" s="56">
        <f t="shared" si="0"/>
        <v>0</v>
      </c>
      <c r="M109" s="54">
        <f t="shared" si="1"/>
        <v>0</v>
      </c>
      <c r="N109" s="54">
        <f t="shared" si="9"/>
        <v>0</v>
      </c>
      <c r="O109" s="101">
        <f>+'Pay App 2'!O109+'Pay App 2'!P109</f>
        <v>0</v>
      </c>
      <c r="P109" s="73"/>
      <c r="Q109" s="69">
        <f>+'Pay App 2'!Q109+N109+P109</f>
        <v>0</v>
      </c>
    </row>
    <row r="110" spans="1:17" ht="21" customHeight="1" x14ac:dyDescent="0.25">
      <c r="A110" s="154" t="s">
        <v>296</v>
      </c>
      <c r="B110" s="154"/>
      <c r="C110" s="154" t="s">
        <v>290</v>
      </c>
      <c r="D110" s="155"/>
      <c r="E110" s="101">
        <f>+'Pay App 2'!E110</f>
        <v>0</v>
      </c>
      <c r="F110" s="73"/>
      <c r="G110" s="102">
        <f>+'Pay App 2'!G110+'Pay App 3'!F110</f>
        <v>0</v>
      </c>
      <c r="H110" s="194">
        <f>+'Pay App 2'!K110</f>
        <v>0</v>
      </c>
      <c r="I110" s="195"/>
      <c r="J110" s="104"/>
      <c r="K110" s="55">
        <f t="shared" si="2"/>
        <v>0</v>
      </c>
      <c r="L110" s="56">
        <f t="shared" si="0"/>
        <v>0</v>
      </c>
      <c r="M110" s="54">
        <f t="shared" si="1"/>
        <v>0</v>
      </c>
      <c r="N110" s="54">
        <f t="shared" si="9"/>
        <v>0</v>
      </c>
      <c r="O110" s="101">
        <f>+'Pay App 2'!O110+'Pay App 2'!P110</f>
        <v>0</v>
      </c>
      <c r="P110" s="73"/>
      <c r="Q110" s="69">
        <f>+'Pay App 2'!Q110+N110+P110</f>
        <v>0</v>
      </c>
    </row>
    <row r="111" spans="1:17" ht="21" customHeight="1" x14ac:dyDescent="0.25">
      <c r="A111" s="154" t="s">
        <v>297</v>
      </c>
      <c r="B111" s="154"/>
      <c r="C111" s="154" t="s">
        <v>291</v>
      </c>
      <c r="D111" s="155"/>
      <c r="E111" s="101">
        <f>+'Pay App 2'!E111</f>
        <v>0</v>
      </c>
      <c r="F111" s="73"/>
      <c r="G111" s="102">
        <f>+'Pay App 2'!G111+'Pay App 3'!F111</f>
        <v>0</v>
      </c>
      <c r="H111" s="194">
        <f>+'Pay App 2'!K111</f>
        <v>0</v>
      </c>
      <c r="I111" s="195"/>
      <c r="J111" s="104"/>
      <c r="K111" s="55">
        <f t="shared" si="2"/>
        <v>0</v>
      </c>
      <c r="L111" s="56">
        <f t="shared" si="0"/>
        <v>0</v>
      </c>
      <c r="M111" s="54">
        <f t="shared" si="1"/>
        <v>0</v>
      </c>
      <c r="N111" s="54">
        <f t="shared" si="9"/>
        <v>0</v>
      </c>
      <c r="O111" s="101">
        <f>+'Pay App 2'!O111+'Pay App 2'!P111</f>
        <v>0</v>
      </c>
      <c r="P111" s="73"/>
      <c r="Q111" s="69">
        <f>+'Pay App 2'!Q111+N111+P111</f>
        <v>0</v>
      </c>
    </row>
    <row r="112" spans="1:17" ht="21" customHeight="1" x14ac:dyDescent="0.25">
      <c r="A112" s="159" t="s">
        <v>226</v>
      </c>
      <c r="B112" s="159"/>
      <c r="C112" s="159" t="s">
        <v>227</v>
      </c>
      <c r="D112" s="160"/>
      <c r="E112" s="101">
        <f>+'Pay App 2'!E112</f>
        <v>0</v>
      </c>
      <c r="F112" s="73"/>
      <c r="G112" s="102">
        <f>+'Pay App 2'!G112+'Pay App 3'!F112</f>
        <v>0</v>
      </c>
      <c r="H112" s="194">
        <f>+'Pay App 2'!K112</f>
        <v>0</v>
      </c>
      <c r="I112" s="195"/>
      <c r="J112" s="104"/>
      <c r="K112" s="55">
        <f t="shared" si="2"/>
        <v>0</v>
      </c>
      <c r="L112" s="56">
        <f t="shared" si="0"/>
        <v>0</v>
      </c>
      <c r="M112" s="54">
        <f t="shared" si="1"/>
        <v>0</v>
      </c>
      <c r="N112" s="54">
        <f t="shared" si="9"/>
        <v>0</v>
      </c>
      <c r="O112" s="101">
        <f>+'Pay App 2'!O112+'Pay App 2'!P112</f>
        <v>0</v>
      </c>
      <c r="P112" s="73"/>
      <c r="Q112" s="69">
        <f>+'Pay App 2'!Q112+N112+P112</f>
        <v>0</v>
      </c>
    </row>
    <row r="113" spans="1:17" ht="21" customHeight="1" x14ac:dyDescent="0.25">
      <c r="A113" s="154" t="s">
        <v>85</v>
      </c>
      <c r="B113" s="154"/>
      <c r="C113" s="154" t="s">
        <v>86</v>
      </c>
      <c r="D113" s="155"/>
      <c r="E113" s="101">
        <f>+'Pay App 2'!E113</f>
        <v>0</v>
      </c>
      <c r="F113" s="73"/>
      <c r="G113" s="102">
        <f>+'Pay App 2'!G113+'Pay App 3'!F113</f>
        <v>0</v>
      </c>
      <c r="H113" s="194">
        <f>+'Pay App 2'!K113</f>
        <v>0</v>
      </c>
      <c r="I113" s="195"/>
      <c r="J113" s="104"/>
      <c r="K113" s="55">
        <f t="shared" si="2"/>
        <v>0</v>
      </c>
      <c r="L113" s="56">
        <f t="shared" si="0"/>
        <v>0</v>
      </c>
      <c r="M113" s="54">
        <f t="shared" si="1"/>
        <v>0</v>
      </c>
      <c r="N113" s="54">
        <f t="shared" si="9"/>
        <v>0</v>
      </c>
      <c r="O113" s="101">
        <f>+'Pay App 2'!O113+'Pay App 2'!P113</f>
        <v>0</v>
      </c>
      <c r="P113" s="73"/>
      <c r="Q113" s="69">
        <f>+'Pay App 2'!Q113+N113+P113</f>
        <v>0</v>
      </c>
    </row>
    <row r="114" spans="1:17" ht="21" customHeight="1" x14ac:dyDescent="0.25">
      <c r="A114" s="154" t="s">
        <v>87</v>
      </c>
      <c r="B114" s="154"/>
      <c r="C114" s="154" t="s">
        <v>88</v>
      </c>
      <c r="D114" s="155"/>
      <c r="E114" s="101">
        <f>+'Pay App 2'!E114</f>
        <v>0</v>
      </c>
      <c r="F114" s="73"/>
      <c r="G114" s="102">
        <f>+'Pay App 2'!G114+'Pay App 3'!F114</f>
        <v>0</v>
      </c>
      <c r="H114" s="194">
        <f>+'Pay App 2'!K114</f>
        <v>0</v>
      </c>
      <c r="I114" s="195"/>
      <c r="J114" s="104"/>
      <c r="K114" s="55">
        <f t="shared" si="2"/>
        <v>0</v>
      </c>
      <c r="L114" s="56">
        <f t="shared" si="0"/>
        <v>0</v>
      </c>
      <c r="M114" s="54">
        <f t="shared" si="1"/>
        <v>0</v>
      </c>
      <c r="N114" s="54">
        <f t="shared" si="9"/>
        <v>0</v>
      </c>
      <c r="O114" s="101">
        <f>+'Pay App 2'!O114+'Pay App 2'!P114</f>
        <v>0</v>
      </c>
      <c r="P114" s="73"/>
      <c r="Q114" s="69">
        <f>+'Pay App 2'!Q114+N114+P114</f>
        <v>0</v>
      </c>
    </row>
    <row r="115" spans="1:17" ht="21" customHeight="1" x14ac:dyDescent="0.25">
      <c r="A115" s="154" t="s">
        <v>298</v>
      </c>
      <c r="B115" s="154"/>
      <c r="C115" s="154" t="s">
        <v>299</v>
      </c>
      <c r="D115" s="155"/>
      <c r="E115" s="101">
        <f>+'Pay App 2'!E115</f>
        <v>0</v>
      </c>
      <c r="F115" s="73"/>
      <c r="G115" s="102">
        <f>+'Pay App 2'!G115+'Pay App 3'!F115</f>
        <v>0</v>
      </c>
      <c r="H115" s="194">
        <f>+'Pay App 2'!K115</f>
        <v>0</v>
      </c>
      <c r="I115" s="195"/>
      <c r="J115" s="104"/>
      <c r="K115" s="55">
        <f t="shared" si="2"/>
        <v>0</v>
      </c>
      <c r="L115" s="56">
        <f t="shared" si="0"/>
        <v>0</v>
      </c>
      <c r="M115" s="54">
        <f t="shared" si="1"/>
        <v>0</v>
      </c>
      <c r="N115" s="54">
        <f t="shared" si="9"/>
        <v>0</v>
      </c>
      <c r="O115" s="101">
        <f>+'Pay App 2'!O115+'Pay App 2'!P115</f>
        <v>0</v>
      </c>
      <c r="P115" s="73"/>
      <c r="Q115" s="69">
        <f>+'Pay App 2'!Q115+N115+P115</f>
        <v>0</v>
      </c>
    </row>
    <row r="116" spans="1:17" ht="21" customHeight="1" x14ac:dyDescent="0.25">
      <c r="A116" s="159" t="s">
        <v>224</v>
      </c>
      <c r="B116" s="159"/>
      <c r="C116" s="157" t="s">
        <v>225</v>
      </c>
      <c r="D116" s="185"/>
      <c r="E116" s="101">
        <f>+'Pay App 2'!E116</f>
        <v>0</v>
      </c>
      <c r="F116" s="73"/>
      <c r="G116" s="102">
        <f>+'Pay App 2'!G116+'Pay App 3'!F116</f>
        <v>0</v>
      </c>
      <c r="H116" s="194">
        <f>+'Pay App 2'!K116</f>
        <v>0</v>
      </c>
      <c r="I116" s="195"/>
      <c r="J116" s="104"/>
      <c r="K116" s="55">
        <f t="shared" si="2"/>
        <v>0</v>
      </c>
      <c r="L116" s="56">
        <f t="shared" si="0"/>
        <v>0</v>
      </c>
      <c r="M116" s="54">
        <f t="shared" si="1"/>
        <v>0</v>
      </c>
      <c r="N116" s="54">
        <f t="shared" si="9"/>
        <v>0</v>
      </c>
      <c r="O116" s="101">
        <f>+'Pay App 2'!O116+'Pay App 2'!P116</f>
        <v>0</v>
      </c>
      <c r="P116" s="73"/>
      <c r="Q116" s="69">
        <f>+'Pay App 2'!Q116+N116+P116</f>
        <v>0</v>
      </c>
    </row>
    <row r="117" spans="1:17" ht="21" customHeight="1" x14ac:dyDescent="0.25">
      <c r="A117" s="154" t="s">
        <v>300</v>
      </c>
      <c r="B117" s="154"/>
      <c r="C117" s="154" t="s">
        <v>301</v>
      </c>
      <c r="D117" s="155"/>
      <c r="E117" s="101">
        <f>+'Pay App 2'!E117</f>
        <v>0</v>
      </c>
      <c r="F117" s="73"/>
      <c r="G117" s="102">
        <f>+'Pay App 2'!G117+'Pay App 3'!F117</f>
        <v>0</v>
      </c>
      <c r="H117" s="194">
        <f>+'Pay App 2'!K117</f>
        <v>0</v>
      </c>
      <c r="I117" s="195"/>
      <c r="J117" s="104"/>
      <c r="K117" s="55">
        <f t="shared" si="2"/>
        <v>0</v>
      </c>
      <c r="L117" s="56">
        <f t="shared" si="0"/>
        <v>0</v>
      </c>
      <c r="M117" s="54">
        <f t="shared" si="1"/>
        <v>0</v>
      </c>
      <c r="N117" s="54">
        <f t="shared" si="9"/>
        <v>0</v>
      </c>
      <c r="O117" s="101">
        <f>+'Pay App 2'!O117+'Pay App 2'!P117</f>
        <v>0</v>
      </c>
      <c r="P117" s="73"/>
      <c r="Q117" s="69">
        <f>+'Pay App 2'!Q117+N117+P117</f>
        <v>0</v>
      </c>
    </row>
    <row r="118" spans="1:17" ht="21" customHeight="1" x14ac:dyDescent="0.25">
      <c r="A118" s="154" t="s">
        <v>89</v>
      </c>
      <c r="B118" s="154"/>
      <c r="C118" s="123" t="s">
        <v>90</v>
      </c>
      <c r="D118" s="136"/>
      <c r="E118" s="101">
        <f>+'Pay App 2'!E118</f>
        <v>0</v>
      </c>
      <c r="F118" s="73"/>
      <c r="G118" s="102">
        <f>+'Pay App 2'!G118+'Pay App 3'!F118</f>
        <v>0</v>
      </c>
      <c r="H118" s="194">
        <f>+'Pay App 2'!K118</f>
        <v>0</v>
      </c>
      <c r="I118" s="195"/>
      <c r="J118" s="104"/>
      <c r="K118" s="55">
        <f t="shared" si="2"/>
        <v>0</v>
      </c>
      <c r="L118" s="56">
        <f t="shared" si="0"/>
        <v>0</v>
      </c>
      <c r="M118" s="54">
        <f t="shared" si="1"/>
        <v>0</v>
      </c>
      <c r="N118" s="54">
        <f t="shared" si="9"/>
        <v>0</v>
      </c>
      <c r="O118" s="101">
        <f>+'Pay App 2'!O118+'Pay App 2'!P118</f>
        <v>0</v>
      </c>
      <c r="P118" s="73"/>
      <c r="Q118" s="69">
        <f>+'Pay App 2'!Q118+N118+P118</f>
        <v>0</v>
      </c>
    </row>
    <row r="119" spans="1:17" ht="21" customHeight="1" x14ac:dyDescent="0.25">
      <c r="A119" s="154" t="s">
        <v>91</v>
      </c>
      <c r="B119" s="154"/>
      <c r="C119" s="155" t="s">
        <v>92</v>
      </c>
      <c r="D119" s="172"/>
      <c r="E119" s="101">
        <f>+'Pay App 2'!E119</f>
        <v>0</v>
      </c>
      <c r="F119" s="73"/>
      <c r="G119" s="102">
        <f>+'Pay App 2'!G119+'Pay App 3'!F119</f>
        <v>0</v>
      </c>
      <c r="H119" s="194">
        <f>+'Pay App 2'!K119</f>
        <v>0</v>
      </c>
      <c r="I119" s="195"/>
      <c r="J119" s="104"/>
      <c r="K119" s="55">
        <f t="shared" si="2"/>
        <v>0</v>
      </c>
      <c r="L119" s="56">
        <f t="shared" si="0"/>
        <v>0</v>
      </c>
      <c r="M119" s="54">
        <f t="shared" si="1"/>
        <v>0</v>
      </c>
      <c r="N119" s="54">
        <f t="shared" si="9"/>
        <v>0</v>
      </c>
      <c r="O119" s="101">
        <f>+'Pay App 2'!O119+'Pay App 2'!P119</f>
        <v>0</v>
      </c>
      <c r="P119" s="73"/>
      <c r="Q119" s="69">
        <f>+'Pay App 2'!Q119+N119+P119</f>
        <v>0</v>
      </c>
    </row>
    <row r="120" spans="1:17" ht="21" customHeight="1" x14ac:dyDescent="0.25">
      <c r="A120" s="154" t="s">
        <v>302</v>
      </c>
      <c r="B120" s="154"/>
      <c r="C120" s="154" t="s">
        <v>303</v>
      </c>
      <c r="D120" s="155"/>
      <c r="E120" s="101">
        <f>+'Pay App 2'!E120</f>
        <v>0</v>
      </c>
      <c r="F120" s="73"/>
      <c r="G120" s="102">
        <f>+'Pay App 2'!G120+'Pay App 3'!F120</f>
        <v>0</v>
      </c>
      <c r="H120" s="194">
        <f>+'Pay App 2'!K120</f>
        <v>0</v>
      </c>
      <c r="I120" s="195"/>
      <c r="J120" s="104"/>
      <c r="K120" s="55">
        <f t="shared" si="2"/>
        <v>0</v>
      </c>
      <c r="L120" s="56">
        <f t="shared" si="0"/>
        <v>0</v>
      </c>
      <c r="M120" s="54">
        <f t="shared" si="1"/>
        <v>0</v>
      </c>
      <c r="N120" s="54">
        <f t="shared" si="9"/>
        <v>0</v>
      </c>
      <c r="O120" s="101">
        <f>+'Pay App 2'!O120+'Pay App 2'!P120</f>
        <v>0</v>
      </c>
      <c r="P120" s="73"/>
      <c r="Q120" s="69">
        <f>+'Pay App 2'!Q120+N120+P120</f>
        <v>0</v>
      </c>
    </row>
    <row r="121" spans="1:17" ht="21" customHeight="1" x14ac:dyDescent="0.25">
      <c r="A121" s="154" t="s">
        <v>304</v>
      </c>
      <c r="B121" s="154"/>
      <c r="C121" s="154" t="s">
        <v>305</v>
      </c>
      <c r="D121" s="155"/>
      <c r="E121" s="101">
        <f>+'Pay App 2'!E121</f>
        <v>0</v>
      </c>
      <c r="F121" s="73"/>
      <c r="G121" s="102">
        <f>+'Pay App 2'!G121+'Pay App 3'!F121</f>
        <v>0</v>
      </c>
      <c r="H121" s="194">
        <f>+'Pay App 2'!K121</f>
        <v>0</v>
      </c>
      <c r="I121" s="195"/>
      <c r="J121" s="104"/>
      <c r="K121" s="55">
        <f t="shared" si="2"/>
        <v>0</v>
      </c>
      <c r="L121" s="56">
        <f t="shared" si="0"/>
        <v>0</v>
      </c>
      <c r="M121" s="54">
        <f t="shared" si="1"/>
        <v>0</v>
      </c>
      <c r="N121" s="54">
        <f t="shared" si="9"/>
        <v>0</v>
      </c>
      <c r="O121" s="101">
        <f>+'Pay App 2'!O121+'Pay App 2'!P121</f>
        <v>0</v>
      </c>
      <c r="P121" s="73"/>
      <c r="Q121" s="69">
        <f>+'Pay App 2'!Q121+N121+P121</f>
        <v>0</v>
      </c>
    </row>
    <row r="122" spans="1:17" ht="21" customHeight="1" x14ac:dyDescent="0.25">
      <c r="A122" s="159" t="s">
        <v>93</v>
      </c>
      <c r="B122" s="159"/>
      <c r="C122" s="160" t="s">
        <v>221</v>
      </c>
      <c r="D122" s="163"/>
      <c r="E122" s="101">
        <f>+'Pay App 2'!E122</f>
        <v>0</v>
      </c>
      <c r="F122" s="73"/>
      <c r="G122" s="102">
        <f>+'Pay App 2'!G122+'Pay App 3'!F122</f>
        <v>0</v>
      </c>
      <c r="H122" s="194">
        <f>+'Pay App 2'!K122</f>
        <v>0</v>
      </c>
      <c r="I122" s="195"/>
      <c r="J122" s="104"/>
      <c r="K122" s="55">
        <f t="shared" si="2"/>
        <v>0</v>
      </c>
      <c r="L122" s="56">
        <f t="shared" si="0"/>
        <v>0</v>
      </c>
      <c r="M122" s="54">
        <f t="shared" si="1"/>
        <v>0</v>
      </c>
      <c r="N122" s="54">
        <f t="shared" si="9"/>
        <v>0</v>
      </c>
      <c r="O122" s="101">
        <f>+'Pay App 2'!O122+'Pay App 2'!P122</f>
        <v>0</v>
      </c>
      <c r="P122" s="73"/>
      <c r="Q122" s="69">
        <f>+'Pay App 2'!Q122+N122+P122</f>
        <v>0</v>
      </c>
    </row>
    <row r="123" spans="1:17" ht="21" customHeight="1" x14ac:dyDescent="0.25">
      <c r="A123" s="154" t="s">
        <v>306</v>
      </c>
      <c r="B123" s="154"/>
      <c r="C123" s="154" t="s">
        <v>307</v>
      </c>
      <c r="D123" s="155"/>
      <c r="E123" s="101">
        <f>+'Pay App 2'!E123</f>
        <v>0</v>
      </c>
      <c r="F123" s="73"/>
      <c r="G123" s="102">
        <f>+'Pay App 2'!G123+'Pay App 3'!F123</f>
        <v>0</v>
      </c>
      <c r="H123" s="194">
        <f>+'Pay App 2'!K123</f>
        <v>0</v>
      </c>
      <c r="I123" s="195"/>
      <c r="J123" s="104"/>
      <c r="K123" s="55">
        <f t="shared" si="2"/>
        <v>0</v>
      </c>
      <c r="L123" s="56">
        <f t="shared" si="0"/>
        <v>0</v>
      </c>
      <c r="M123" s="54">
        <f t="shared" si="1"/>
        <v>0</v>
      </c>
      <c r="N123" s="54">
        <f t="shared" si="9"/>
        <v>0</v>
      </c>
      <c r="O123" s="101">
        <f>+'Pay App 2'!O123+'Pay App 2'!P123</f>
        <v>0</v>
      </c>
      <c r="P123" s="73"/>
      <c r="Q123" s="69">
        <f>+'Pay App 2'!Q123+N123+P123</f>
        <v>0</v>
      </c>
    </row>
    <row r="124" spans="1:17" ht="21" customHeight="1" x14ac:dyDescent="0.25">
      <c r="A124" s="154" t="s">
        <v>306</v>
      </c>
      <c r="B124" s="154"/>
      <c r="C124" s="154" t="s">
        <v>308</v>
      </c>
      <c r="D124" s="155"/>
      <c r="E124" s="101">
        <f>+'Pay App 2'!E124</f>
        <v>0</v>
      </c>
      <c r="F124" s="73"/>
      <c r="G124" s="102">
        <f>+'Pay App 2'!G124+'Pay App 3'!F124</f>
        <v>0</v>
      </c>
      <c r="H124" s="194">
        <f>+'Pay App 2'!K124</f>
        <v>0</v>
      </c>
      <c r="I124" s="195"/>
      <c r="J124" s="104"/>
      <c r="K124" s="55">
        <f t="shared" si="2"/>
        <v>0</v>
      </c>
      <c r="L124" s="56">
        <f t="shared" si="0"/>
        <v>0</v>
      </c>
      <c r="M124" s="54">
        <f t="shared" si="1"/>
        <v>0</v>
      </c>
      <c r="N124" s="54">
        <f t="shared" si="9"/>
        <v>0</v>
      </c>
      <c r="O124" s="101">
        <f>+'Pay App 2'!O124+'Pay App 2'!P124</f>
        <v>0</v>
      </c>
      <c r="P124" s="73"/>
      <c r="Q124" s="69">
        <f>+'Pay App 2'!Q124+N124+P124</f>
        <v>0</v>
      </c>
    </row>
    <row r="125" spans="1:17" ht="21" customHeight="1" x14ac:dyDescent="0.25">
      <c r="A125" s="154" t="s">
        <v>306</v>
      </c>
      <c r="B125" s="154"/>
      <c r="C125" s="154" t="s">
        <v>309</v>
      </c>
      <c r="D125" s="155"/>
      <c r="E125" s="101">
        <f>+'Pay App 2'!E125</f>
        <v>0</v>
      </c>
      <c r="F125" s="73"/>
      <c r="G125" s="102">
        <f>+'Pay App 2'!G125+'Pay App 3'!F125</f>
        <v>0</v>
      </c>
      <c r="H125" s="194">
        <f>+'Pay App 2'!K125</f>
        <v>0</v>
      </c>
      <c r="I125" s="195"/>
      <c r="J125" s="104"/>
      <c r="K125" s="55">
        <f t="shared" si="2"/>
        <v>0</v>
      </c>
      <c r="L125" s="56">
        <f t="shared" si="0"/>
        <v>0</v>
      </c>
      <c r="M125" s="54">
        <f t="shared" si="1"/>
        <v>0</v>
      </c>
      <c r="N125" s="54">
        <f t="shared" si="9"/>
        <v>0</v>
      </c>
      <c r="O125" s="101">
        <f>+'Pay App 2'!O125+'Pay App 2'!P125</f>
        <v>0</v>
      </c>
      <c r="P125" s="73"/>
      <c r="Q125" s="69">
        <f>+'Pay App 2'!Q125+N125+P125</f>
        <v>0</v>
      </c>
    </row>
    <row r="126" spans="1:17" ht="21" customHeight="1" x14ac:dyDescent="0.25">
      <c r="A126" s="159" t="s">
        <v>222</v>
      </c>
      <c r="B126" s="159"/>
      <c r="C126" s="159" t="s">
        <v>223</v>
      </c>
      <c r="D126" s="160"/>
      <c r="E126" s="101">
        <f>+'Pay App 2'!E126</f>
        <v>0</v>
      </c>
      <c r="F126" s="73"/>
      <c r="G126" s="102">
        <f>+'Pay App 2'!G126+'Pay App 3'!F126</f>
        <v>0</v>
      </c>
      <c r="H126" s="194">
        <f>+'Pay App 2'!K126</f>
        <v>0</v>
      </c>
      <c r="I126" s="195"/>
      <c r="J126" s="104"/>
      <c r="K126" s="55">
        <f t="shared" si="2"/>
        <v>0</v>
      </c>
      <c r="L126" s="56">
        <f t="shared" si="0"/>
        <v>0</v>
      </c>
      <c r="M126" s="54">
        <f t="shared" si="1"/>
        <v>0</v>
      </c>
      <c r="N126" s="54">
        <f t="shared" si="9"/>
        <v>0</v>
      </c>
      <c r="O126" s="101">
        <f>+'Pay App 2'!O126+'Pay App 2'!P126</f>
        <v>0</v>
      </c>
      <c r="P126" s="73"/>
      <c r="Q126" s="69">
        <f>+'Pay App 2'!Q126+N126+P126</f>
        <v>0</v>
      </c>
    </row>
    <row r="127" spans="1:17" ht="21" customHeight="1" x14ac:dyDescent="0.25">
      <c r="A127" s="154" t="s">
        <v>94</v>
      </c>
      <c r="B127" s="154"/>
      <c r="C127" s="154" t="s">
        <v>95</v>
      </c>
      <c r="D127" s="155"/>
      <c r="E127" s="101">
        <f>+'Pay App 2'!E127</f>
        <v>0</v>
      </c>
      <c r="F127" s="73"/>
      <c r="G127" s="102">
        <f>+'Pay App 2'!G127+'Pay App 3'!F127</f>
        <v>0</v>
      </c>
      <c r="H127" s="194">
        <f>+'Pay App 2'!K127</f>
        <v>0</v>
      </c>
      <c r="I127" s="195"/>
      <c r="J127" s="104"/>
      <c r="K127" s="55">
        <f t="shared" si="2"/>
        <v>0</v>
      </c>
      <c r="L127" s="56">
        <f t="shared" si="0"/>
        <v>0</v>
      </c>
      <c r="M127" s="54">
        <f t="shared" si="1"/>
        <v>0</v>
      </c>
      <c r="N127" s="54">
        <f t="shared" si="9"/>
        <v>0</v>
      </c>
      <c r="O127" s="101">
        <f>+'Pay App 2'!O127+'Pay App 2'!P127</f>
        <v>0</v>
      </c>
      <c r="P127" s="73"/>
      <c r="Q127" s="69">
        <f>+'Pay App 2'!Q127+N127+P127</f>
        <v>0</v>
      </c>
    </row>
    <row r="128" spans="1:17" ht="21" customHeight="1" x14ac:dyDescent="0.25">
      <c r="A128" s="154" t="s">
        <v>310</v>
      </c>
      <c r="B128" s="154"/>
      <c r="C128" s="154" t="s">
        <v>311</v>
      </c>
      <c r="D128" s="155"/>
      <c r="E128" s="101">
        <f>+'Pay App 2'!E128</f>
        <v>0</v>
      </c>
      <c r="F128" s="73"/>
      <c r="G128" s="102">
        <f>+'Pay App 2'!G128+'Pay App 3'!F128</f>
        <v>0</v>
      </c>
      <c r="H128" s="194">
        <f>+'Pay App 2'!K128</f>
        <v>0</v>
      </c>
      <c r="I128" s="195"/>
      <c r="J128" s="104"/>
      <c r="K128" s="55">
        <f t="shared" si="2"/>
        <v>0</v>
      </c>
      <c r="L128" s="56">
        <f t="shared" si="0"/>
        <v>0</v>
      </c>
      <c r="M128" s="54">
        <f t="shared" si="1"/>
        <v>0</v>
      </c>
      <c r="N128" s="54">
        <f t="shared" si="9"/>
        <v>0</v>
      </c>
      <c r="O128" s="101">
        <f>+'Pay App 2'!O128+'Pay App 2'!P128</f>
        <v>0</v>
      </c>
      <c r="P128" s="73"/>
      <c r="Q128" s="69">
        <f>+'Pay App 2'!Q128+N128+P128</f>
        <v>0</v>
      </c>
    </row>
    <row r="129" spans="1:17" ht="21" customHeight="1" x14ac:dyDescent="0.25">
      <c r="A129" s="154" t="s">
        <v>312</v>
      </c>
      <c r="B129" s="154"/>
      <c r="C129" s="154" t="s">
        <v>313</v>
      </c>
      <c r="D129" s="155"/>
      <c r="E129" s="101">
        <f>+'Pay App 2'!E129</f>
        <v>0</v>
      </c>
      <c r="F129" s="73"/>
      <c r="G129" s="102">
        <f>+'Pay App 2'!G129+'Pay App 3'!F129</f>
        <v>0</v>
      </c>
      <c r="H129" s="194">
        <f>+'Pay App 2'!K129</f>
        <v>0</v>
      </c>
      <c r="I129" s="195"/>
      <c r="J129" s="104"/>
      <c r="K129" s="55">
        <f t="shared" si="2"/>
        <v>0</v>
      </c>
      <c r="L129" s="56">
        <f t="shared" si="0"/>
        <v>0</v>
      </c>
      <c r="M129" s="54">
        <f t="shared" si="1"/>
        <v>0</v>
      </c>
      <c r="N129" s="54">
        <f t="shared" si="9"/>
        <v>0</v>
      </c>
      <c r="O129" s="101">
        <f>+'Pay App 2'!O129+'Pay App 2'!P129</f>
        <v>0</v>
      </c>
      <c r="P129" s="73"/>
      <c r="Q129" s="69">
        <f>+'Pay App 2'!Q129+N129+P129</f>
        <v>0</v>
      </c>
    </row>
    <row r="130" spans="1:17" ht="21" customHeight="1" x14ac:dyDescent="0.25">
      <c r="A130" s="154" t="s">
        <v>96</v>
      </c>
      <c r="B130" s="154"/>
      <c r="C130" s="154" t="s">
        <v>97</v>
      </c>
      <c r="D130" s="155"/>
      <c r="E130" s="101">
        <f>+'Pay App 2'!E130</f>
        <v>0</v>
      </c>
      <c r="F130" s="73"/>
      <c r="G130" s="102">
        <f>+'Pay App 2'!G130+'Pay App 3'!F130</f>
        <v>0</v>
      </c>
      <c r="H130" s="194">
        <f>+'Pay App 2'!K130</f>
        <v>0</v>
      </c>
      <c r="I130" s="195"/>
      <c r="J130" s="104"/>
      <c r="K130" s="55">
        <f t="shared" si="2"/>
        <v>0</v>
      </c>
      <c r="L130" s="56">
        <f t="shared" si="0"/>
        <v>0</v>
      </c>
      <c r="M130" s="54">
        <f t="shared" si="1"/>
        <v>0</v>
      </c>
      <c r="N130" s="54">
        <f t="shared" si="9"/>
        <v>0</v>
      </c>
      <c r="O130" s="101">
        <f>+'Pay App 2'!O130+'Pay App 2'!P130</f>
        <v>0</v>
      </c>
      <c r="P130" s="73"/>
      <c r="Q130" s="69">
        <f>+'Pay App 2'!Q130+N130+P130</f>
        <v>0</v>
      </c>
    </row>
    <row r="131" spans="1:17" ht="21" customHeight="1" x14ac:dyDescent="0.25">
      <c r="A131" s="154" t="s">
        <v>314</v>
      </c>
      <c r="B131" s="154"/>
      <c r="C131" s="154" t="s">
        <v>315</v>
      </c>
      <c r="D131" s="155"/>
      <c r="E131" s="101">
        <f>+'Pay App 2'!E131</f>
        <v>0</v>
      </c>
      <c r="F131" s="73"/>
      <c r="G131" s="102">
        <f>+'Pay App 2'!G131+'Pay App 3'!F131</f>
        <v>0</v>
      </c>
      <c r="H131" s="194">
        <f>+'Pay App 2'!K131</f>
        <v>0</v>
      </c>
      <c r="I131" s="195"/>
      <c r="J131" s="104"/>
      <c r="K131" s="55">
        <f t="shared" si="2"/>
        <v>0</v>
      </c>
      <c r="L131" s="56">
        <f t="shared" si="0"/>
        <v>0</v>
      </c>
      <c r="M131" s="54">
        <f t="shared" si="1"/>
        <v>0</v>
      </c>
      <c r="N131" s="54">
        <f t="shared" si="9"/>
        <v>0</v>
      </c>
      <c r="O131" s="101">
        <f>+'Pay App 2'!O131+'Pay App 2'!P131</f>
        <v>0</v>
      </c>
      <c r="P131" s="73"/>
      <c r="Q131" s="69">
        <f>+'Pay App 2'!Q131+N131+P131</f>
        <v>0</v>
      </c>
    </row>
    <row r="132" spans="1:17" ht="21" customHeight="1" x14ac:dyDescent="0.25">
      <c r="A132" s="154" t="s">
        <v>316</v>
      </c>
      <c r="B132" s="154"/>
      <c r="C132" s="154" t="s">
        <v>317</v>
      </c>
      <c r="D132" s="155"/>
      <c r="E132" s="101">
        <f>+'Pay App 2'!E132</f>
        <v>0</v>
      </c>
      <c r="F132" s="73"/>
      <c r="G132" s="102">
        <f>+'Pay App 2'!G132+'Pay App 3'!F132</f>
        <v>0</v>
      </c>
      <c r="H132" s="194">
        <f>+'Pay App 2'!K132</f>
        <v>0</v>
      </c>
      <c r="I132" s="195"/>
      <c r="J132" s="104"/>
      <c r="K132" s="55">
        <f t="shared" si="2"/>
        <v>0</v>
      </c>
      <c r="L132" s="56">
        <f t="shared" si="0"/>
        <v>0</v>
      </c>
      <c r="M132" s="54">
        <f t="shared" si="1"/>
        <v>0</v>
      </c>
      <c r="N132" s="54">
        <f t="shared" si="9"/>
        <v>0</v>
      </c>
      <c r="O132" s="101">
        <f>+'Pay App 2'!O132+'Pay App 2'!P132</f>
        <v>0</v>
      </c>
      <c r="P132" s="73"/>
      <c r="Q132" s="69">
        <f>+'Pay App 2'!Q132+N132+P132</f>
        <v>0</v>
      </c>
    </row>
    <row r="133" spans="1:17" ht="21" customHeight="1" x14ac:dyDescent="0.25">
      <c r="A133" s="159" t="s">
        <v>219</v>
      </c>
      <c r="B133" s="159"/>
      <c r="C133" s="159" t="s">
        <v>220</v>
      </c>
      <c r="D133" s="160"/>
      <c r="E133" s="101">
        <f>+'Pay App 2'!E133</f>
        <v>0</v>
      </c>
      <c r="F133" s="73"/>
      <c r="G133" s="102">
        <f>+'Pay App 2'!G133+'Pay App 3'!F133</f>
        <v>0</v>
      </c>
      <c r="H133" s="194">
        <f>+'Pay App 2'!K133</f>
        <v>0</v>
      </c>
      <c r="I133" s="195"/>
      <c r="J133" s="104"/>
      <c r="K133" s="55">
        <f t="shared" si="2"/>
        <v>0</v>
      </c>
      <c r="L133" s="56">
        <f t="shared" si="0"/>
        <v>0</v>
      </c>
      <c r="M133" s="54">
        <f t="shared" si="1"/>
        <v>0</v>
      </c>
      <c r="N133" s="54">
        <f t="shared" si="9"/>
        <v>0</v>
      </c>
      <c r="O133" s="101">
        <f>+'Pay App 2'!O133+'Pay App 2'!P133</f>
        <v>0</v>
      </c>
      <c r="P133" s="73"/>
      <c r="Q133" s="69">
        <f>+'Pay App 2'!Q133+N133+P133</f>
        <v>0</v>
      </c>
    </row>
    <row r="134" spans="1:17" ht="21" customHeight="1" x14ac:dyDescent="0.25">
      <c r="A134" s="154" t="s">
        <v>98</v>
      </c>
      <c r="B134" s="154"/>
      <c r="C134" s="154" t="s">
        <v>99</v>
      </c>
      <c r="D134" s="155"/>
      <c r="E134" s="101">
        <f>+'Pay App 2'!E134</f>
        <v>0</v>
      </c>
      <c r="F134" s="73"/>
      <c r="G134" s="102">
        <f>+'Pay App 2'!G134+'Pay App 3'!F134</f>
        <v>0</v>
      </c>
      <c r="H134" s="194">
        <f>+'Pay App 2'!K134</f>
        <v>0</v>
      </c>
      <c r="I134" s="195"/>
      <c r="J134" s="104"/>
      <c r="K134" s="55">
        <f t="shared" si="2"/>
        <v>0</v>
      </c>
      <c r="L134" s="56">
        <f t="shared" si="0"/>
        <v>0</v>
      </c>
      <c r="M134" s="54">
        <f t="shared" si="1"/>
        <v>0</v>
      </c>
      <c r="N134" s="54">
        <f t="shared" si="9"/>
        <v>0</v>
      </c>
      <c r="O134" s="101">
        <f>+'Pay App 2'!O134+'Pay App 2'!P134</f>
        <v>0</v>
      </c>
      <c r="P134" s="73"/>
      <c r="Q134" s="69">
        <f>+'Pay App 2'!Q134+N134+P134</f>
        <v>0</v>
      </c>
    </row>
    <row r="135" spans="1:17" ht="21" customHeight="1" x14ac:dyDescent="0.25">
      <c r="A135" s="154" t="s">
        <v>100</v>
      </c>
      <c r="B135" s="154"/>
      <c r="C135" s="154" t="s">
        <v>101</v>
      </c>
      <c r="D135" s="155"/>
      <c r="E135" s="101">
        <f>+'Pay App 2'!E135</f>
        <v>0</v>
      </c>
      <c r="F135" s="73"/>
      <c r="G135" s="102">
        <f>+'Pay App 2'!G135+'Pay App 3'!F135</f>
        <v>0</v>
      </c>
      <c r="H135" s="194">
        <f>+'Pay App 2'!K135</f>
        <v>0</v>
      </c>
      <c r="I135" s="195"/>
      <c r="J135" s="104"/>
      <c r="K135" s="55">
        <f t="shared" si="2"/>
        <v>0</v>
      </c>
      <c r="L135" s="56">
        <f t="shared" si="0"/>
        <v>0</v>
      </c>
      <c r="M135" s="54">
        <f t="shared" si="1"/>
        <v>0</v>
      </c>
      <c r="N135" s="54">
        <f t="shared" si="9"/>
        <v>0</v>
      </c>
      <c r="O135" s="101">
        <f>+'Pay App 2'!O135+'Pay App 2'!P135</f>
        <v>0</v>
      </c>
      <c r="P135" s="73"/>
      <c r="Q135" s="69">
        <f>+'Pay App 2'!Q135+N135+P135</f>
        <v>0</v>
      </c>
    </row>
    <row r="136" spans="1:17" ht="21" customHeight="1" x14ac:dyDescent="0.25">
      <c r="A136" s="154" t="s">
        <v>102</v>
      </c>
      <c r="B136" s="154"/>
      <c r="C136" s="154" t="s">
        <v>103</v>
      </c>
      <c r="D136" s="155"/>
      <c r="E136" s="101">
        <f>+'Pay App 2'!E136</f>
        <v>0</v>
      </c>
      <c r="F136" s="73"/>
      <c r="G136" s="102">
        <f>+'Pay App 2'!G136+'Pay App 3'!F136</f>
        <v>0</v>
      </c>
      <c r="H136" s="194">
        <f>+'Pay App 2'!K136</f>
        <v>0</v>
      </c>
      <c r="I136" s="195"/>
      <c r="J136" s="104"/>
      <c r="K136" s="55">
        <f t="shared" si="2"/>
        <v>0</v>
      </c>
      <c r="L136" s="56">
        <f t="shared" si="0"/>
        <v>0</v>
      </c>
      <c r="M136" s="54">
        <f t="shared" si="1"/>
        <v>0</v>
      </c>
      <c r="N136" s="54">
        <f t="shared" si="9"/>
        <v>0</v>
      </c>
      <c r="O136" s="101">
        <f>+'Pay App 2'!O136+'Pay App 2'!P136</f>
        <v>0</v>
      </c>
      <c r="P136" s="73"/>
      <c r="Q136" s="69">
        <f>+'Pay App 2'!Q136+N136+P136</f>
        <v>0</v>
      </c>
    </row>
    <row r="137" spans="1:17" ht="21" customHeight="1" x14ac:dyDescent="0.25">
      <c r="A137" s="159" t="s">
        <v>217</v>
      </c>
      <c r="B137" s="159"/>
      <c r="C137" s="159" t="s">
        <v>218</v>
      </c>
      <c r="D137" s="160"/>
      <c r="E137" s="101">
        <f>+'Pay App 2'!E137</f>
        <v>0</v>
      </c>
      <c r="F137" s="73"/>
      <c r="G137" s="102">
        <f>+'Pay App 2'!G137+'Pay App 3'!F137</f>
        <v>0</v>
      </c>
      <c r="H137" s="194">
        <f>+'Pay App 2'!K137</f>
        <v>0</v>
      </c>
      <c r="I137" s="195"/>
      <c r="J137" s="104"/>
      <c r="K137" s="55">
        <f t="shared" si="2"/>
        <v>0</v>
      </c>
      <c r="L137" s="56">
        <f t="shared" si="0"/>
        <v>0</v>
      </c>
      <c r="M137" s="54">
        <f t="shared" si="1"/>
        <v>0</v>
      </c>
      <c r="N137" s="54">
        <f t="shared" si="9"/>
        <v>0</v>
      </c>
      <c r="O137" s="101">
        <f>+'Pay App 2'!O137+'Pay App 2'!P137</f>
        <v>0</v>
      </c>
      <c r="P137" s="73"/>
      <c r="Q137" s="69">
        <f>+'Pay App 2'!Q137+N137+P137</f>
        <v>0</v>
      </c>
    </row>
    <row r="138" spans="1:17" ht="21" customHeight="1" x14ac:dyDescent="0.25">
      <c r="A138" s="154" t="s">
        <v>104</v>
      </c>
      <c r="B138" s="154"/>
      <c r="C138" s="154" t="s">
        <v>105</v>
      </c>
      <c r="D138" s="155"/>
      <c r="E138" s="101">
        <f>+'Pay App 2'!E138</f>
        <v>0</v>
      </c>
      <c r="F138" s="73"/>
      <c r="G138" s="102">
        <f>+'Pay App 2'!G138+'Pay App 3'!F138</f>
        <v>0</v>
      </c>
      <c r="H138" s="194">
        <f>+'Pay App 2'!K138</f>
        <v>0</v>
      </c>
      <c r="I138" s="195"/>
      <c r="J138" s="104"/>
      <c r="K138" s="55">
        <f t="shared" si="2"/>
        <v>0</v>
      </c>
      <c r="L138" s="56">
        <f t="shared" si="0"/>
        <v>0</v>
      </c>
      <c r="M138" s="54">
        <f t="shared" si="1"/>
        <v>0</v>
      </c>
      <c r="N138" s="54">
        <f t="shared" si="9"/>
        <v>0</v>
      </c>
      <c r="O138" s="101">
        <f>+'Pay App 2'!O138+'Pay App 2'!P138</f>
        <v>0</v>
      </c>
      <c r="P138" s="73"/>
      <c r="Q138" s="69">
        <f>+'Pay App 2'!Q138+N138+P138</f>
        <v>0</v>
      </c>
    </row>
    <row r="139" spans="1:17" ht="21" customHeight="1" x14ac:dyDescent="0.25">
      <c r="A139" s="154" t="s">
        <v>318</v>
      </c>
      <c r="B139" s="154"/>
      <c r="C139" s="154" t="s">
        <v>319</v>
      </c>
      <c r="D139" s="155"/>
      <c r="E139" s="101">
        <f>+'Pay App 2'!E139</f>
        <v>0</v>
      </c>
      <c r="F139" s="73"/>
      <c r="G139" s="102">
        <f>+'Pay App 2'!G139+'Pay App 3'!F139</f>
        <v>0</v>
      </c>
      <c r="H139" s="194">
        <f>+'Pay App 2'!K139</f>
        <v>0</v>
      </c>
      <c r="I139" s="195"/>
      <c r="J139" s="104"/>
      <c r="K139" s="55">
        <f t="shared" si="2"/>
        <v>0</v>
      </c>
      <c r="L139" s="56">
        <f t="shared" si="0"/>
        <v>0</v>
      </c>
      <c r="M139" s="54">
        <f t="shared" si="1"/>
        <v>0</v>
      </c>
      <c r="N139" s="54">
        <f t="shared" si="9"/>
        <v>0</v>
      </c>
      <c r="O139" s="101">
        <f>+'Pay App 2'!O139+'Pay App 2'!P139</f>
        <v>0</v>
      </c>
      <c r="P139" s="73"/>
      <c r="Q139" s="69">
        <f>+'Pay App 2'!Q139+N139+P139</f>
        <v>0</v>
      </c>
    </row>
    <row r="140" spans="1:17" ht="21" customHeight="1" x14ac:dyDescent="0.25">
      <c r="A140" s="154" t="s">
        <v>106</v>
      </c>
      <c r="B140" s="154"/>
      <c r="C140" s="154" t="s">
        <v>107</v>
      </c>
      <c r="D140" s="155"/>
      <c r="E140" s="101">
        <f>+'Pay App 2'!E140</f>
        <v>0</v>
      </c>
      <c r="F140" s="73"/>
      <c r="G140" s="102">
        <f>+'Pay App 2'!G140+'Pay App 3'!F140</f>
        <v>0</v>
      </c>
      <c r="H140" s="194">
        <f>+'Pay App 2'!K140</f>
        <v>0</v>
      </c>
      <c r="I140" s="195"/>
      <c r="J140" s="104"/>
      <c r="K140" s="55">
        <f t="shared" si="2"/>
        <v>0</v>
      </c>
      <c r="L140" s="56">
        <f t="shared" si="0"/>
        <v>0</v>
      </c>
      <c r="M140" s="54">
        <f t="shared" si="1"/>
        <v>0</v>
      </c>
      <c r="N140" s="54">
        <f t="shared" si="9"/>
        <v>0</v>
      </c>
      <c r="O140" s="101">
        <f>+'Pay App 2'!O140+'Pay App 2'!P140</f>
        <v>0</v>
      </c>
      <c r="P140" s="73"/>
      <c r="Q140" s="69">
        <f>+'Pay App 2'!Q140+N140+P140</f>
        <v>0</v>
      </c>
    </row>
    <row r="141" spans="1:17" ht="21" customHeight="1" x14ac:dyDescent="0.25">
      <c r="A141" s="154" t="s">
        <v>320</v>
      </c>
      <c r="B141" s="154"/>
      <c r="C141" s="154" t="s">
        <v>321</v>
      </c>
      <c r="D141" s="155"/>
      <c r="E141" s="101">
        <f>+'Pay App 2'!E141</f>
        <v>0</v>
      </c>
      <c r="F141" s="73"/>
      <c r="G141" s="102">
        <f>+'Pay App 2'!G141+'Pay App 3'!F141</f>
        <v>0</v>
      </c>
      <c r="H141" s="194">
        <f>+'Pay App 2'!K141</f>
        <v>0</v>
      </c>
      <c r="I141" s="195"/>
      <c r="J141" s="104"/>
      <c r="K141" s="55">
        <f t="shared" si="2"/>
        <v>0</v>
      </c>
      <c r="L141" s="56">
        <f t="shared" si="0"/>
        <v>0</v>
      </c>
      <c r="M141" s="54">
        <f t="shared" si="1"/>
        <v>0</v>
      </c>
      <c r="N141" s="54">
        <f t="shared" si="9"/>
        <v>0</v>
      </c>
      <c r="O141" s="101">
        <f>+'Pay App 2'!O141+'Pay App 2'!P141</f>
        <v>0</v>
      </c>
      <c r="P141" s="73"/>
      <c r="Q141" s="69">
        <f>+'Pay App 2'!Q141+N141+P141</f>
        <v>0</v>
      </c>
    </row>
    <row r="142" spans="1:17" ht="21" customHeight="1" x14ac:dyDescent="0.25">
      <c r="A142" s="154" t="s">
        <v>108</v>
      </c>
      <c r="B142" s="154"/>
      <c r="C142" s="154" t="s">
        <v>109</v>
      </c>
      <c r="D142" s="155"/>
      <c r="E142" s="101">
        <f>+'Pay App 2'!E142</f>
        <v>0</v>
      </c>
      <c r="F142" s="73"/>
      <c r="G142" s="102">
        <f>+'Pay App 2'!G142+'Pay App 3'!F142</f>
        <v>0</v>
      </c>
      <c r="H142" s="194">
        <f>+'Pay App 2'!K142</f>
        <v>0</v>
      </c>
      <c r="I142" s="195"/>
      <c r="J142" s="104"/>
      <c r="K142" s="55">
        <f t="shared" si="2"/>
        <v>0</v>
      </c>
      <c r="L142" s="56">
        <f t="shared" si="0"/>
        <v>0</v>
      </c>
      <c r="M142" s="54">
        <f t="shared" si="1"/>
        <v>0</v>
      </c>
      <c r="N142" s="54">
        <f t="shared" si="9"/>
        <v>0</v>
      </c>
      <c r="O142" s="101">
        <f>+'Pay App 2'!O142+'Pay App 2'!P142</f>
        <v>0</v>
      </c>
      <c r="P142" s="73"/>
      <c r="Q142" s="69">
        <f>+'Pay App 2'!Q142+N142+P142</f>
        <v>0</v>
      </c>
    </row>
    <row r="143" spans="1:17" ht="21" customHeight="1" x14ac:dyDescent="0.25">
      <c r="A143" s="154" t="s">
        <v>110</v>
      </c>
      <c r="B143" s="154"/>
      <c r="C143" s="154" t="s">
        <v>111</v>
      </c>
      <c r="D143" s="155"/>
      <c r="E143" s="101">
        <f>+'Pay App 2'!E143</f>
        <v>0</v>
      </c>
      <c r="F143" s="73"/>
      <c r="G143" s="102">
        <f>+'Pay App 2'!G143+'Pay App 3'!F143</f>
        <v>0</v>
      </c>
      <c r="H143" s="194">
        <f>+'Pay App 2'!K143</f>
        <v>0</v>
      </c>
      <c r="I143" s="195"/>
      <c r="J143" s="104"/>
      <c r="K143" s="55">
        <f t="shared" si="2"/>
        <v>0</v>
      </c>
      <c r="L143" s="56">
        <f t="shared" si="0"/>
        <v>0</v>
      </c>
      <c r="M143" s="54">
        <f t="shared" si="1"/>
        <v>0</v>
      </c>
      <c r="N143" s="54">
        <f t="shared" si="9"/>
        <v>0</v>
      </c>
      <c r="O143" s="101">
        <f>+'Pay App 2'!O143+'Pay App 2'!P143</f>
        <v>0</v>
      </c>
      <c r="P143" s="73"/>
      <c r="Q143" s="69">
        <f>+'Pay App 2'!Q143+N143+P143</f>
        <v>0</v>
      </c>
    </row>
    <row r="144" spans="1:17" ht="21" customHeight="1" x14ac:dyDescent="0.25">
      <c r="A144" s="154" t="s">
        <v>322</v>
      </c>
      <c r="B144" s="154"/>
      <c r="C144" s="154" t="s">
        <v>323</v>
      </c>
      <c r="D144" s="155"/>
      <c r="E144" s="101">
        <f>+'Pay App 2'!E144</f>
        <v>0</v>
      </c>
      <c r="F144" s="73"/>
      <c r="G144" s="102">
        <f>+'Pay App 2'!G144+'Pay App 3'!F144</f>
        <v>0</v>
      </c>
      <c r="H144" s="194">
        <f>+'Pay App 2'!K144</f>
        <v>0</v>
      </c>
      <c r="I144" s="195"/>
      <c r="J144" s="104"/>
      <c r="K144" s="55">
        <f t="shared" si="2"/>
        <v>0</v>
      </c>
      <c r="L144" s="56">
        <f t="shared" si="0"/>
        <v>0</v>
      </c>
      <c r="M144" s="54">
        <f t="shared" si="1"/>
        <v>0</v>
      </c>
      <c r="N144" s="54">
        <f t="shared" si="9"/>
        <v>0</v>
      </c>
      <c r="O144" s="101">
        <f>+'Pay App 2'!O144+'Pay App 2'!P144</f>
        <v>0</v>
      </c>
      <c r="P144" s="73"/>
      <c r="Q144" s="69">
        <f>+'Pay App 2'!Q144+N144+P144</f>
        <v>0</v>
      </c>
    </row>
    <row r="145" spans="1:17" ht="21" customHeight="1" x14ac:dyDescent="0.25">
      <c r="A145" s="154" t="s">
        <v>327</v>
      </c>
      <c r="B145" s="154"/>
      <c r="C145" s="154" t="s">
        <v>324</v>
      </c>
      <c r="D145" s="155"/>
      <c r="E145" s="101">
        <f>+'Pay App 2'!E145</f>
        <v>0</v>
      </c>
      <c r="F145" s="73"/>
      <c r="G145" s="102">
        <f>+'Pay App 2'!G145+'Pay App 3'!F145</f>
        <v>0</v>
      </c>
      <c r="H145" s="194">
        <f>+'Pay App 2'!K145</f>
        <v>0</v>
      </c>
      <c r="I145" s="195"/>
      <c r="J145" s="104"/>
      <c r="K145" s="55">
        <f t="shared" si="2"/>
        <v>0</v>
      </c>
      <c r="L145" s="56">
        <f t="shared" si="0"/>
        <v>0</v>
      </c>
      <c r="M145" s="54">
        <f t="shared" si="1"/>
        <v>0</v>
      </c>
      <c r="N145" s="54">
        <f t="shared" si="9"/>
        <v>0</v>
      </c>
      <c r="O145" s="101">
        <f>+'Pay App 2'!O145+'Pay App 2'!P145</f>
        <v>0</v>
      </c>
      <c r="P145" s="73"/>
      <c r="Q145" s="69">
        <f>+'Pay App 2'!Q145+N145+P145</f>
        <v>0</v>
      </c>
    </row>
    <row r="146" spans="1:17" ht="21" customHeight="1" x14ac:dyDescent="0.25">
      <c r="A146" s="154" t="s">
        <v>325</v>
      </c>
      <c r="B146" s="154"/>
      <c r="C146" s="154" t="s">
        <v>326</v>
      </c>
      <c r="D146" s="155"/>
      <c r="E146" s="101">
        <f>+'Pay App 2'!E146</f>
        <v>0</v>
      </c>
      <c r="F146" s="73"/>
      <c r="G146" s="102">
        <f>+'Pay App 2'!G146+'Pay App 3'!F146</f>
        <v>0</v>
      </c>
      <c r="H146" s="194">
        <f>+'Pay App 2'!K146</f>
        <v>0</v>
      </c>
      <c r="I146" s="195"/>
      <c r="J146" s="104"/>
      <c r="K146" s="55">
        <f t="shared" si="2"/>
        <v>0</v>
      </c>
      <c r="L146" s="56">
        <f t="shared" ref="L146:L209" si="10">IF(ISERROR(K146/G146),0,K146/G146)</f>
        <v>0</v>
      </c>
      <c r="M146" s="54">
        <f t="shared" ref="M146:M209" si="11">+G146-K146</f>
        <v>0</v>
      </c>
      <c r="N146" s="54">
        <f t="shared" si="9"/>
        <v>0</v>
      </c>
      <c r="O146" s="101">
        <f>+'Pay App 2'!O146+'Pay App 2'!P146</f>
        <v>0</v>
      </c>
      <c r="P146" s="73"/>
      <c r="Q146" s="69">
        <f>+'Pay App 2'!Q146+N146+P146</f>
        <v>0</v>
      </c>
    </row>
    <row r="147" spans="1:17" ht="21" customHeight="1" x14ac:dyDescent="0.25">
      <c r="A147" s="159" t="s">
        <v>215</v>
      </c>
      <c r="B147" s="159"/>
      <c r="C147" s="159" t="s">
        <v>216</v>
      </c>
      <c r="D147" s="160"/>
      <c r="E147" s="101">
        <f>+'Pay App 2'!E147</f>
        <v>0</v>
      </c>
      <c r="F147" s="73"/>
      <c r="G147" s="102">
        <f>+'Pay App 2'!G147+'Pay App 3'!F147</f>
        <v>0</v>
      </c>
      <c r="H147" s="194">
        <f>+'Pay App 2'!K147</f>
        <v>0</v>
      </c>
      <c r="I147" s="195"/>
      <c r="J147" s="104"/>
      <c r="K147" s="55">
        <f t="shared" ref="K147:K210" si="12">+H147+J147</f>
        <v>0</v>
      </c>
      <c r="L147" s="56">
        <f t="shared" si="10"/>
        <v>0</v>
      </c>
      <c r="M147" s="54">
        <f t="shared" si="11"/>
        <v>0</v>
      </c>
      <c r="N147" s="54">
        <f t="shared" si="9"/>
        <v>0</v>
      </c>
      <c r="O147" s="101">
        <f>+'Pay App 2'!O147+'Pay App 2'!P147</f>
        <v>0</v>
      </c>
      <c r="P147" s="73"/>
      <c r="Q147" s="69">
        <f>+'Pay App 2'!Q147+N147+P147</f>
        <v>0</v>
      </c>
    </row>
    <row r="148" spans="1:17" ht="21" customHeight="1" x14ac:dyDescent="0.25">
      <c r="A148" s="154" t="s">
        <v>112</v>
      </c>
      <c r="B148" s="154"/>
      <c r="C148" s="154" t="s">
        <v>113</v>
      </c>
      <c r="D148" s="155"/>
      <c r="E148" s="101">
        <f>+'Pay App 2'!E148</f>
        <v>0</v>
      </c>
      <c r="F148" s="73"/>
      <c r="G148" s="102">
        <f>+'Pay App 2'!G148+'Pay App 3'!F148</f>
        <v>0</v>
      </c>
      <c r="H148" s="194">
        <f>+'Pay App 2'!K148</f>
        <v>0</v>
      </c>
      <c r="I148" s="195"/>
      <c r="J148" s="104"/>
      <c r="K148" s="55">
        <f t="shared" si="12"/>
        <v>0</v>
      </c>
      <c r="L148" s="56">
        <f t="shared" si="10"/>
        <v>0</v>
      </c>
      <c r="M148" s="54">
        <f t="shared" si="11"/>
        <v>0</v>
      </c>
      <c r="N148" s="54">
        <f t="shared" si="9"/>
        <v>0</v>
      </c>
      <c r="O148" s="101">
        <f>+'Pay App 2'!O148+'Pay App 2'!P148</f>
        <v>0</v>
      </c>
      <c r="P148" s="73"/>
      <c r="Q148" s="69">
        <f>+'Pay App 2'!Q148+N148+P148</f>
        <v>0</v>
      </c>
    </row>
    <row r="149" spans="1:17" ht="21" customHeight="1" x14ac:dyDescent="0.25">
      <c r="A149" s="154" t="s">
        <v>328</v>
      </c>
      <c r="B149" s="154"/>
      <c r="C149" s="154" t="s">
        <v>329</v>
      </c>
      <c r="D149" s="155"/>
      <c r="E149" s="101">
        <f>+'Pay App 2'!E149</f>
        <v>0</v>
      </c>
      <c r="F149" s="73"/>
      <c r="G149" s="102">
        <f>+'Pay App 2'!G149+'Pay App 3'!F149</f>
        <v>0</v>
      </c>
      <c r="H149" s="194">
        <f>+'Pay App 2'!K149</f>
        <v>0</v>
      </c>
      <c r="I149" s="195"/>
      <c r="J149" s="104"/>
      <c r="K149" s="55">
        <f t="shared" si="12"/>
        <v>0</v>
      </c>
      <c r="L149" s="56">
        <f t="shared" si="10"/>
        <v>0</v>
      </c>
      <c r="M149" s="54">
        <f t="shared" si="11"/>
        <v>0</v>
      </c>
      <c r="N149" s="54">
        <f t="shared" si="9"/>
        <v>0</v>
      </c>
      <c r="O149" s="101">
        <f>+'Pay App 2'!O149+'Pay App 2'!P149</f>
        <v>0</v>
      </c>
      <c r="P149" s="73"/>
      <c r="Q149" s="69">
        <f>+'Pay App 2'!Q149+N149+P149</f>
        <v>0</v>
      </c>
    </row>
    <row r="150" spans="1:17" ht="21" customHeight="1" x14ac:dyDescent="0.25">
      <c r="A150" s="154" t="s">
        <v>114</v>
      </c>
      <c r="B150" s="154"/>
      <c r="C150" s="154" t="s">
        <v>115</v>
      </c>
      <c r="D150" s="155"/>
      <c r="E150" s="101">
        <f>+'Pay App 2'!E150</f>
        <v>0</v>
      </c>
      <c r="F150" s="73"/>
      <c r="G150" s="102">
        <f>+'Pay App 2'!G150+'Pay App 3'!F150</f>
        <v>0</v>
      </c>
      <c r="H150" s="194">
        <f>+'Pay App 2'!K150</f>
        <v>0</v>
      </c>
      <c r="I150" s="195"/>
      <c r="J150" s="104"/>
      <c r="K150" s="55">
        <f t="shared" si="12"/>
        <v>0</v>
      </c>
      <c r="L150" s="56">
        <f t="shared" si="10"/>
        <v>0</v>
      </c>
      <c r="M150" s="54">
        <f t="shared" si="11"/>
        <v>0</v>
      </c>
      <c r="N150" s="54">
        <f t="shared" si="9"/>
        <v>0</v>
      </c>
      <c r="O150" s="101">
        <f>+'Pay App 2'!O150+'Pay App 2'!P150</f>
        <v>0</v>
      </c>
      <c r="P150" s="73"/>
      <c r="Q150" s="69">
        <f>+'Pay App 2'!Q150+N150+P150</f>
        <v>0</v>
      </c>
    </row>
    <row r="151" spans="1:17" ht="21" customHeight="1" x14ac:dyDescent="0.25">
      <c r="A151" s="154" t="s">
        <v>116</v>
      </c>
      <c r="B151" s="154"/>
      <c r="C151" s="154" t="s">
        <v>117</v>
      </c>
      <c r="D151" s="155"/>
      <c r="E151" s="101">
        <f>+'Pay App 2'!E151</f>
        <v>0</v>
      </c>
      <c r="F151" s="73"/>
      <c r="G151" s="102">
        <f>+'Pay App 2'!G151+'Pay App 3'!F151</f>
        <v>0</v>
      </c>
      <c r="H151" s="194">
        <f>+'Pay App 2'!K151</f>
        <v>0</v>
      </c>
      <c r="I151" s="195"/>
      <c r="J151" s="104"/>
      <c r="K151" s="55">
        <f t="shared" si="12"/>
        <v>0</v>
      </c>
      <c r="L151" s="56">
        <f t="shared" si="10"/>
        <v>0</v>
      </c>
      <c r="M151" s="54">
        <f t="shared" si="11"/>
        <v>0</v>
      </c>
      <c r="N151" s="54">
        <f t="shared" si="9"/>
        <v>0</v>
      </c>
      <c r="O151" s="101">
        <f>+'Pay App 2'!O151+'Pay App 2'!P151</f>
        <v>0</v>
      </c>
      <c r="P151" s="73"/>
      <c r="Q151" s="69">
        <f>+'Pay App 2'!Q151+N151+P151</f>
        <v>0</v>
      </c>
    </row>
    <row r="152" spans="1:17" ht="21" customHeight="1" x14ac:dyDescent="0.25">
      <c r="A152" s="154" t="s">
        <v>330</v>
      </c>
      <c r="B152" s="154"/>
      <c r="C152" s="154" t="s">
        <v>331</v>
      </c>
      <c r="D152" s="155"/>
      <c r="E152" s="101">
        <f>+'Pay App 2'!E152</f>
        <v>0</v>
      </c>
      <c r="F152" s="73"/>
      <c r="G152" s="102">
        <f>+'Pay App 2'!G152+'Pay App 3'!F152</f>
        <v>0</v>
      </c>
      <c r="H152" s="194">
        <f>+'Pay App 2'!K152</f>
        <v>0</v>
      </c>
      <c r="I152" s="195"/>
      <c r="J152" s="104"/>
      <c r="K152" s="55">
        <f t="shared" si="12"/>
        <v>0</v>
      </c>
      <c r="L152" s="56">
        <f t="shared" si="10"/>
        <v>0</v>
      </c>
      <c r="M152" s="54">
        <f t="shared" si="11"/>
        <v>0</v>
      </c>
      <c r="N152" s="54">
        <f t="shared" si="9"/>
        <v>0</v>
      </c>
      <c r="O152" s="101">
        <f>+'Pay App 2'!O152+'Pay App 2'!P152</f>
        <v>0</v>
      </c>
      <c r="P152" s="73"/>
      <c r="Q152" s="69">
        <f>+'Pay App 2'!Q152+N152+P152</f>
        <v>0</v>
      </c>
    </row>
    <row r="153" spans="1:17" ht="21" customHeight="1" x14ac:dyDescent="0.25">
      <c r="A153" s="154" t="s">
        <v>118</v>
      </c>
      <c r="B153" s="154"/>
      <c r="C153" s="154" t="s">
        <v>119</v>
      </c>
      <c r="D153" s="155"/>
      <c r="E153" s="101">
        <f>+'Pay App 2'!E153</f>
        <v>0</v>
      </c>
      <c r="F153" s="73"/>
      <c r="G153" s="102">
        <f>+'Pay App 2'!G153+'Pay App 3'!F153</f>
        <v>0</v>
      </c>
      <c r="H153" s="194">
        <f>+'Pay App 2'!K153</f>
        <v>0</v>
      </c>
      <c r="I153" s="195"/>
      <c r="J153" s="104"/>
      <c r="K153" s="55">
        <f t="shared" si="12"/>
        <v>0</v>
      </c>
      <c r="L153" s="56">
        <f t="shared" si="10"/>
        <v>0</v>
      </c>
      <c r="M153" s="54">
        <f t="shared" si="11"/>
        <v>0</v>
      </c>
      <c r="N153" s="54">
        <f t="shared" si="9"/>
        <v>0</v>
      </c>
      <c r="O153" s="101">
        <f>+'Pay App 2'!O153+'Pay App 2'!P153</f>
        <v>0</v>
      </c>
      <c r="P153" s="73"/>
      <c r="Q153" s="69">
        <f>+'Pay App 2'!Q153+N153+P153</f>
        <v>0</v>
      </c>
    </row>
    <row r="154" spans="1:17" ht="21" customHeight="1" x14ac:dyDescent="0.25">
      <c r="A154" s="154" t="s">
        <v>332</v>
      </c>
      <c r="B154" s="154"/>
      <c r="C154" s="154" t="s">
        <v>333</v>
      </c>
      <c r="D154" s="155"/>
      <c r="E154" s="101">
        <f>+'Pay App 2'!E154</f>
        <v>0</v>
      </c>
      <c r="F154" s="73"/>
      <c r="G154" s="102">
        <f>+'Pay App 2'!G154+'Pay App 3'!F154</f>
        <v>0</v>
      </c>
      <c r="H154" s="194">
        <f>+'Pay App 2'!K154</f>
        <v>0</v>
      </c>
      <c r="I154" s="195"/>
      <c r="J154" s="104"/>
      <c r="K154" s="55">
        <f t="shared" si="12"/>
        <v>0</v>
      </c>
      <c r="L154" s="56">
        <f t="shared" si="10"/>
        <v>0</v>
      </c>
      <c r="M154" s="54">
        <f t="shared" si="11"/>
        <v>0</v>
      </c>
      <c r="N154" s="54">
        <f t="shared" ref="N154:N217" si="13">SUM(+J154*0.05)</f>
        <v>0</v>
      </c>
      <c r="O154" s="101">
        <f>+'Pay App 2'!O154+'Pay App 2'!P154</f>
        <v>0</v>
      </c>
      <c r="P154" s="73"/>
      <c r="Q154" s="69">
        <f>+'Pay App 2'!Q154+N154+P154</f>
        <v>0</v>
      </c>
    </row>
    <row r="155" spans="1:17" ht="21" customHeight="1" x14ac:dyDescent="0.25">
      <c r="A155" s="154" t="s">
        <v>335</v>
      </c>
      <c r="B155" s="154"/>
      <c r="C155" s="154" t="s">
        <v>334</v>
      </c>
      <c r="D155" s="155"/>
      <c r="E155" s="101">
        <f>+'Pay App 2'!E155</f>
        <v>0</v>
      </c>
      <c r="F155" s="73"/>
      <c r="G155" s="102">
        <f>+'Pay App 2'!G155+'Pay App 3'!F155</f>
        <v>0</v>
      </c>
      <c r="H155" s="194">
        <f>+'Pay App 2'!K155</f>
        <v>0</v>
      </c>
      <c r="I155" s="195"/>
      <c r="J155" s="104"/>
      <c r="K155" s="55">
        <f t="shared" si="12"/>
        <v>0</v>
      </c>
      <c r="L155" s="56">
        <f t="shared" si="10"/>
        <v>0</v>
      </c>
      <c r="M155" s="54">
        <f t="shared" si="11"/>
        <v>0</v>
      </c>
      <c r="N155" s="54">
        <f t="shared" si="13"/>
        <v>0</v>
      </c>
      <c r="O155" s="101">
        <f>+'Pay App 2'!O155+'Pay App 2'!P155</f>
        <v>0</v>
      </c>
      <c r="P155" s="73"/>
      <c r="Q155" s="69">
        <f>+'Pay App 2'!Q155+N155+P155</f>
        <v>0</v>
      </c>
    </row>
    <row r="156" spans="1:17" ht="21" customHeight="1" x14ac:dyDescent="0.25">
      <c r="A156" s="159" t="s">
        <v>213</v>
      </c>
      <c r="B156" s="159"/>
      <c r="C156" s="159" t="s">
        <v>214</v>
      </c>
      <c r="D156" s="160"/>
      <c r="E156" s="101">
        <f>+'Pay App 2'!E156</f>
        <v>0</v>
      </c>
      <c r="F156" s="73"/>
      <c r="G156" s="102">
        <f>+'Pay App 2'!G156+'Pay App 3'!F156</f>
        <v>0</v>
      </c>
      <c r="H156" s="194">
        <f>+'Pay App 2'!K156</f>
        <v>0</v>
      </c>
      <c r="I156" s="195"/>
      <c r="J156" s="104"/>
      <c r="K156" s="55">
        <f t="shared" si="12"/>
        <v>0</v>
      </c>
      <c r="L156" s="56">
        <f t="shared" si="10"/>
        <v>0</v>
      </c>
      <c r="M156" s="54">
        <f t="shared" si="11"/>
        <v>0</v>
      </c>
      <c r="N156" s="54">
        <f t="shared" si="13"/>
        <v>0</v>
      </c>
      <c r="O156" s="101">
        <f>+'Pay App 2'!O156+'Pay App 2'!P156</f>
        <v>0</v>
      </c>
      <c r="P156" s="73"/>
      <c r="Q156" s="69">
        <f>+'Pay App 2'!Q156+N156+P156</f>
        <v>0</v>
      </c>
    </row>
    <row r="157" spans="1:17" ht="21" customHeight="1" x14ac:dyDescent="0.25">
      <c r="A157" s="154" t="s">
        <v>120</v>
      </c>
      <c r="B157" s="154"/>
      <c r="C157" s="154" t="s">
        <v>121</v>
      </c>
      <c r="D157" s="155"/>
      <c r="E157" s="101">
        <f>+'Pay App 2'!E157</f>
        <v>0</v>
      </c>
      <c r="F157" s="73"/>
      <c r="G157" s="102">
        <f>+'Pay App 2'!G157+'Pay App 3'!F157</f>
        <v>0</v>
      </c>
      <c r="H157" s="194">
        <f>+'Pay App 2'!K157</f>
        <v>0</v>
      </c>
      <c r="I157" s="195"/>
      <c r="J157" s="104"/>
      <c r="K157" s="55">
        <f t="shared" si="12"/>
        <v>0</v>
      </c>
      <c r="L157" s="56">
        <f t="shared" si="10"/>
        <v>0</v>
      </c>
      <c r="M157" s="54">
        <f t="shared" si="11"/>
        <v>0</v>
      </c>
      <c r="N157" s="54">
        <f t="shared" si="13"/>
        <v>0</v>
      </c>
      <c r="O157" s="101">
        <f>+'Pay App 2'!O157+'Pay App 2'!P157</f>
        <v>0</v>
      </c>
      <c r="P157" s="73"/>
      <c r="Q157" s="69">
        <f>+'Pay App 2'!Q157+N157+P157</f>
        <v>0</v>
      </c>
    </row>
    <row r="158" spans="1:17" ht="21" customHeight="1" x14ac:dyDescent="0.25">
      <c r="A158" s="154" t="s">
        <v>336</v>
      </c>
      <c r="B158" s="154"/>
      <c r="C158" s="154" t="s">
        <v>337</v>
      </c>
      <c r="D158" s="155"/>
      <c r="E158" s="101">
        <f>+'Pay App 2'!E158</f>
        <v>0</v>
      </c>
      <c r="F158" s="73"/>
      <c r="G158" s="102">
        <f>+'Pay App 2'!G158+'Pay App 3'!F158</f>
        <v>0</v>
      </c>
      <c r="H158" s="194">
        <f>+'Pay App 2'!K158</f>
        <v>0</v>
      </c>
      <c r="I158" s="195"/>
      <c r="J158" s="104"/>
      <c r="K158" s="55">
        <f t="shared" si="12"/>
        <v>0</v>
      </c>
      <c r="L158" s="56">
        <f t="shared" si="10"/>
        <v>0</v>
      </c>
      <c r="M158" s="54">
        <f t="shared" si="11"/>
        <v>0</v>
      </c>
      <c r="N158" s="54">
        <f t="shared" si="13"/>
        <v>0</v>
      </c>
      <c r="O158" s="101">
        <f>+'Pay App 2'!O158+'Pay App 2'!P158</f>
        <v>0</v>
      </c>
      <c r="P158" s="73"/>
      <c r="Q158" s="69">
        <f>+'Pay App 2'!Q158+N158+P158</f>
        <v>0</v>
      </c>
    </row>
    <row r="159" spans="1:17" ht="21" customHeight="1" x14ac:dyDescent="0.25">
      <c r="A159" s="154" t="s">
        <v>122</v>
      </c>
      <c r="B159" s="154"/>
      <c r="C159" s="154" t="s">
        <v>123</v>
      </c>
      <c r="D159" s="155"/>
      <c r="E159" s="101">
        <f>+'Pay App 2'!E159</f>
        <v>0</v>
      </c>
      <c r="F159" s="73"/>
      <c r="G159" s="102">
        <f>+'Pay App 2'!G159+'Pay App 3'!F159</f>
        <v>0</v>
      </c>
      <c r="H159" s="194">
        <f>+'Pay App 2'!K159</f>
        <v>0</v>
      </c>
      <c r="I159" s="195"/>
      <c r="J159" s="104"/>
      <c r="K159" s="55">
        <f t="shared" si="12"/>
        <v>0</v>
      </c>
      <c r="L159" s="56">
        <f t="shared" si="10"/>
        <v>0</v>
      </c>
      <c r="M159" s="54">
        <f t="shared" si="11"/>
        <v>0</v>
      </c>
      <c r="N159" s="54">
        <f t="shared" si="13"/>
        <v>0</v>
      </c>
      <c r="O159" s="101">
        <f>+'Pay App 2'!O159+'Pay App 2'!P159</f>
        <v>0</v>
      </c>
      <c r="P159" s="73"/>
      <c r="Q159" s="69">
        <f>+'Pay App 2'!Q159+N159+P159</f>
        <v>0</v>
      </c>
    </row>
    <row r="160" spans="1:17" ht="21" customHeight="1" x14ac:dyDescent="0.25">
      <c r="A160" s="154" t="s">
        <v>124</v>
      </c>
      <c r="B160" s="154"/>
      <c r="C160" s="154" t="s">
        <v>125</v>
      </c>
      <c r="D160" s="155"/>
      <c r="E160" s="101">
        <f>+'Pay App 2'!E160</f>
        <v>0</v>
      </c>
      <c r="F160" s="73"/>
      <c r="G160" s="102">
        <f>+'Pay App 2'!G160+'Pay App 3'!F160</f>
        <v>0</v>
      </c>
      <c r="H160" s="194">
        <f>+'Pay App 2'!K160</f>
        <v>0</v>
      </c>
      <c r="I160" s="195"/>
      <c r="J160" s="104"/>
      <c r="K160" s="55">
        <f t="shared" si="12"/>
        <v>0</v>
      </c>
      <c r="L160" s="56">
        <f t="shared" si="10"/>
        <v>0</v>
      </c>
      <c r="M160" s="54">
        <f t="shared" si="11"/>
        <v>0</v>
      </c>
      <c r="N160" s="54">
        <f t="shared" si="13"/>
        <v>0</v>
      </c>
      <c r="O160" s="101">
        <f>+'Pay App 2'!O160+'Pay App 2'!P160</f>
        <v>0</v>
      </c>
      <c r="P160" s="73"/>
      <c r="Q160" s="69">
        <f>+'Pay App 2'!Q160+N160+P160</f>
        <v>0</v>
      </c>
    </row>
    <row r="161" spans="1:17" ht="21" customHeight="1" x14ac:dyDescent="0.25">
      <c r="A161" s="154" t="s">
        <v>126</v>
      </c>
      <c r="B161" s="154"/>
      <c r="C161" s="154" t="s">
        <v>127</v>
      </c>
      <c r="D161" s="155"/>
      <c r="E161" s="101">
        <f>+'Pay App 2'!E161</f>
        <v>0</v>
      </c>
      <c r="F161" s="73"/>
      <c r="G161" s="102">
        <f>+'Pay App 2'!G161+'Pay App 3'!F161</f>
        <v>0</v>
      </c>
      <c r="H161" s="194">
        <f>+'Pay App 2'!K161</f>
        <v>0</v>
      </c>
      <c r="I161" s="195"/>
      <c r="J161" s="104"/>
      <c r="K161" s="55">
        <f t="shared" si="12"/>
        <v>0</v>
      </c>
      <c r="L161" s="56">
        <f t="shared" si="10"/>
        <v>0</v>
      </c>
      <c r="M161" s="54">
        <f t="shared" si="11"/>
        <v>0</v>
      </c>
      <c r="N161" s="54">
        <f t="shared" si="13"/>
        <v>0</v>
      </c>
      <c r="O161" s="101">
        <f>+'Pay App 2'!O161+'Pay App 2'!P161</f>
        <v>0</v>
      </c>
      <c r="P161" s="73"/>
      <c r="Q161" s="69">
        <f>+'Pay App 2'!Q161+N161+P161</f>
        <v>0</v>
      </c>
    </row>
    <row r="162" spans="1:17" ht="21" customHeight="1" x14ac:dyDescent="0.25">
      <c r="A162" s="154" t="s">
        <v>339</v>
      </c>
      <c r="B162" s="154"/>
      <c r="C162" s="154" t="s">
        <v>338</v>
      </c>
      <c r="D162" s="155"/>
      <c r="E162" s="101">
        <f>+'Pay App 2'!E162</f>
        <v>0</v>
      </c>
      <c r="F162" s="73"/>
      <c r="G162" s="102">
        <f>+'Pay App 2'!G162+'Pay App 3'!F162</f>
        <v>0</v>
      </c>
      <c r="H162" s="194">
        <f>+'Pay App 2'!K162</f>
        <v>0</v>
      </c>
      <c r="I162" s="195"/>
      <c r="J162" s="104"/>
      <c r="K162" s="55">
        <f t="shared" si="12"/>
        <v>0</v>
      </c>
      <c r="L162" s="56">
        <f t="shared" si="10"/>
        <v>0</v>
      </c>
      <c r="M162" s="54">
        <f t="shared" si="11"/>
        <v>0</v>
      </c>
      <c r="N162" s="54">
        <f t="shared" si="13"/>
        <v>0</v>
      </c>
      <c r="O162" s="101">
        <f>+'Pay App 2'!O162+'Pay App 2'!P162</f>
        <v>0</v>
      </c>
      <c r="P162" s="73"/>
      <c r="Q162" s="69">
        <f>+'Pay App 2'!Q162+N162+P162</f>
        <v>0</v>
      </c>
    </row>
    <row r="163" spans="1:17" ht="21" customHeight="1" x14ac:dyDescent="0.25">
      <c r="A163" s="154" t="s">
        <v>128</v>
      </c>
      <c r="B163" s="154"/>
      <c r="C163" s="154" t="s">
        <v>129</v>
      </c>
      <c r="D163" s="155"/>
      <c r="E163" s="101">
        <f>+'Pay App 2'!E163</f>
        <v>0</v>
      </c>
      <c r="F163" s="73"/>
      <c r="G163" s="102">
        <f>+'Pay App 2'!G163+'Pay App 3'!F163</f>
        <v>0</v>
      </c>
      <c r="H163" s="194">
        <f>+'Pay App 2'!K163</f>
        <v>0</v>
      </c>
      <c r="I163" s="195"/>
      <c r="J163" s="104"/>
      <c r="K163" s="55">
        <f t="shared" si="12"/>
        <v>0</v>
      </c>
      <c r="L163" s="56">
        <f t="shared" si="10"/>
        <v>0</v>
      </c>
      <c r="M163" s="54">
        <f t="shared" si="11"/>
        <v>0</v>
      </c>
      <c r="N163" s="54">
        <f t="shared" si="13"/>
        <v>0</v>
      </c>
      <c r="O163" s="101">
        <f>+'Pay App 2'!O163+'Pay App 2'!P163</f>
        <v>0</v>
      </c>
      <c r="P163" s="73"/>
      <c r="Q163" s="69">
        <f>+'Pay App 2'!Q163+N163+P163</f>
        <v>0</v>
      </c>
    </row>
    <row r="164" spans="1:17" ht="21" customHeight="1" x14ac:dyDescent="0.25">
      <c r="A164" s="159" t="s">
        <v>209</v>
      </c>
      <c r="B164" s="159"/>
      <c r="C164" s="159" t="s">
        <v>210</v>
      </c>
      <c r="D164" s="160"/>
      <c r="E164" s="101">
        <f>+'Pay App 2'!E164</f>
        <v>0</v>
      </c>
      <c r="F164" s="73"/>
      <c r="G164" s="102">
        <f>+'Pay App 2'!G164+'Pay App 3'!F164</f>
        <v>0</v>
      </c>
      <c r="H164" s="194">
        <f>+'Pay App 2'!K164</f>
        <v>0</v>
      </c>
      <c r="I164" s="195"/>
      <c r="J164" s="104"/>
      <c r="K164" s="55">
        <f t="shared" si="12"/>
        <v>0</v>
      </c>
      <c r="L164" s="56">
        <f t="shared" si="10"/>
        <v>0</v>
      </c>
      <c r="M164" s="54">
        <f t="shared" si="11"/>
        <v>0</v>
      </c>
      <c r="N164" s="54">
        <f t="shared" si="13"/>
        <v>0</v>
      </c>
      <c r="O164" s="101">
        <f>+'Pay App 2'!O164+'Pay App 2'!P164</f>
        <v>0</v>
      </c>
      <c r="P164" s="73"/>
      <c r="Q164" s="69">
        <f>+'Pay App 2'!Q164+N164+P164</f>
        <v>0</v>
      </c>
    </row>
    <row r="165" spans="1:17" ht="21" customHeight="1" x14ac:dyDescent="0.25">
      <c r="A165" s="159" t="s">
        <v>211</v>
      </c>
      <c r="B165" s="159"/>
      <c r="C165" s="159" t="s">
        <v>212</v>
      </c>
      <c r="D165" s="160"/>
      <c r="E165" s="101">
        <f>+'Pay App 2'!E165</f>
        <v>0</v>
      </c>
      <c r="F165" s="73"/>
      <c r="G165" s="102">
        <f>+'Pay App 2'!G165+'Pay App 3'!F165</f>
        <v>0</v>
      </c>
      <c r="H165" s="194">
        <f>+'Pay App 2'!K165</f>
        <v>0</v>
      </c>
      <c r="I165" s="195"/>
      <c r="J165" s="104"/>
      <c r="K165" s="55">
        <f t="shared" si="12"/>
        <v>0</v>
      </c>
      <c r="L165" s="56">
        <f t="shared" si="10"/>
        <v>0</v>
      </c>
      <c r="M165" s="54">
        <f t="shared" si="11"/>
        <v>0</v>
      </c>
      <c r="N165" s="54">
        <f t="shared" si="13"/>
        <v>0</v>
      </c>
      <c r="O165" s="101">
        <f>+'Pay App 2'!O165+'Pay App 2'!P165</f>
        <v>0</v>
      </c>
      <c r="P165" s="73"/>
      <c r="Q165" s="69">
        <f>+'Pay App 2'!Q165+N165+P165</f>
        <v>0</v>
      </c>
    </row>
    <row r="166" spans="1:17" ht="21" customHeight="1" x14ac:dyDescent="0.25">
      <c r="A166" s="154" t="s">
        <v>340</v>
      </c>
      <c r="B166" s="154"/>
      <c r="C166" s="154" t="s">
        <v>341</v>
      </c>
      <c r="D166" s="155"/>
      <c r="E166" s="101">
        <f>+'Pay App 2'!E166</f>
        <v>0</v>
      </c>
      <c r="F166" s="73"/>
      <c r="G166" s="102">
        <f>+'Pay App 2'!G166+'Pay App 3'!F166</f>
        <v>0</v>
      </c>
      <c r="H166" s="194">
        <f>+'Pay App 2'!K166</f>
        <v>0</v>
      </c>
      <c r="I166" s="195"/>
      <c r="J166" s="104"/>
      <c r="K166" s="55">
        <f t="shared" si="12"/>
        <v>0</v>
      </c>
      <c r="L166" s="56">
        <f t="shared" si="10"/>
        <v>0</v>
      </c>
      <c r="M166" s="54">
        <f t="shared" si="11"/>
        <v>0</v>
      </c>
      <c r="N166" s="54">
        <f t="shared" si="13"/>
        <v>0</v>
      </c>
      <c r="O166" s="101">
        <f>+'Pay App 2'!O166+'Pay App 2'!P166</f>
        <v>0</v>
      </c>
      <c r="P166" s="73"/>
      <c r="Q166" s="69">
        <f>+'Pay App 2'!Q166+N166+P166</f>
        <v>0</v>
      </c>
    </row>
    <row r="167" spans="1:17" ht="21" customHeight="1" x14ac:dyDescent="0.25">
      <c r="A167" s="154" t="s">
        <v>351</v>
      </c>
      <c r="B167" s="154"/>
      <c r="C167" s="154" t="s">
        <v>342</v>
      </c>
      <c r="D167" s="155"/>
      <c r="E167" s="101">
        <f>+'Pay App 2'!E167</f>
        <v>0</v>
      </c>
      <c r="F167" s="73"/>
      <c r="G167" s="102">
        <f>+'Pay App 2'!G167+'Pay App 3'!F167</f>
        <v>0</v>
      </c>
      <c r="H167" s="194">
        <f>+'Pay App 2'!K167</f>
        <v>0</v>
      </c>
      <c r="I167" s="195"/>
      <c r="J167" s="104"/>
      <c r="K167" s="55">
        <f t="shared" si="12"/>
        <v>0</v>
      </c>
      <c r="L167" s="56">
        <f t="shared" si="10"/>
        <v>0</v>
      </c>
      <c r="M167" s="54">
        <f t="shared" si="11"/>
        <v>0</v>
      </c>
      <c r="N167" s="54">
        <f t="shared" si="13"/>
        <v>0</v>
      </c>
      <c r="O167" s="101">
        <f>+'Pay App 2'!O167+'Pay App 2'!P167</f>
        <v>0</v>
      </c>
      <c r="P167" s="73"/>
      <c r="Q167" s="69">
        <f>+'Pay App 2'!Q167+N167+P167</f>
        <v>0</v>
      </c>
    </row>
    <row r="168" spans="1:17" ht="21" customHeight="1" x14ac:dyDescent="0.25">
      <c r="A168" s="154" t="s">
        <v>352</v>
      </c>
      <c r="B168" s="154"/>
      <c r="C168" s="154" t="s">
        <v>343</v>
      </c>
      <c r="D168" s="155"/>
      <c r="E168" s="101">
        <f>+'Pay App 2'!E168</f>
        <v>0</v>
      </c>
      <c r="F168" s="73"/>
      <c r="G168" s="102">
        <f>+'Pay App 2'!G168+'Pay App 3'!F168</f>
        <v>0</v>
      </c>
      <c r="H168" s="194">
        <f>+'Pay App 2'!K168</f>
        <v>0</v>
      </c>
      <c r="I168" s="195"/>
      <c r="J168" s="104"/>
      <c r="K168" s="55">
        <f t="shared" si="12"/>
        <v>0</v>
      </c>
      <c r="L168" s="56">
        <f t="shared" si="10"/>
        <v>0</v>
      </c>
      <c r="M168" s="54">
        <f t="shared" si="11"/>
        <v>0</v>
      </c>
      <c r="N168" s="54">
        <f t="shared" si="13"/>
        <v>0</v>
      </c>
      <c r="O168" s="101">
        <f>+'Pay App 2'!O168+'Pay App 2'!P168</f>
        <v>0</v>
      </c>
      <c r="P168" s="73"/>
      <c r="Q168" s="69">
        <f>+'Pay App 2'!Q168+N168+P168</f>
        <v>0</v>
      </c>
    </row>
    <row r="169" spans="1:17" ht="21" customHeight="1" x14ac:dyDescent="0.25">
      <c r="A169" s="154" t="s">
        <v>353</v>
      </c>
      <c r="B169" s="154"/>
      <c r="C169" s="154" t="s">
        <v>344</v>
      </c>
      <c r="D169" s="155"/>
      <c r="E169" s="101">
        <f>+'Pay App 2'!E169</f>
        <v>0</v>
      </c>
      <c r="F169" s="73"/>
      <c r="G169" s="102">
        <f>+'Pay App 2'!G169+'Pay App 3'!F169</f>
        <v>0</v>
      </c>
      <c r="H169" s="194">
        <f>+'Pay App 2'!K169</f>
        <v>0</v>
      </c>
      <c r="I169" s="195"/>
      <c r="J169" s="104"/>
      <c r="K169" s="55">
        <f t="shared" si="12"/>
        <v>0</v>
      </c>
      <c r="L169" s="56">
        <f t="shared" si="10"/>
        <v>0</v>
      </c>
      <c r="M169" s="54">
        <f t="shared" si="11"/>
        <v>0</v>
      </c>
      <c r="N169" s="54">
        <f t="shared" si="13"/>
        <v>0</v>
      </c>
      <c r="O169" s="101">
        <f>+'Pay App 2'!O169+'Pay App 2'!P169</f>
        <v>0</v>
      </c>
      <c r="P169" s="73"/>
      <c r="Q169" s="69">
        <f>+'Pay App 2'!Q169+N169+P169</f>
        <v>0</v>
      </c>
    </row>
    <row r="170" spans="1:17" ht="21" customHeight="1" x14ac:dyDescent="0.25">
      <c r="A170" s="154" t="s">
        <v>354</v>
      </c>
      <c r="B170" s="154"/>
      <c r="C170" s="154" t="s">
        <v>345</v>
      </c>
      <c r="D170" s="155"/>
      <c r="E170" s="101">
        <f>+'Pay App 2'!E170</f>
        <v>0</v>
      </c>
      <c r="F170" s="73"/>
      <c r="G170" s="102">
        <f>+'Pay App 2'!G170+'Pay App 3'!F170</f>
        <v>0</v>
      </c>
      <c r="H170" s="194">
        <f>+'Pay App 2'!K170</f>
        <v>0</v>
      </c>
      <c r="I170" s="195"/>
      <c r="J170" s="104"/>
      <c r="K170" s="55">
        <f t="shared" si="12"/>
        <v>0</v>
      </c>
      <c r="L170" s="56">
        <f t="shared" si="10"/>
        <v>0</v>
      </c>
      <c r="M170" s="54">
        <f t="shared" si="11"/>
        <v>0</v>
      </c>
      <c r="N170" s="54">
        <f t="shared" si="13"/>
        <v>0</v>
      </c>
      <c r="O170" s="101">
        <f>+'Pay App 2'!O170+'Pay App 2'!P170</f>
        <v>0</v>
      </c>
      <c r="P170" s="73"/>
      <c r="Q170" s="69">
        <f>+'Pay App 2'!Q170+N170+P170</f>
        <v>0</v>
      </c>
    </row>
    <row r="171" spans="1:17" ht="21" customHeight="1" x14ac:dyDescent="0.25">
      <c r="A171" s="154" t="s">
        <v>355</v>
      </c>
      <c r="B171" s="154"/>
      <c r="C171" s="154" t="s">
        <v>346</v>
      </c>
      <c r="D171" s="155"/>
      <c r="E171" s="101">
        <f>+'Pay App 2'!E171</f>
        <v>0</v>
      </c>
      <c r="F171" s="73"/>
      <c r="G171" s="102">
        <f>+'Pay App 2'!G171+'Pay App 3'!F171</f>
        <v>0</v>
      </c>
      <c r="H171" s="194">
        <f>+'Pay App 2'!K171</f>
        <v>0</v>
      </c>
      <c r="I171" s="195"/>
      <c r="J171" s="104"/>
      <c r="K171" s="55">
        <f t="shared" si="12"/>
        <v>0</v>
      </c>
      <c r="L171" s="56">
        <f t="shared" si="10"/>
        <v>0</v>
      </c>
      <c r="M171" s="54">
        <f t="shared" si="11"/>
        <v>0</v>
      </c>
      <c r="N171" s="54">
        <f t="shared" si="13"/>
        <v>0</v>
      </c>
      <c r="O171" s="101">
        <f>+'Pay App 2'!O171+'Pay App 2'!P171</f>
        <v>0</v>
      </c>
      <c r="P171" s="73"/>
      <c r="Q171" s="69">
        <f>+'Pay App 2'!Q171+N171+P171</f>
        <v>0</v>
      </c>
    </row>
    <row r="172" spans="1:17" ht="21" customHeight="1" x14ac:dyDescent="0.25">
      <c r="A172" s="154" t="s">
        <v>356</v>
      </c>
      <c r="B172" s="154"/>
      <c r="C172" s="154" t="s">
        <v>347</v>
      </c>
      <c r="D172" s="155"/>
      <c r="E172" s="101">
        <f>+'Pay App 2'!E172</f>
        <v>0</v>
      </c>
      <c r="F172" s="73"/>
      <c r="G172" s="102">
        <f>+'Pay App 2'!G172+'Pay App 3'!F172</f>
        <v>0</v>
      </c>
      <c r="H172" s="194">
        <f>+'Pay App 2'!K172</f>
        <v>0</v>
      </c>
      <c r="I172" s="195"/>
      <c r="J172" s="104"/>
      <c r="K172" s="55">
        <f t="shared" si="12"/>
        <v>0</v>
      </c>
      <c r="L172" s="56">
        <f t="shared" si="10"/>
        <v>0</v>
      </c>
      <c r="M172" s="54">
        <f t="shared" si="11"/>
        <v>0</v>
      </c>
      <c r="N172" s="54">
        <f t="shared" si="13"/>
        <v>0</v>
      </c>
      <c r="O172" s="101">
        <f>+'Pay App 2'!O172+'Pay App 2'!P172</f>
        <v>0</v>
      </c>
      <c r="P172" s="73"/>
      <c r="Q172" s="69">
        <f>+'Pay App 2'!Q172+N172+P172</f>
        <v>0</v>
      </c>
    </row>
    <row r="173" spans="1:17" ht="21" customHeight="1" x14ac:dyDescent="0.25">
      <c r="A173" s="154" t="s">
        <v>357</v>
      </c>
      <c r="B173" s="154"/>
      <c r="C173" s="154" t="s">
        <v>348</v>
      </c>
      <c r="D173" s="155"/>
      <c r="E173" s="101">
        <f>+'Pay App 2'!E173</f>
        <v>0</v>
      </c>
      <c r="F173" s="73"/>
      <c r="G173" s="102">
        <f>+'Pay App 2'!G173+'Pay App 3'!F173</f>
        <v>0</v>
      </c>
      <c r="H173" s="194">
        <f>+'Pay App 2'!K173</f>
        <v>0</v>
      </c>
      <c r="I173" s="195"/>
      <c r="J173" s="104"/>
      <c r="K173" s="55">
        <f t="shared" si="12"/>
        <v>0</v>
      </c>
      <c r="L173" s="56">
        <f t="shared" si="10"/>
        <v>0</v>
      </c>
      <c r="M173" s="54">
        <f t="shared" si="11"/>
        <v>0</v>
      </c>
      <c r="N173" s="54">
        <f t="shared" si="13"/>
        <v>0</v>
      </c>
      <c r="O173" s="101">
        <f>+'Pay App 2'!O173+'Pay App 2'!P173</f>
        <v>0</v>
      </c>
      <c r="P173" s="73"/>
      <c r="Q173" s="69">
        <f>+'Pay App 2'!Q173+N173+P173</f>
        <v>0</v>
      </c>
    </row>
    <row r="174" spans="1:17" ht="21" customHeight="1" x14ac:dyDescent="0.25">
      <c r="A174" s="154" t="s">
        <v>358</v>
      </c>
      <c r="B174" s="154"/>
      <c r="C174" s="154" t="s">
        <v>349</v>
      </c>
      <c r="D174" s="155"/>
      <c r="E174" s="101">
        <f>+'Pay App 2'!E174</f>
        <v>0</v>
      </c>
      <c r="F174" s="73"/>
      <c r="G174" s="102">
        <f>+'Pay App 2'!G174+'Pay App 3'!F174</f>
        <v>0</v>
      </c>
      <c r="H174" s="194">
        <f>+'Pay App 2'!K174</f>
        <v>0</v>
      </c>
      <c r="I174" s="195"/>
      <c r="J174" s="104"/>
      <c r="K174" s="55">
        <f t="shared" si="12"/>
        <v>0</v>
      </c>
      <c r="L174" s="56">
        <f t="shared" si="10"/>
        <v>0</v>
      </c>
      <c r="M174" s="54">
        <f t="shared" si="11"/>
        <v>0</v>
      </c>
      <c r="N174" s="54">
        <f t="shared" si="13"/>
        <v>0</v>
      </c>
      <c r="O174" s="101">
        <f>+'Pay App 2'!O174+'Pay App 2'!P174</f>
        <v>0</v>
      </c>
      <c r="P174" s="73"/>
      <c r="Q174" s="69">
        <f>+'Pay App 2'!Q174+N174+P174</f>
        <v>0</v>
      </c>
    </row>
    <row r="175" spans="1:17" ht="21" customHeight="1" x14ac:dyDescent="0.25">
      <c r="A175" s="154" t="s">
        <v>359</v>
      </c>
      <c r="B175" s="154"/>
      <c r="C175" s="154" t="s">
        <v>350</v>
      </c>
      <c r="D175" s="155"/>
      <c r="E175" s="101">
        <f>+'Pay App 2'!E175</f>
        <v>0</v>
      </c>
      <c r="F175" s="73"/>
      <c r="G175" s="102">
        <f>+'Pay App 2'!G175+'Pay App 3'!F175</f>
        <v>0</v>
      </c>
      <c r="H175" s="194">
        <f>+'Pay App 2'!K175</f>
        <v>0</v>
      </c>
      <c r="I175" s="195"/>
      <c r="J175" s="104"/>
      <c r="K175" s="55">
        <f t="shared" si="12"/>
        <v>0</v>
      </c>
      <c r="L175" s="56">
        <f t="shared" si="10"/>
        <v>0</v>
      </c>
      <c r="M175" s="54">
        <f t="shared" si="11"/>
        <v>0</v>
      </c>
      <c r="N175" s="54">
        <f t="shared" si="13"/>
        <v>0</v>
      </c>
      <c r="O175" s="101">
        <f>+'Pay App 2'!O175+'Pay App 2'!P175</f>
        <v>0</v>
      </c>
      <c r="P175" s="73"/>
      <c r="Q175" s="69">
        <f>+'Pay App 2'!Q175+N175+P175</f>
        <v>0</v>
      </c>
    </row>
    <row r="176" spans="1:17" ht="21" customHeight="1" x14ac:dyDescent="0.25">
      <c r="A176" s="156" t="s">
        <v>186</v>
      </c>
      <c r="B176" s="156"/>
      <c r="C176" s="156" t="s">
        <v>187</v>
      </c>
      <c r="D176" s="157"/>
      <c r="E176" s="101">
        <f>+'Pay App 2'!E176</f>
        <v>0</v>
      </c>
      <c r="F176" s="73"/>
      <c r="G176" s="102">
        <f>+'Pay App 2'!G176+'Pay App 3'!F176</f>
        <v>0</v>
      </c>
      <c r="H176" s="194">
        <f>+'Pay App 2'!K176</f>
        <v>0</v>
      </c>
      <c r="I176" s="195"/>
      <c r="J176" s="104"/>
      <c r="K176" s="55">
        <f t="shared" si="12"/>
        <v>0</v>
      </c>
      <c r="L176" s="56">
        <f t="shared" si="10"/>
        <v>0</v>
      </c>
      <c r="M176" s="54">
        <f t="shared" si="11"/>
        <v>0</v>
      </c>
      <c r="N176" s="54">
        <f t="shared" si="13"/>
        <v>0</v>
      </c>
      <c r="O176" s="101">
        <f>+'Pay App 2'!O176+'Pay App 2'!P176</f>
        <v>0</v>
      </c>
      <c r="P176" s="73"/>
      <c r="Q176" s="69">
        <f>+'Pay App 2'!Q176+N176+P176</f>
        <v>0</v>
      </c>
    </row>
    <row r="177" spans="1:17" ht="21" customHeight="1" x14ac:dyDescent="0.25">
      <c r="A177" s="154" t="s">
        <v>361</v>
      </c>
      <c r="B177" s="154"/>
      <c r="C177" s="154" t="s">
        <v>360</v>
      </c>
      <c r="D177" s="155"/>
      <c r="E177" s="101">
        <f>+'Pay App 2'!E177</f>
        <v>0</v>
      </c>
      <c r="F177" s="73"/>
      <c r="G177" s="102">
        <f>+'Pay App 2'!G177+'Pay App 3'!F177</f>
        <v>0</v>
      </c>
      <c r="H177" s="194">
        <f>+'Pay App 2'!K177</f>
        <v>0</v>
      </c>
      <c r="I177" s="195"/>
      <c r="J177" s="104"/>
      <c r="K177" s="55">
        <f t="shared" si="12"/>
        <v>0</v>
      </c>
      <c r="L177" s="56">
        <f t="shared" si="10"/>
        <v>0</v>
      </c>
      <c r="M177" s="54">
        <f t="shared" si="11"/>
        <v>0</v>
      </c>
      <c r="N177" s="54">
        <f t="shared" si="13"/>
        <v>0</v>
      </c>
      <c r="O177" s="101">
        <f>+'Pay App 2'!O177+'Pay App 2'!P177</f>
        <v>0</v>
      </c>
      <c r="P177" s="73"/>
      <c r="Q177" s="69">
        <f>+'Pay App 2'!Q177+N177+P177</f>
        <v>0</v>
      </c>
    </row>
    <row r="178" spans="1:17" ht="21" customHeight="1" x14ac:dyDescent="0.25">
      <c r="A178" s="154" t="s">
        <v>130</v>
      </c>
      <c r="B178" s="154"/>
      <c r="C178" s="153" t="s">
        <v>131</v>
      </c>
      <c r="D178" s="158"/>
      <c r="E178" s="101">
        <f>+'Pay App 2'!E178</f>
        <v>0</v>
      </c>
      <c r="F178" s="73"/>
      <c r="G178" s="102">
        <f>+'Pay App 2'!G178+'Pay App 3'!F178</f>
        <v>0</v>
      </c>
      <c r="H178" s="194">
        <f>+'Pay App 2'!K178</f>
        <v>0</v>
      </c>
      <c r="I178" s="195"/>
      <c r="J178" s="104"/>
      <c r="K178" s="55">
        <f t="shared" si="12"/>
        <v>0</v>
      </c>
      <c r="L178" s="56">
        <f t="shared" si="10"/>
        <v>0</v>
      </c>
      <c r="M178" s="54">
        <f t="shared" si="11"/>
        <v>0</v>
      </c>
      <c r="N178" s="54">
        <f t="shared" si="13"/>
        <v>0</v>
      </c>
      <c r="O178" s="101">
        <f>+'Pay App 2'!O178+'Pay App 2'!P178</f>
        <v>0</v>
      </c>
      <c r="P178" s="73"/>
      <c r="Q178" s="69">
        <f>+'Pay App 2'!Q178+N178+P178</f>
        <v>0</v>
      </c>
    </row>
    <row r="179" spans="1:17" ht="21" customHeight="1" x14ac:dyDescent="0.25">
      <c r="A179" s="154" t="s">
        <v>362</v>
      </c>
      <c r="B179" s="154"/>
      <c r="C179" s="154" t="s">
        <v>366</v>
      </c>
      <c r="D179" s="155"/>
      <c r="E179" s="101">
        <f>+'Pay App 2'!E179</f>
        <v>0</v>
      </c>
      <c r="F179" s="73"/>
      <c r="G179" s="102">
        <f>+'Pay App 2'!G179+'Pay App 3'!F179</f>
        <v>0</v>
      </c>
      <c r="H179" s="194">
        <f>+'Pay App 2'!K179</f>
        <v>0</v>
      </c>
      <c r="I179" s="195"/>
      <c r="J179" s="104"/>
      <c r="K179" s="55">
        <f t="shared" si="12"/>
        <v>0</v>
      </c>
      <c r="L179" s="56">
        <f t="shared" si="10"/>
        <v>0</v>
      </c>
      <c r="M179" s="54">
        <f t="shared" si="11"/>
        <v>0</v>
      </c>
      <c r="N179" s="54">
        <f t="shared" si="13"/>
        <v>0</v>
      </c>
      <c r="O179" s="101">
        <f>+'Pay App 2'!O179+'Pay App 2'!P179</f>
        <v>0</v>
      </c>
      <c r="P179" s="73"/>
      <c r="Q179" s="69">
        <f>+'Pay App 2'!Q179+N179+P179</f>
        <v>0</v>
      </c>
    </row>
    <row r="180" spans="1:17" ht="21" customHeight="1" x14ac:dyDescent="0.25">
      <c r="A180" s="154" t="s">
        <v>363</v>
      </c>
      <c r="B180" s="154"/>
      <c r="C180" s="154" t="s">
        <v>367</v>
      </c>
      <c r="D180" s="155"/>
      <c r="E180" s="101">
        <f>+'Pay App 2'!E180</f>
        <v>0</v>
      </c>
      <c r="F180" s="73"/>
      <c r="G180" s="102">
        <f>+'Pay App 2'!G180+'Pay App 3'!F180</f>
        <v>0</v>
      </c>
      <c r="H180" s="194">
        <f>+'Pay App 2'!K180</f>
        <v>0</v>
      </c>
      <c r="I180" s="195"/>
      <c r="J180" s="104"/>
      <c r="K180" s="55">
        <f t="shared" si="12"/>
        <v>0</v>
      </c>
      <c r="L180" s="56">
        <f t="shared" si="10"/>
        <v>0</v>
      </c>
      <c r="M180" s="54">
        <f t="shared" si="11"/>
        <v>0</v>
      </c>
      <c r="N180" s="54">
        <f t="shared" si="13"/>
        <v>0</v>
      </c>
      <c r="O180" s="101">
        <f>+'Pay App 2'!O180+'Pay App 2'!P180</f>
        <v>0</v>
      </c>
      <c r="P180" s="73"/>
      <c r="Q180" s="69">
        <f>+'Pay App 2'!Q180+N180+P180</f>
        <v>0</v>
      </c>
    </row>
    <row r="181" spans="1:17" ht="21" customHeight="1" x14ac:dyDescent="0.25">
      <c r="A181" s="154" t="s">
        <v>364</v>
      </c>
      <c r="B181" s="154"/>
      <c r="C181" s="154" t="s">
        <v>368</v>
      </c>
      <c r="D181" s="155"/>
      <c r="E181" s="101">
        <f>+'Pay App 2'!E181</f>
        <v>0</v>
      </c>
      <c r="F181" s="73"/>
      <c r="G181" s="102">
        <f>+'Pay App 2'!G181+'Pay App 3'!F181</f>
        <v>0</v>
      </c>
      <c r="H181" s="194">
        <f>+'Pay App 2'!K181</f>
        <v>0</v>
      </c>
      <c r="I181" s="195"/>
      <c r="J181" s="104"/>
      <c r="K181" s="55">
        <f t="shared" si="12"/>
        <v>0</v>
      </c>
      <c r="L181" s="56">
        <f t="shared" si="10"/>
        <v>0</v>
      </c>
      <c r="M181" s="54">
        <f t="shared" si="11"/>
        <v>0</v>
      </c>
      <c r="N181" s="54">
        <f t="shared" si="13"/>
        <v>0</v>
      </c>
      <c r="O181" s="101">
        <f>+'Pay App 2'!O181+'Pay App 2'!P181</f>
        <v>0</v>
      </c>
      <c r="P181" s="73"/>
      <c r="Q181" s="69">
        <f>+'Pay App 2'!Q181+N181+P181</f>
        <v>0</v>
      </c>
    </row>
    <row r="182" spans="1:17" ht="21" customHeight="1" x14ac:dyDescent="0.25">
      <c r="A182" s="154" t="s">
        <v>365</v>
      </c>
      <c r="B182" s="154"/>
      <c r="C182" s="154" t="s">
        <v>369</v>
      </c>
      <c r="D182" s="155"/>
      <c r="E182" s="101">
        <f>+'Pay App 2'!E182</f>
        <v>0</v>
      </c>
      <c r="F182" s="73"/>
      <c r="G182" s="102">
        <f>+'Pay App 2'!G182+'Pay App 3'!F182</f>
        <v>0</v>
      </c>
      <c r="H182" s="194">
        <f>+'Pay App 2'!K182</f>
        <v>0</v>
      </c>
      <c r="I182" s="195"/>
      <c r="J182" s="104"/>
      <c r="K182" s="55">
        <f t="shared" si="12"/>
        <v>0</v>
      </c>
      <c r="L182" s="56">
        <f t="shared" si="10"/>
        <v>0</v>
      </c>
      <c r="M182" s="54">
        <f t="shared" si="11"/>
        <v>0</v>
      </c>
      <c r="N182" s="54">
        <f t="shared" si="13"/>
        <v>0</v>
      </c>
      <c r="O182" s="101">
        <f>+'Pay App 2'!O182+'Pay App 2'!P182</f>
        <v>0</v>
      </c>
      <c r="P182" s="73"/>
      <c r="Q182" s="69">
        <f>+'Pay App 2'!Q182+N182+P182</f>
        <v>0</v>
      </c>
    </row>
    <row r="183" spans="1:17" ht="21" customHeight="1" x14ac:dyDescent="0.25">
      <c r="A183" s="156" t="s">
        <v>188</v>
      </c>
      <c r="B183" s="156"/>
      <c r="C183" s="156" t="s">
        <v>189</v>
      </c>
      <c r="D183" s="157"/>
      <c r="E183" s="101">
        <f>+'Pay App 2'!E183</f>
        <v>0</v>
      </c>
      <c r="F183" s="73"/>
      <c r="G183" s="102">
        <f>+'Pay App 2'!G183+'Pay App 3'!F183</f>
        <v>0</v>
      </c>
      <c r="H183" s="194">
        <f>+'Pay App 2'!K183</f>
        <v>0</v>
      </c>
      <c r="I183" s="195"/>
      <c r="J183" s="104"/>
      <c r="K183" s="55">
        <f t="shared" si="12"/>
        <v>0</v>
      </c>
      <c r="L183" s="56">
        <f t="shared" si="10"/>
        <v>0</v>
      </c>
      <c r="M183" s="54">
        <f t="shared" si="11"/>
        <v>0</v>
      </c>
      <c r="N183" s="54">
        <f t="shared" si="13"/>
        <v>0</v>
      </c>
      <c r="O183" s="101">
        <f>+'Pay App 2'!O183+'Pay App 2'!P183</f>
        <v>0</v>
      </c>
      <c r="P183" s="73"/>
      <c r="Q183" s="69">
        <f>+'Pay App 2'!Q183+N183+P183</f>
        <v>0</v>
      </c>
    </row>
    <row r="184" spans="1:17" ht="21" customHeight="1" x14ac:dyDescent="0.25">
      <c r="A184" s="156" t="s">
        <v>190</v>
      </c>
      <c r="B184" s="156"/>
      <c r="C184" s="156" t="s">
        <v>191</v>
      </c>
      <c r="D184" s="157"/>
      <c r="E184" s="101">
        <f>+'Pay App 2'!E184</f>
        <v>0</v>
      </c>
      <c r="F184" s="73"/>
      <c r="G184" s="102">
        <f>+'Pay App 2'!G184+'Pay App 3'!F184</f>
        <v>0</v>
      </c>
      <c r="H184" s="194">
        <f>+'Pay App 2'!K184</f>
        <v>0</v>
      </c>
      <c r="I184" s="195"/>
      <c r="J184" s="104"/>
      <c r="K184" s="55">
        <f t="shared" si="12"/>
        <v>0</v>
      </c>
      <c r="L184" s="56">
        <f t="shared" si="10"/>
        <v>0</v>
      </c>
      <c r="M184" s="54">
        <f t="shared" si="11"/>
        <v>0</v>
      </c>
      <c r="N184" s="54">
        <f t="shared" si="13"/>
        <v>0</v>
      </c>
      <c r="O184" s="101">
        <f>+'Pay App 2'!O184+'Pay App 2'!P184</f>
        <v>0</v>
      </c>
      <c r="P184" s="73"/>
      <c r="Q184" s="69">
        <f>+'Pay App 2'!Q184+N184+P184</f>
        <v>0</v>
      </c>
    </row>
    <row r="185" spans="1:17" ht="21" customHeight="1" x14ac:dyDescent="0.25">
      <c r="A185" s="154" t="s">
        <v>371</v>
      </c>
      <c r="B185" s="154"/>
      <c r="C185" s="154" t="s">
        <v>370</v>
      </c>
      <c r="D185" s="155"/>
      <c r="E185" s="101">
        <f>+'Pay App 2'!E185</f>
        <v>0</v>
      </c>
      <c r="F185" s="73"/>
      <c r="G185" s="102">
        <f>+'Pay App 2'!G185+'Pay App 3'!F185</f>
        <v>0</v>
      </c>
      <c r="H185" s="194">
        <f>+'Pay App 2'!K185</f>
        <v>0</v>
      </c>
      <c r="I185" s="195"/>
      <c r="J185" s="104"/>
      <c r="K185" s="55">
        <f t="shared" si="12"/>
        <v>0</v>
      </c>
      <c r="L185" s="56">
        <f t="shared" si="10"/>
        <v>0</v>
      </c>
      <c r="M185" s="54">
        <f t="shared" si="11"/>
        <v>0</v>
      </c>
      <c r="N185" s="54">
        <f t="shared" si="13"/>
        <v>0</v>
      </c>
      <c r="O185" s="101">
        <f>+'Pay App 2'!O185+'Pay App 2'!P185</f>
        <v>0</v>
      </c>
      <c r="P185" s="73"/>
      <c r="Q185" s="69">
        <f>+'Pay App 2'!Q185+N185+P185</f>
        <v>0</v>
      </c>
    </row>
    <row r="186" spans="1:17" ht="21" customHeight="1" x14ac:dyDescent="0.25">
      <c r="A186" s="154" t="s">
        <v>372</v>
      </c>
      <c r="B186" s="154"/>
      <c r="C186" s="154" t="s">
        <v>373</v>
      </c>
      <c r="D186" s="155"/>
      <c r="E186" s="101">
        <f>+'Pay App 2'!E186</f>
        <v>0</v>
      </c>
      <c r="F186" s="73"/>
      <c r="G186" s="102">
        <f>+'Pay App 2'!G186+'Pay App 3'!F186</f>
        <v>0</v>
      </c>
      <c r="H186" s="194">
        <f>+'Pay App 2'!K186</f>
        <v>0</v>
      </c>
      <c r="I186" s="195"/>
      <c r="J186" s="104"/>
      <c r="K186" s="55">
        <f t="shared" si="12"/>
        <v>0</v>
      </c>
      <c r="L186" s="56">
        <f t="shared" si="10"/>
        <v>0</v>
      </c>
      <c r="M186" s="54">
        <f t="shared" si="11"/>
        <v>0</v>
      </c>
      <c r="N186" s="54">
        <f t="shared" si="13"/>
        <v>0</v>
      </c>
      <c r="O186" s="101">
        <f>+'Pay App 2'!O186+'Pay App 2'!P186</f>
        <v>0</v>
      </c>
      <c r="P186" s="73"/>
      <c r="Q186" s="69">
        <f>+'Pay App 2'!Q186+N186+P186</f>
        <v>0</v>
      </c>
    </row>
    <row r="187" spans="1:17" ht="21" customHeight="1" x14ac:dyDescent="0.25">
      <c r="A187" s="154" t="s">
        <v>374</v>
      </c>
      <c r="B187" s="154"/>
      <c r="C187" s="154" t="s">
        <v>375</v>
      </c>
      <c r="D187" s="155"/>
      <c r="E187" s="101">
        <f>+'Pay App 2'!E187</f>
        <v>0</v>
      </c>
      <c r="F187" s="73"/>
      <c r="G187" s="102">
        <f>+'Pay App 2'!G187+'Pay App 3'!F187</f>
        <v>0</v>
      </c>
      <c r="H187" s="194">
        <f>+'Pay App 2'!K187</f>
        <v>0</v>
      </c>
      <c r="I187" s="195"/>
      <c r="J187" s="104"/>
      <c r="K187" s="55">
        <f t="shared" si="12"/>
        <v>0</v>
      </c>
      <c r="L187" s="56">
        <f t="shared" si="10"/>
        <v>0</v>
      </c>
      <c r="M187" s="54">
        <f t="shared" si="11"/>
        <v>0</v>
      </c>
      <c r="N187" s="54">
        <f t="shared" si="13"/>
        <v>0</v>
      </c>
      <c r="O187" s="101">
        <f>+'Pay App 2'!O187+'Pay App 2'!P187</f>
        <v>0</v>
      </c>
      <c r="P187" s="73"/>
      <c r="Q187" s="69">
        <f>+'Pay App 2'!Q187+N187+P187</f>
        <v>0</v>
      </c>
    </row>
    <row r="188" spans="1:17" ht="21" customHeight="1" x14ac:dyDescent="0.25">
      <c r="A188" s="156" t="s">
        <v>192</v>
      </c>
      <c r="B188" s="156"/>
      <c r="C188" s="156" t="s">
        <v>193</v>
      </c>
      <c r="D188" s="157"/>
      <c r="E188" s="101">
        <f>+'Pay App 2'!E188</f>
        <v>0</v>
      </c>
      <c r="F188" s="73"/>
      <c r="G188" s="102">
        <f>+'Pay App 2'!G188+'Pay App 3'!F188</f>
        <v>0</v>
      </c>
      <c r="H188" s="194">
        <f>+'Pay App 2'!K188</f>
        <v>0</v>
      </c>
      <c r="I188" s="195"/>
      <c r="J188" s="104"/>
      <c r="K188" s="55">
        <f t="shared" si="12"/>
        <v>0</v>
      </c>
      <c r="L188" s="56">
        <f t="shared" si="10"/>
        <v>0</v>
      </c>
      <c r="M188" s="54">
        <f t="shared" si="11"/>
        <v>0</v>
      </c>
      <c r="N188" s="54">
        <f t="shared" si="13"/>
        <v>0</v>
      </c>
      <c r="O188" s="101">
        <f>+'Pay App 2'!O188+'Pay App 2'!P188</f>
        <v>0</v>
      </c>
      <c r="P188" s="73"/>
      <c r="Q188" s="69">
        <f>+'Pay App 2'!Q188+N188+P188</f>
        <v>0</v>
      </c>
    </row>
    <row r="189" spans="1:17" ht="21" customHeight="1" x14ac:dyDescent="0.25">
      <c r="A189" s="153" t="s">
        <v>132</v>
      </c>
      <c r="B189" s="153"/>
      <c r="C189" s="153" t="s">
        <v>133</v>
      </c>
      <c r="D189" s="158"/>
      <c r="E189" s="101">
        <f>+'Pay App 2'!E189</f>
        <v>0</v>
      </c>
      <c r="F189" s="73"/>
      <c r="G189" s="102">
        <f>+'Pay App 2'!G189+'Pay App 3'!F189</f>
        <v>0</v>
      </c>
      <c r="H189" s="194">
        <f>+'Pay App 2'!K189</f>
        <v>0</v>
      </c>
      <c r="I189" s="195"/>
      <c r="J189" s="104"/>
      <c r="K189" s="55">
        <f t="shared" si="12"/>
        <v>0</v>
      </c>
      <c r="L189" s="56">
        <f t="shared" si="10"/>
        <v>0</v>
      </c>
      <c r="M189" s="54">
        <f t="shared" si="11"/>
        <v>0</v>
      </c>
      <c r="N189" s="54">
        <f t="shared" si="13"/>
        <v>0</v>
      </c>
      <c r="O189" s="101">
        <f>+'Pay App 2'!O189+'Pay App 2'!P189</f>
        <v>0</v>
      </c>
      <c r="P189" s="73"/>
      <c r="Q189" s="69">
        <f>+'Pay App 2'!Q189+N189+P189</f>
        <v>0</v>
      </c>
    </row>
    <row r="190" spans="1:17" ht="21" customHeight="1" x14ac:dyDescent="0.25">
      <c r="A190" s="153" t="s">
        <v>376</v>
      </c>
      <c r="B190" s="153"/>
      <c r="C190" s="154" t="s">
        <v>377</v>
      </c>
      <c r="D190" s="155"/>
      <c r="E190" s="101">
        <f>+'Pay App 2'!E190</f>
        <v>0</v>
      </c>
      <c r="F190" s="73"/>
      <c r="G190" s="102">
        <f>+'Pay App 2'!G190+'Pay App 3'!F190</f>
        <v>0</v>
      </c>
      <c r="H190" s="194">
        <f>+'Pay App 2'!K190</f>
        <v>0</v>
      </c>
      <c r="I190" s="195"/>
      <c r="J190" s="104"/>
      <c r="K190" s="55">
        <f t="shared" si="12"/>
        <v>0</v>
      </c>
      <c r="L190" s="56">
        <f t="shared" si="10"/>
        <v>0</v>
      </c>
      <c r="M190" s="54">
        <f t="shared" si="11"/>
        <v>0</v>
      </c>
      <c r="N190" s="54">
        <f t="shared" si="13"/>
        <v>0</v>
      </c>
      <c r="O190" s="101">
        <f>+'Pay App 2'!O190+'Pay App 2'!P190</f>
        <v>0</v>
      </c>
      <c r="P190" s="73"/>
      <c r="Q190" s="69">
        <f>+'Pay App 2'!Q190+N190+P190</f>
        <v>0</v>
      </c>
    </row>
    <row r="191" spans="1:17" ht="21" customHeight="1" x14ac:dyDescent="0.25">
      <c r="A191" s="156" t="s">
        <v>194</v>
      </c>
      <c r="B191" s="156"/>
      <c r="C191" s="156" t="s">
        <v>195</v>
      </c>
      <c r="D191" s="157"/>
      <c r="E191" s="101">
        <f>+'Pay App 2'!E191</f>
        <v>0</v>
      </c>
      <c r="F191" s="73"/>
      <c r="G191" s="102">
        <f>+'Pay App 2'!G191+'Pay App 3'!F191</f>
        <v>0</v>
      </c>
      <c r="H191" s="194">
        <f>+'Pay App 2'!K191</f>
        <v>0</v>
      </c>
      <c r="I191" s="195"/>
      <c r="J191" s="104"/>
      <c r="K191" s="55">
        <f t="shared" si="12"/>
        <v>0</v>
      </c>
      <c r="L191" s="56">
        <f t="shared" si="10"/>
        <v>0</v>
      </c>
      <c r="M191" s="54">
        <f t="shared" si="11"/>
        <v>0</v>
      </c>
      <c r="N191" s="54">
        <f t="shared" si="13"/>
        <v>0</v>
      </c>
      <c r="O191" s="101">
        <f>+'Pay App 2'!O191+'Pay App 2'!P191</f>
        <v>0</v>
      </c>
      <c r="P191" s="73"/>
      <c r="Q191" s="69">
        <f>+'Pay App 2'!Q191+N191+P191</f>
        <v>0</v>
      </c>
    </row>
    <row r="192" spans="1:17" ht="21" customHeight="1" x14ac:dyDescent="0.25">
      <c r="A192" s="153" t="s">
        <v>134</v>
      </c>
      <c r="B192" s="153"/>
      <c r="C192" s="153" t="s">
        <v>135</v>
      </c>
      <c r="D192" s="158"/>
      <c r="E192" s="101">
        <f>+'Pay App 2'!E192</f>
        <v>0</v>
      </c>
      <c r="F192" s="73"/>
      <c r="G192" s="102">
        <f>+'Pay App 2'!G192+'Pay App 3'!F192</f>
        <v>0</v>
      </c>
      <c r="H192" s="194">
        <f>+'Pay App 2'!K192</f>
        <v>0</v>
      </c>
      <c r="I192" s="195"/>
      <c r="J192" s="104"/>
      <c r="K192" s="55">
        <f t="shared" si="12"/>
        <v>0</v>
      </c>
      <c r="L192" s="56">
        <f t="shared" si="10"/>
        <v>0</v>
      </c>
      <c r="M192" s="54">
        <f t="shared" si="11"/>
        <v>0</v>
      </c>
      <c r="N192" s="54">
        <f t="shared" si="13"/>
        <v>0</v>
      </c>
      <c r="O192" s="101">
        <f>+'Pay App 2'!O192+'Pay App 2'!P192</f>
        <v>0</v>
      </c>
      <c r="P192" s="73"/>
      <c r="Q192" s="69">
        <f>+'Pay App 2'!Q192+N192+P192</f>
        <v>0</v>
      </c>
    </row>
    <row r="193" spans="1:17" ht="21" customHeight="1" x14ac:dyDescent="0.25">
      <c r="A193" s="153" t="s">
        <v>376</v>
      </c>
      <c r="B193" s="153"/>
      <c r="C193" s="154" t="s">
        <v>378</v>
      </c>
      <c r="D193" s="155"/>
      <c r="E193" s="101">
        <f>+'Pay App 2'!E193</f>
        <v>0</v>
      </c>
      <c r="F193" s="73"/>
      <c r="G193" s="102">
        <f>+'Pay App 2'!G193+'Pay App 3'!F193</f>
        <v>0</v>
      </c>
      <c r="H193" s="194">
        <f>+'Pay App 2'!K193</f>
        <v>0</v>
      </c>
      <c r="I193" s="195"/>
      <c r="J193" s="104"/>
      <c r="K193" s="55">
        <f t="shared" si="12"/>
        <v>0</v>
      </c>
      <c r="L193" s="56">
        <f t="shared" si="10"/>
        <v>0</v>
      </c>
      <c r="M193" s="54">
        <f t="shared" si="11"/>
        <v>0</v>
      </c>
      <c r="N193" s="54">
        <f t="shared" si="13"/>
        <v>0</v>
      </c>
      <c r="O193" s="101">
        <f>+'Pay App 2'!O193+'Pay App 2'!P193</f>
        <v>0</v>
      </c>
      <c r="P193" s="73"/>
      <c r="Q193" s="69">
        <f>+'Pay App 2'!Q193+N193+P193</f>
        <v>0</v>
      </c>
    </row>
    <row r="194" spans="1:17" ht="21" customHeight="1" x14ac:dyDescent="0.25">
      <c r="A194" s="153" t="s">
        <v>136</v>
      </c>
      <c r="B194" s="153"/>
      <c r="C194" s="153" t="s">
        <v>137</v>
      </c>
      <c r="D194" s="158"/>
      <c r="E194" s="101">
        <f>+'Pay App 2'!E194</f>
        <v>0</v>
      </c>
      <c r="F194" s="73"/>
      <c r="G194" s="102">
        <f>+'Pay App 2'!G194+'Pay App 3'!F194</f>
        <v>0</v>
      </c>
      <c r="H194" s="194">
        <f>+'Pay App 2'!K194</f>
        <v>0</v>
      </c>
      <c r="I194" s="195"/>
      <c r="J194" s="104"/>
      <c r="K194" s="55">
        <f t="shared" si="12"/>
        <v>0</v>
      </c>
      <c r="L194" s="56">
        <f t="shared" si="10"/>
        <v>0</v>
      </c>
      <c r="M194" s="54">
        <f t="shared" si="11"/>
        <v>0</v>
      </c>
      <c r="N194" s="54">
        <f t="shared" si="13"/>
        <v>0</v>
      </c>
      <c r="O194" s="101">
        <f>+'Pay App 2'!O194+'Pay App 2'!P194</f>
        <v>0</v>
      </c>
      <c r="P194" s="73"/>
      <c r="Q194" s="69">
        <f>+'Pay App 2'!Q194+N194+P194</f>
        <v>0</v>
      </c>
    </row>
    <row r="195" spans="1:17" ht="21" customHeight="1" x14ac:dyDescent="0.25">
      <c r="A195" s="153" t="s">
        <v>138</v>
      </c>
      <c r="B195" s="153"/>
      <c r="C195" s="153" t="s">
        <v>139</v>
      </c>
      <c r="D195" s="158"/>
      <c r="E195" s="101">
        <f>+'Pay App 2'!E195</f>
        <v>0</v>
      </c>
      <c r="F195" s="73"/>
      <c r="G195" s="102">
        <f>+'Pay App 2'!G195+'Pay App 3'!F195</f>
        <v>0</v>
      </c>
      <c r="H195" s="194">
        <f>+'Pay App 2'!K195</f>
        <v>0</v>
      </c>
      <c r="I195" s="195"/>
      <c r="J195" s="104"/>
      <c r="K195" s="55">
        <f t="shared" si="12"/>
        <v>0</v>
      </c>
      <c r="L195" s="56">
        <f t="shared" si="10"/>
        <v>0</v>
      </c>
      <c r="M195" s="54">
        <f t="shared" si="11"/>
        <v>0</v>
      </c>
      <c r="N195" s="54">
        <f t="shared" si="13"/>
        <v>0</v>
      </c>
      <c r="O195" s="101">
        <f>+'Pay App 2'!O195+'Pay App 2'!P195</f>
        <v>0</v>
      </c>
      <c r="P195" s="73"/>
      <c r="Q195" s="69">
        <f>+'Pay App 2'!Q195+N195+P195</f>
        <v>0</v>
      </c>
    </row>
    <row r="196" spans="1:17" ht="21" customHeight="1" x14ac:dyDescent="0.25">
      <c r="A196" s="153" t="s">
        <v>379</v>
      </c>
      <c r="B196" s="153"/>
      <c r="C196" s="154" t="s">
        <v>348</v>
      </c>
      <c r="D196" s="155"/>
      <c r="E196" s="101">
        <f>+'Pay App 2'!E196</f>
        <v>0</v>
      </c>
      <c r="F196" s="73"/>
      <c r="G196" s="102">
        <f>+'Pay App 2'!G196+'Pay App 3'!F196</f>
        <v>0</v>
      </c>
      <c r="H196" s="194">
        <f>+'Pay App 2'!K196</f>
        <v>0</v>
      </c>
      <c r="I196" s="195"/>
      <c r="J196" s="104"/>
      <c r="K196" s="55">
        <f t="shared" si="12"/>
        <v>0</v>
      </c>
      <c r="L196" s="56">
        <f t="shared" si="10"/>
        <v>0</v>
      </c>
      <c r="M196" s="54">
        <f t="shared" si="11"/>
        <v>0</v>
      </c>
      <c r="N196" s="54">
        <f t="shared" si="13"/>
        <v>0</v>
      </c>
      <c r="O196" s="101">
        <f>+'Pay App 2'!O196+'Pay App 2'!P196</f>
        <v>0</v>
      </c>
      <c r="P196" s="73"/>
      <c r="Q196" s="69">
        <f>+'Pay App 2'!Q196+N196+P196</f>
        <v>0</v>
      </c>
    </row>
    <row r="197" spans="1:17" ht="21" customHeight="1" x14ac:dyDescent="0.25">
      <c r="A197" s="156" t="s">
        <v>196</v>
      </c>
      <c r="B197" s="156"/>
      <c r="C197" s="156" t="s">
        <v>197</v>
      </c>
      <c r="D197" s="157"/>
      <c r="E197" s="101">
        <f>+'Pay App 2'!E197</f>
        <v>0</v>
      </c>
      <c r="F197" s="73"/>
      <c r="G197" s="102">
        <f>+'Pay App 2'!G197+'Pay App 3'!F197</f>
        <v>0</v>
      </c>
      <c r="H197" s="194">
        <f>+'Pay App 2'!K197</f>
        <v>0</v>
      </c>
      <c r="I197" s="195"/>
      <c r="J197" s="104"/>
      <c r="K197" s="55">
        <f t="shared" si="12"/>
        <v>0</v>
      </c>
      <c r="L197" s="56">
        <f t="shared" si="10"/>
        <v>0</v>
      </c>
      <c r="M197" s="54">
        <f t="shared" si="11"/>
        <v>0</v>
      </c>
      <c r="N197" s="54">
        <f t="shared" si="13"/>
        <v>0</v>
      </c>
      <c r="O197" s="101">
        <f>+'Pay App 2'!O197+'Pay App 2'!P197</f>
        <v>0</v>
      </c>
      <c r="P197" s="73"/>
      <c r="Q197" s="69">
        <f>+'Pay App 2'!Q197+N197+P197</f>
        <v>0</v>
      </c>
    </row>
    <row r="198" spans="1:17" ht="21" customHeight="1" x14ac:dyDescent="0.25">
      <c r="A198" s="153" t="s">
        <v>140</v>
      </c>
      <c r="B198" s="153"/>
      <c r="C198" s="153" t="s">
        <v>141</v>
      </c>
      <c r="D198" s="158"/>
      <c r="E198" s="101">
        <f>+'Pay App 2'!E198</f>
        <v>0</v>
      </c>
      <c r="F198" s="73"/>
      <c r="G198" s="102">
        <f>+'Pay App 2'!G198+'Pay App 3'!F198</f>
        <v>0</v>
      </c>
      <c r="H198" s="194">
        <f>+'Pay App 2'!K198</f>
        <v>0</v>
      </c>
      <c r="I198" s="195"/>
      <c r="J198" s="104"/>
      <c r="K198" s="55">
        <f t="shared" si="12"/>
        <v>0</v>
      </c>
      <c r="L198" s="56">
        <f t="shared" si="10"/>
        <v>0</v>
      </c>
      <c r="M198" s="54">
        <f t="shared" si="11"/>
        <v>0</v>
      </c>
      <c r="N198" s="54">
        <f t="shared" si="13"/>
        <v>0</v>
      </c>
      <c r="O198" s="101">
        <f>+'Pay App 2'!O198+'Pay App 2'!P198</f>
        <v>0</v>
      </c>
      <c r="P198" s="73"/>
      <c r="Q198" s="69">
        <f>+'Pay App 2'!Q198+N198+P198</f>
        <v>0</v>
      </c>
    </row>
    <row r="199" spans="1:17" ht="21" customHeight="1" x14ac:dyDescent="0.25">
      <c r="A199" s="153" t="s">
        <v>142</v>
      </c>
      <c r="B199" s="153"/>
      <c r="C199" s="153" t="s">
        <v>143</v>
      </c>
      <c r="D199" s="158"/>
      <c r="E199" s="101">
        <f>+'Pay App 2'!E199</f>
        <v>0</v>
      </c>
      <c r="F199" s="73"/>
      <c r="G199" s="102">
        <f>+'Pay App 2'!G199+'Pay App 3'!F199</f>
        <v>0</v>
      </c>
      <c r="H199" s="194">
        <f>+'Pay App 2'!K199</f>
        <v>0</v>
      </c>
      <c r="I199" s="195"/>
      <c r="J199" s="104"/>
      <c r="K199" s="55">
        <f t="shared" si="12"/>
        <v>0</v>
      </c>
      <c r="L199" s="56">
        <f t="shared" si="10"/>
        <v>0</v>
      </c>
      <c r="M199" s="54">
        <f t="shared" si="11"/>
        <v>0</v>
      </c>
      <c r="N199" s="54">
        <f t="shared" si="13"/>
        <v>0</v>
      </c>
      <c r="O199" s="101">
        <f>+'Pay App 2'!O199+'Pay App 2'!P199</f>
        <v>0</v>
      </c>
      <c r="P199" s="73"/>
      <c r="Q199" s="69">
        <f>+'Pay App 2'!Q199+N199+P199</f>
        <v>0</v>
      </c>
    </row>
    <row r="200" spans="1:17" ht="21" customHeight="1" x14ac:dyDescent="0.25">
      <c r="A200" s="153" t="s">
        <v>380</v>
      </c>
      <c r="B200" s="153"/>
      <c r="C200" s="154" t="s">
        <v>381</v>
      </c>
      <c r="D200" s="155"/>
      <c r="E200" s="101">
        <f>+'Pay App 2'!E200</f>
        <v>0</v>
      </c>
      <c r="F200" s="73"/>
      <c r="G200" s="102">
        <f>+'Pay App 2'!G200+'Pay App 3'!F200</f>
        <v>0</v>
      </c>
      <c r="H200" s="194">
        <f>+'Pay App 2'!K200</f>
        <v>0</v>
      </c>
      <c r="I200" s="195"/>
      <c r="J200" s="104"/>
      <c r="K200" s="55">
        <f t="shared" si="12"/>
        <v>0</v>
      </c>
      <c r="L200" s="56">
        <f t="shared" si="10"/>
        <v>0</v>
      </c>
      <c r="M200" s="54">
        <f t="shared" si="11"/>
        <v>0</v>
      </c>
      <c r="N200" s="54">
        <f t="shared" si="13"/>
        <v>0</v>
      </c>
      <c r="O200" s="101">
        <f>+'Pay App 2'!O200+'Pay App 2'!P200</f>
        <v>0</v>
      </c>
      <c r="P200" s="73"/>
      <c r="Q200" s="69">
        <f>+'Pay App 2'!Q200+N200+P200</f>
        <v>0</v>
      </c>
    </row>
    <row r="201" spans="1:17" ht="21" customHeight="1" x14ac:dyDescent="0.25">
      <c r="A201" s="153" t="s">
        <v>382</v>
      </c>
      <c r="B201" s="153"/>
      <c r="C201" s="154" t="s">
        <v>383</v>
      </c>
      <c r="D201" s="155"/>
      <c r="E201" s="101">
        <f>+'Pay App 2'!E201</f>
        <v>0</v>
      </c>
      <c r="F201" s="73"/>
      <c r="G201" s="102">
        <f>+'Pay App 2'!G201+'Pay App 3'!F201</f>
        <v>0</v>
      </c>
      <c r="H201" s="194">
        <f>+'Pay App 2'!K201</f>
        <v>0</v>
      </c>
      <c r="I201" s="195"/>
      <c r="J201" s="104"/>
      <c r="K201" s="55">
        <f t="shared" si="12"/>
        <v>0</v>
      </c>
      <c r="L201" s="56">
        <f t="shared" si="10"/>
        <v>0</v>
      </c>
      <c r="M201" s="54">
        <f t="shared" si="11"/>
        <v>0</v>
      </c>
      <c r="N201" s="54">
        <f t="shared" si="13"/>
        <v>0</v>
      </c>
      <c r="O201" s="101">
        <f>+'Pay App 2'!O201+'Pay App 2'!P201</f>
        <v>0</v>
      </c>
      <c r="P201" s="73"/>
      <c r="Q201" s="69">
        <f>+'Pay App 2'!Q201+N201+P201</f>
        <v>0</v>
      </c>
    </row>
    <row r="202" spans="1:17" ht="21" customHeight="1" x14ac:dyDescent="0.25">
      <c r="A202" s="153" t="s">
        <v>144</v>
      </c>
      <c r="B202" s="153"/>
      <c r="C202" s="153" t="s">
        <v>145</v>
      </c>
      <c r="D202" s="158"/>
      <c r="E202" s="101">
        <f>+'Pay App 2'!E202</f>
        <v>0</v>
      </c>
      <c r="F202" s="73"/>
      <c r="G202" s="102">
        <f>+'Pay App 2'!G202+'Pay App 3'!F202</f>
        <v>0</v>
      </c>
      <c r="H202" s="194">
        <f>+'Pay App 2'!K202</f>
        <v>0</v>
      </c>
      <c r="I202" s="195"/>
      <c r="J202" s="104"/>
      <c r="K202" s="55">
        <f t="shared" si="12"/>
        <v>0</v>
      </c>
      <c r="L202" s="56">
        <f t="shared" si="10"/>
        <v>0</v>
      </c>
      <c r="M202" s="54">
        <f t="shared" si="11"/>
        <v>0</v>
      </c>
      <c r="N202" s="54">
        <f t="shared" si="13"/>
        <v>0</v>
      </c>
      <c r="O202" s="101">
        <f>+'Pay App 2'!O202+'Pay App 2'!P202</f>
        <v>0</v>
      </c>
      <c r="P202" s="73"/>
      <c r="Q202" s="69">
        <f>+'Pay App 2'!Q202+N202+P202</f>
        <v>0</v>
      </c>
    </row>
    <row r="203" spans="1:17" ht="21" customHeight="1" x14ac:dyDescent="0.25">
      <c r="A203" s="153" t="s">
        <v>384</v>
      </c>
      <c r="B203" s="153"/>
      <c r="C203" s="154" t="s">
        <v>385</v>
      </c>
      <c r="D203" s="155"/>
      <c r="E203" s="101">
        <f>+'Pay App 2'!E203</f>
        <v>0</v>
      </c>
      <c r="F203" s="73"/>
      <c r="G203" s="102">
        <f>+'Pay App 2'!G203+'Pay App 3'!F203</f>
        <v>0</v>
      </c>
      <c r="H203" s="194">
        <f>+'Pay App 2'!K203</f>
        <v>0</v>
      </c>
      <c r="I203" s="195"/>
      <c r="J203" s="104"/>
      <c r="K203" s="55">
        <f t="shared" si="12"/>
        <v>0</v>
      </c>
      <c r="L203" s="56">
        <f t="shared" si="10"/>
        <v>0</v>
      </c>
      <c r="M203" s="54">
        <f t="shared" si="11"/>
        <v>0</v>
      </c>
      <c r="N203" s="54">
        <f t="shared" si="13"/>
        <v>0</v>
      </c>
      <c r="O203" s="101">
        <f>+'Pay App 2'!O203+'Pay App 2'!P203</f>
        <v>0</v>
      </c>
      <c r="P203" s="73"/>
      <c r="Q203" s="69">
        <f>+'Pay App 2'!Q203+N203+P203</f>
        <v>0</v>
      </c>
    </row>
    <row r="204" spans="1:17" ht="21" customHeight="1" x14ac:dyDescent="0.25">
      <c r="A204" s="156" t="s">
        <v>198</v>
      </c>
      <c r="B204" s="156"/>
      <c r="C204" s="156" t="s">
        <v>199</v>
      </c>
      <c r="D204" s="157"/>
      <c r="E204" s="101">
        <f>+'Pay App 2'!E204</f>
        <v>0</v>
      </c>
      <c r="F204" s="73"/>
      <c r="G204" s="102">
        <f>+'Pay App 2'!G204+'Pay App 3'!F204</f>
        <v>0</v>
      </c>
      <c r="H204" s="194">
        <f>+'Pay App 2'!K204</f>
        <v>0</v>
      </c>
      <c r="I204" s="195"/>
      <c r="J204" s="104"/>
      <c r="K204" s="55">
        <f t="shared" si="12"/>
        <v>0</v>
      </c>
      <c r="L204" s="56">
        <f t="shared" si="10"/>
        <v>0</v>
      </c>
      <c r="M204" s="54">
        <f t="shared" si="11"/>
        <v>0</v>
      </c>
      <c r="N204" s="54">
        <f t="shared" si="13"/>
        <v>0</v>
      </c>
      <c r="O204" s="101">
        <f>+'Pay App 2'!O204+'Pay App 2'!P204</f>
        <v>0</v>
      </c>
      <c r="P204" s="73"/>
      <c r="Q204" s="69">
        <f>+'Pay App 2'!Q204+N204+P204</f>
        <v>0</v>
      </c>
    </row>
    <row r="205" spans="1:17" ht="21" customHeight="1" x14ac:dyDescent="0.25">
      <c r="A205" s="153" t="s">
        <v>146</v>
      </c>
      <c r="B205" s="153"/>
      <c r="C205" s="153" t="s">
        <v>147</v>
      </c>
      <c r="D205" s="158"/>
      <c r="E205" s="101">
        <f>+'Pay App 2'!E205</f>
        <v>0</v>
      </c>
      <c r="F205" s="73"/>
      <c r="G205" s="102">
        <f>+'Pay App 2'!G205+'Pay App 3'!F205</f>
        <v>0</v>
      </c>
      <c r="H205" s="194">
        <f>+'Pay App 2'!K205</f>
        <v>0</v>
      </c>
      <c r="I205" s="195"/>
      <c r="J205" s="104"/>
      <c r="K205" s="55">
        <f t="shared" si="12"/>
        <v>0</v>
      </c>
      <c r="L205" s="56">
        <f t="shared" si="10"/>
        <v>0</v>
      </c>
      <c r="M205" s="54">
        <f t="shared" si="11"/>
        <v>0</v>
      </c>
      <c r="N205" s="54">
        <f t="shared" si="13"/>
        <v>0</v>
      </c>
      <c r="O205" s="101">
        <f>+'Pay App 2'!O205+'Pay App 2'!P205</f>
        <v>0</v>
      </c>
      <c r="P205" s="73"/>
      <c r="Q205" s="69">
        <f>+'Pay App 2'!Q205+N205+P205</f>
        <v>0</v>
      </c>
    </row>
    <row r="206" spans="1:17" ht="21" customHeight="1" x14ac:dyDescent="0.25">
      <c r="A206" s="156" t="s">
        <v>200</v>
      </c>
      <c r="B206" s="156"/>
      <c r="C206" s="156" t="s">
        <v>201</v>
      </c>
      <c r="D206" s="157"/>
      <c r="E206" s="101">
        <f>+'Pay App 2'!E206</f>
        <v>0</v>
      </c>
      <c r="F206" s="73"/>
      <c r="G206" s="102">
        <f>+'Pay App 2'!G206+'Pay App 3'!F206</f>
        <v>0</v>
      </c>
      <c r="H206" s="194">
        <f>+'Pay App 2'!K206</f>
        <v>0</v>
      </c>
      <c r="I206" s="195"/>
      <c r="J206" s="104"/>
      <c r="K206" s="55">
        <f t="shared" si="12"/>
        <v>0</v>
      </c>
      <c r="L206" s="56">
        <f t="shared" si="10"/>
        <v>0</v>
      </c>
      <c r="M206" s="54">
        <f t="shared" si="11"/>
        <v>0</v>
      </c>
      <c r="N206" s="54">
        <f t="shared" si="13"/>
        <v>0</v>
      </c>
      <c r="O206" s="101">
        <f>+'Pay App 2'!O206+'Pay App 2'!P206</f>
        <v>0</v>
      </c>
      <c r="P206" s="73"/>
      <c r="Q206" s="69">
        <f>+'Pay App 2'!Q206+N206+P206</f>
        <v>0</v>
      </c>
    </row>
    <row r="207" spans="1:17" ht="21" customHeight="1" x14ac:dyDescent="0.25">
      <c r="A207" s="153" t="s">
        <v>148</v>
      </c>
      <c r="B207" s="153"/>
      <c r="C207" s="153" t="s">
        <v>149</v>
      </c>
      <c r="D207" s="158"/>
      <c r="E207" s="101">
        <f>+'Pay App 2'!E207</f>
        <v>0</v>
      </c>
      <c r="F207" s="73"/>
      <c r="G207" s="102">
        <f>+'Pay App 2'!G207+'Pay App 3'!F207</f>
        <v>0</v>
      </c>
      <c r="H207" s="194">
        <f>+'Pay App 2'!K207</f>
        <v>0</v>
      </c>
      <c r="I207" s="195"/>
      <c r="J207" s="104"/>
      <c r="K207" s="55">
        <f t="shared" si="12"/>
        <v>0</v>
      </c>
      <c r="L207" s="56">
        <f t="shared" si="10"/>
        <v>0</v>
      </c>
      <c r="M207" s="54">
        <f t="shared" si="11"/>
        <v>0</v>
      </c>
      <c r="N207" s="54">
        <f t="shared" si="13"/>
        <v>0</v>
      </c>
      <c r="O207" s="101">
        <f>+'Pay App 2'!O207+'Pay App 2'!P207</f>
        <v>0</v>
      </c>
      <c r="P207" s="73"/>
      <c r="Q207" s="69">
        <f>+'Pay App 2'!Q207+N207+P207</f>
        <v>0</v>
      </c>
    </row>
    <row r="208" spans="1:17" ht="21" customHeight="1" x14ac:dyDescent="0.25">
      <c r="A208" s="153" t="s">
        <v>386</v>
      </c>
      <c r="B208" s="153"/>
      <c r="C208" s="154" t="s">
        <v>387</v>
      </c>
      <c r="D208" s="155"/>
      <c r="E208" s="101">
        <f>+'Pay App 2'!E208</f>
        <v>0</v>
      </c>
      <c r="F208" s="73"/>
      <c r="G208" s="102">
        <f>+'Pay App 2'!G208+'Pay App 3'!F208</f>
        <v>0</v>
      </c>
      <c r="H208" s="194">
        <f>+'Pay App 2'!K208</f>
        <v>0</v>
      </c>
      <c r="I208" s="195"/>
      <c r="J208" s="104"/>
      <c r="K208" s="55">
        <f t="shared" si="12"/>
        <v>0</v>
      </c>
      <c r="L208" s="56">
        <f t="shared" si="10"/>
        <v>0</v>
      </c>
      <c r="M208" s="54">
        <f t="shared" si="11"/>
        <v>0</v>
      </c>
      <c r="N208" s="54">
        <f t="shared" si="13"/>
        <v>0</v>
      </c>
      <c r="O208" s="101">
        <f>+'Pay App 2'!O208+'Pay App 2'!P208</f>
        <v>0</v>
      </c>
      <c r="P208" s="73"/>
      <c r="Q208" s="69">
        <f>+'Pay App 2'!Q208+N208+P208</f>
        <v>0</v>
      </c>
    </row>
    <row r="209" spans="1:17" ht="21" customHeight="1" x14ac:dyDescent="0.25">
      <c r="A209" s="153" t="s">
        <v>150</v>
      </c>
      <c r="B209" s="153"/>
      <c r="C209" s="153" t="s">
        <v>151</v>
      </c>
      <c r="D209" s="158"/>
      <c r="E209" s="101">
        <f>+'Pay App 2'!E209</f>
        <v>0</v>
      </c>
      <c r="F209" s="73"/>
      <c r="G209" s="102">
        <f>+'Pay App 2'!G209+'Pay App 3'!F209</f>
        <v>0</v>
      </c>
      <c r="H209" s="194">
        <f>+'Pay App 2'!K209</f>
        <v>0</v>
      </c>
      <c r="I209" s="195"/>
      <c r="J209" s="104"/>
      <c r="K209" s="55">
        <f t="shared" si="12"/>
        <v>0</v>
      </c>
      <c r="L209" s="56">
        <f t="shared" si="10"/>
        <v>0</v>
      </c>
      <c r="M209" s="54">
        <f t="shared" si="11"/>
        <v>0</v>
      </c>
      <c r="N209" s="54">
        <f t="shared" si="13"/>
        <v>0</v>
      </c>
      <c r="O209" s="101">
        <f>+'Pay App 2'!O209+'Pay App 2'!P209</f>
        <v>0</v>
      </c>
      <c r="P209" s="73"/>
      <c r="Q209" s="69">
        <f>+'Pay App 2'!Q209+N209+P209</f>
        <v>0</v>
      </c>
    </row>
    <row r="210" spans="1:17" ht="21" customHeight="1" x14ac:dyDescent="0.25">
      <c r="A210" s="153" t="s">
        <v>388</v>
      </c>
      <c r="B210" s="153"/>
      <c r="C210" s="154" t="s">
        <v>389</v>
      </c>
      <c r="D210" s="155"/>
      <c r="E210" s="101">
        <f>+'Pay App 2'!E210</f>
        <v>0</v>
      </c>
      <c r="F210" s="73"/>
      <c r="G210" s="102">
        <f>+'Pay App 2'!G210+'Pay App 3'!F210</f>
        <v>0</v>
      </c>
      <c r="H210" s="194">
        <f>+'Pay App 2'!K210</f>
        <v>0</v>
      </c>
      <c r="I210" s="195"/>
      <c r="J210" s="104"/>
      <c r="K210" s="55">
        <f t="shared" si="12"/>
        <v>0</v>
      </c>
      <c r="L210" s="56">
        <f t="shared" ref="L210:L239" si="14">IF(ISERROR(K210/G210),0,K210/G210)</f>
        <v>0</v>
      </c>
      <c r="M210" s="54">
        <f t="shared" ref="M210:M238" si="15">+G210-K210</f>
        <v>0</v>
      </c>
      <c r="N210" s="54">
        <f t="shared" si="13"/>
        <v>0</v>
      </c>
      <c r="O210" s="101">
        <f>+'Pay App 2'!O210+'Pay App 2'!P210</f>
        <v>0</v>
      </c>
      <c r="P210" s="73"/>
      <c r="Q210" s="69">
        <f>+'Pay App 2'!Q210+N210+P210</f>
        <v>0</v>
      </c>
    </row>
    <row r="211" spans="1:17" ht="21" customHeight="1" x14ac:dyDescent="0.25">
      <c r="A211" s="156" t="s">
        <v>202</v>
      </c>
      <c r="B211" s="156"/>
      <c r="C211" s="156" t="s">
        <v>203</v>
      </c>
      <c r="D211" s="157"/>
      <c r="E211" s="101">
        <f>+'Pay App 2'!E211</f>
        <v>0</v>
      </c>
      <c r="F211" s="73"/>
      <c r="G211" s="102">
        <f>+'Pay App 2'!G211+'Pay App 3'!F211</f>
        <v>0</v>
      </c>
      <c r="H211" s="194">
        <f>+'Pay App 2'!K211</f>
        <v>0</v>
      </c>
      <c r="I211" s="195"/>
      <c r="J211" s="104"/>
      <c r="K211" s="55">
        <f t="shared" ref="K211:K238" si="16">+H211+J211</f>
        <v>0</v>
      </c>
      <c r="L211" s="56">
        <f t="shared" si="14"/>
        <v>0</v>
      </c>
      <c r="M211" s="54">
        <f t="shared" si="15"/>
        <v>0</v>
      </c>
      <c r="N211" s="54">
        <f t="shared" si="13"/>
        <v>0</v>
      </c>
      <c r="O211" s="101">
        <f>+'Pay App 2'!O211+'Pay App 2'!P211</f>
        <v>0</v>
      </c>
      <c r="P211" s="73"/>
      <c r="Q211" s="69">
        <f>+'Pay App 2'!Q211+N211+P211</f>
        <v>0</v>
      </c>
    </row>
    <row r="212" spans="1:17" ht="21" customHeight="1" x14ac:dyDescent="0.25">
      <c r="A212" s="153" t="s">
        <v>390</v>
      </c>
      <c r="B212" s="153"/>
      <c r="C212" s="154" t="s">
        <v>391</v>
      </c>
      <c r="D212" s="155"/>
      <c r="E212" s="101">
        <f>+'Pay App 2'!E212</f>
        <v>0</v>
      </c>
      <c r="F212" s="73"/>
      <c r="G212" s="102">
        <f>+'Pay App 2'!G212+'Pay App 3'!F212</f>
        <v>0</v>
      </c>
      <c r="H212" s="194">
        <f>+'Pay App 2'!K212</f>
        <v>0</v>
      </c>
      <c r="I212" s="195"/>
      <c r="J212" s="104"/>
      <c r="K212" s="55">
        <f t="shared" si="16"/>
        <v>0</v>
      </c>
      <c r="L212" s="56">
        <f t="shared" si="14"/>
        <v>0</v>
      </c>
      <c r="M212" s="54">
        <f t="shared" si="15"/>
        <v>0</v>
      </c>
      <c r="N212" s="54">
        <f t="shared" si="13"/>
        <v>0</v>
      </c>
      <c r="O212" s="101">
        <f>+'Pay App 2'!O212+'Pay App 2'!P212</f>
        <v>0</v>
      </c>
      <c r="P212" s="73"/>
      <c r="Q212" s="69">
        <f>+'Pay App 2'!Q212+N212+P212</f>
        <v>0</v>
      </c>
    </row>
    <row r="213" spans="1:17" ht="21" customHeight="1" x14ac:dyDescent="0.25">
      <c r="A213" s="153" t="s">
        <v>152</v>
      </c>
      <c r="B213" s="153"/>
      <c r="C213" s="153" t="s">
        <v>153</v>
      </c>
      <c r="D213" s="158"/>
      <c r="E213" s="101">
        <f>+'Pay App 2'!E213</f>
        <v>0</v>
      </c>
      <c r="F213" s="73"/>
      <c r="G213" s="102">
        <f>+'Pay App 2'!G213+'Pay App 3'!F213</f>
        <v>0</v>
      </c>
      <c r="H213" s="194">
        <f>+'Pay App 2'!K213</f>
        <v>0</v>
      </c>
      <c r="I213" s="195"/>
      <c r="J213" s="104"/>
      <c r="K213" s="55">
        <f t="shared" si="16"/>
        <v>0</v>
      </c>
      <c r="L213" s="56">
        <f t="shared" si="14"/>
        <v>0</v>
      </c>
      <c r="M213" s="54">
        <f t="shared" si="15"/>
        <v>0</v>
      </c>
      <c r="N213" s="54">
        <f t="shared" si="13"/>
        <v>0</v>
      </c>
      <c r="O213" s="101">
        <f>+'Pay App 2'!O213+'Pay App 2'!P213</f>
        <v>0</v>
      </c>
      <c r="P213" s="73"/>
      <c r="Q213" s="69">
        <f>+'Pay App 2'!Q213+N213+P213</f>
        <v>0</v>
      </c>
    </row>
    <row r="214" spans="1:17" ht="21" customHeight="1" x14ac:dyDescent="0.25">
      <c r="A214" s="153" t="s">
        <v>154</v>
      </c>
      <c r="B214" s="153"/>
      <c r="C214" s="153" t="s">
        <v>155</v>
      </c>
      <c r="D214" s="158"/>
      <c r="E214" s="101">
        <f>+'Pay App 2'!E214</f>
        <v>0</v>
      </c>
      <c r="F214" s="73"/>
      <c r="G214" s="102">
        <f>+'Pay App 2'!G214+'Pay App 3'!F214</f>
        <v>0</v>
      </c>
      <c r="H214" s="194">
        <f>+'Pay App 2'!K214</f>
        <v>0</v>
      </c>
      <c r="I214" s="195"/>
      <c r="J214" s="104"/>
      <c r="K214" s="55">
        <f t="shared" si="16"/>
        <v>0</v>
      </c>
      <c r="L214" s="56">
        <f t="shared" si="14"/>
        <v>0</v>
      </c>
      <c r="M214" s="54">
        <f t="shared" si="15"/>
        <v>0</v>
      </c>
      <c r="N214" s="54">
        <f t="shared" si="13"/>
        <v>0</v>
      </c>
      <c r="O214" s="101">
        <f>+'Pay App 2'!O214+'Pay App 2'!P214</f>
        <v>0</v>
      </c>
      <c r="P214" s="73"/>
      <c r="Q214" s="69">
        <f>+'Pay App 2'!Q214+N214+P214</f>
        <v>0</v>
      </c>
    </row>
    <row r="215" spans="1:17" ht="21" customHeight="1" x14ac:dyDescent="0.25">
      <c r="A215" s="153" t="s">
        <v>156</v>
      </c>
      <c r="B215" s="153"/>
      <c r="C215" s="153" t="s">
        <v>157</v>
      </c>
      <c r="D215" s="158"/>
      <c r="E215" s="101">
        <f>+'Pay App 2'!E215</f>
        <v>0</v>
      </c>
      <c r="F215" s="73"/>
      <c r="G215" s="102">
        <f>+'Pay App 2'!G215+'Pay App 3'!F215</f>
        <v>0</v>
      </c>
      <c r="H215" s="194">
        <f>+'Pay App 2'!K215</f>
        <v>0</v>
      </c>
      <c r="I215" s="195"/>
      <c r="J215" s="104"/>
      <c r="K215" s="55">
        <f t="shared" si="16"/>
        <v>0</v>
      </c>
      <c r="L215" s="56">
        <f t="shared" si="14"/>
        <v>0</v>
      </c>
      <c r="M215" s="54">
        <f t="shared" si="15"/>
        <v>0</v>
      </c>
      <c r="N215" s="54">
        <f t="shared" si="13"/>
        <v>0</v>
      </c>
      <c r="O215" s="101">
        <f>+'Pay App 2'!O215+'Pay App 2'!P215</f>
        <v>0</v>
      </c>
      <c r="P215" s="73"/>
      <c r="Q215" s="69">
        <f>+'Pay App 2'!Q215+N215+P215</f>
        <v>0</v>
      </c>
    </row>
    <row r="216" spans="1:17" ht="21" customHeight="1" x14ac:dyDescent="0.25">
      <c r="A216" s="153" t="s">
        <v>393</v>
      </c>
      <c r="B216" s="153"/>
      <c r="C216" s="154" t="s">
        <v>392</v>
      </c>
      <c r="D216" s="155"/>
      <c r="E216" s="101">
        <f>+'Pay App 2'!E216</f>
        <v>0</v>
      </c>
      <c r="F216" s="73"/>
      <c r="G216" s="102">
        <f>+'Pay App 2'!G216+'Pay App 3'!F216</f>
        <v>0</v>
      </c>
      <c r="H216" s="194">
        <f>+'Pay App 2'!K216</f>
        <v>0</v>
      </c>
      <c r="I216" s="195"/>
      <c r="J216" s="104"/>
      <c r="K216" s="55">
        <f t="shared" si="16"/>
        <v>0</v>
      </c>
      <c r="L216" s="56">
        <f t="shared" si="14"/>
        <v>0</v>
      </c>
      <c r="M216" s="54">
        <f t="shared" si="15"/>
        <v>0</v>
      </c>
      <c r="N216" s="54">
        <f t="shared" si="13"/>
        <v>0</v>
      </c>
      <c r="O216" s="101">
        <f>+'Pay App 2'!O216+'Pay App 2'!P216</f>
        <v>0</v>
      </c>
      <c r="P216" s="73"/>
      <c r="Q216" s="69">
        <f>+'Pay App 2'!Q216+N216+P216</f>
        <v>0</v>
      </c>
    </row>
    <row r="217" spans="1:17" ht="21" customHeight="1" x14ac:dyDescent="0.25">
      <c r="A217" s="156" t="s">
        <v>204</v>
      </c>
      <c r="B217" s="156"/>
      <c r="C217" s="156" t="s">
        <v>205</v>
      </c>
      <c r="D217" s="157"/>
      <c r="E217" s="101">
        <f>+'Pay App 2'!E217</f>
        <v>0</v>
      </c>
      <c r="F217" s="73"/>
      <c r="G217" s="102">
        <f>+'Pay App 2'!G217+'Pay App 3'!F217</f>
        <v>0</v>
      </c>
      <c r="H217" s="194">
        <f>+'Pay App 2'!K217</f>
        <v>0</v>
      </c>
      <c r="I217" s="195"/>
      <c r="J217" s="104"/>
      <c r="K217" s="55">
        <f t="shared" si="16"/>
        <v>0</v>
      </c>
      <c r="L217" s="56">
        <f t="shared" si="14"/>
        <v>0</v>
      </c>
      <c r="M217" s="54">
        <f t="shared" si="15"/>
        <v>0</v>
      </c>
      <c r="N217" s="54">
        <f t="shared" si="13"/>
        <v>0</v>
      </c>
      <c r="O217" s="101">
        <f>+'Pay App 2'!O217+'Pay App 2'!P217</f>
        <v>0</v>
      </c>
      <c r="P217" s="73"/>
      <c r="Q217" s="69">
        <f>+'Pay App 2'!Q217+N217+P217</f>
        <v>0</v>
      </c>
    </row>
    <row r="218" spans="1:17" ht="21" customHeight="1" x14ac:dyDescent="0.25">
      <c r="A218" s="153" t="s">
        <v>158</v>
      </c>
      <c r="B218" s="153"/>
      <c r="C218" s="153" t="s">
        <v>159</v>
      </c>
      <c r="D218" s="158"/>
      <c r="E218" s="101">
        <f>+'Pay App 2'!E218</f>
        <v>0</v>
      </c>
      <c r="F218" s="73"/>
      <c r="G218" s="102">
        <f>+'Pay App 2'!G218+'Pay App 3'!F218</f>
        <v>0</v>
      </c>
      <c r="H218" s="194">
        <f>+'Pay App 2'!K218</f>
        <v>0</v>
      </c>
      <c r="I218" s="195"/>
      <c r="J218" s="104"/>
      <c r="K218" s="55">
        <f t="shared" si="16"/>
        <v>0</v>
      </c>
      <c r="L218" s="56">
        <f t="shared" si="14"/>
        <v>0</v>
      </c>
      <c r="M218" s="54">
        <f t="shared" si="15"/>
        <v>0</v>
      </c>
      <c r="N218" s="54">
        <f t="shared" ref="N218:N237" si="17">SUM(+J218*0.05)</f>
        <v>0</v>
      </c>
      <c r="O218" s="101">
        <f>+'Pay App 2'!O218+'Pay App 2'!P218</f>
        <v>0</v>
      </c>
      <c r="P218" s="73"/>
      <c r="Q218" s="69">
        <f>+'Pay App 2'!Q218+N218+P218</f>
        <v>0</v>
      </c>
    </row>
    <row r="219" spans="1:17" ht="21" customHeight="1" x14ac:dyDescent="0.25">
      <c r="A219" s="156" t="s">
        <v>206</v>
      </c>
      <c r="B219" s="156"/>
      <c r="C219" s="156" t="s">
        <v>207</v>
      </c>
      <c r="D219" s="157"/>
      <c r="E219" s="101">
        <f>+'Pay App 2'!E219</f>
        <v>0</v>
      </c>
      <c r="F219" s="73"/>
      <c r="G219" s="102">
        <f>+'Pay App 2'!G219+'Pay App 3'!F219</f>
        <v>0</v>
      </c>
      <c r="H219" s="194">
        <f>+'Pay App 2'!K219</f>
        <v>0</v>
      </c>
      <c r="I219" s="195"/>
      <c r="J219" s="104"/>
      <c r="K219" s="55">
        <f t="shared" si="16"/>
        <v>0</v>
      </c>
      <c r="L219" s="56">
        <f t="shared" si="14"/>
        <v>0</v>
      </c>
      <c r="M219" s="54">
        <f t="shared" si="15"/>
        <v>0</v>
      </c>
      <c r="N219" s="54">
        <f t="shared" si="17"/>
        <v>0</v>
      </c>
      <c r="O219" s="101">
        <f>+'Pay App 2'!O219+'Pay App 2'!P219</f>
        <v>0</v>
      </c>
      <c r="P219" s="73"/>
      <c r="Q219" s="69">
        <f>+'Pay App 2'!Q219+N219+P219</f>
        <v>0</v>
      </c>
    </row>
    <row r="220" spans="1:17" ht="21" customHeight="1" x14ac:dyDescent="0.25">
      <c r="A220" s="153" t="s">
        <v>160</v>
      </c>
      <c r="B220" s="153"/>
      <c r="C220" s="153" t="s">
        <v>161</v>
      </c>
      <c r="D220" s="158"/>
      <c r="E220" s="101">
        <f>+'Pay App 2'!E220</f>
        <v>0</v>
      </c>
      <c r="F220" s="73"/>
      <c r="G220" s="102">
        <f>+'Pay App 2'!G220+'Pay App 3'!F220</f>
        <v>0</v>
      </c>
      <c r="H220" s="194">
        <f>+'Pay App 2'!K220</f>
        <v>0</v>
      </c>
      <c r="I220" s="195"/>
      <c r="J220" s="104"/>
      <c r="K220" s="55">
        <f t="shared" si="16"/>
        <v>0</v>
      </c>
      <c r="L220" s="56">
        <f t="shared" si="14"/>
        <v>0</v>
      </c>
      <c r="M220" s="54">
        <f t="shared" si="15"/>
        <v>0</v>
      </c>
      <c r="N220" s="54">
        <f t="shared" si="17"/>
        <v>0</v>
      </c>
      <c r="O220" s="101">
        <f>+'Pay App 2'!O220+'Pay App 2'!P220</f>
        <v>0</v>
      </c>
      <c r="P220" s="73"/>
      <c r="Q220" s="69">
        <f>+'Pay App 2'!Q220+N220+P220</f>
        <v>0</v>
      </c>
    </row>
    <row r="221" spans="1:17" ht="21" customHeight="1" x14ac:dyDescent="0.25">
      <c r="A221" s="153" t="s">
        <v>162</v>
      </c>
      <c r="B221" s="153"/>
      <c r="C221" s="153" t="s">
        <v>163</v>
      </c>
      <c r="D221" s="158"/>
      <c r="E221" s="101">
        <f>+'Pay App 2'!E221</f>
        <v>0</v>
      </c>
      <c r="F221" s="73"/>
      <c r="G221" s="102">
        <f>+'Pay App 2'!G221+'Pay App 3'!F221</f>
        <v>0</v>
      </c>
      <c r="H221" s="194">
        <f>+'Pay App 2'!K221</f>
        <v>0</v>
      </c>
      <c r="I221" s="195"/>
      <c r="J221" s="104"/>
      <c r="K221" s="55">
        <f t="shared" si="16"/>
        <v>0</v>
      </c>
      <c r="L221" s="56">
        <f t="shared" si="14"/>
        <v>0</v>
      </c>
      <c r="M221" s="54">
        <f t="shared" si="15"/>
        <v>0</v>
      </c>
      <c r="N221" s="54">
        <f t="shared" si="17"/>
        <v>0</v>
      </c>
      <c r="O221" s="101">
        <f>+'Pay App 2'!O221+'Pay App 2'!P221</f>
        <v>0</v>
      </c>
      <c r="P221" s="73"/>
      <c r="Q221" s="69">
        <f>+'Pay App 2'!Q221+N221+P221</f>
        <v>0</v>
      </c>
    </row>
    <row r="222" spans="1:17" ht="21" customHeight="1" x14ac:dyDescent="0.25">
      <c r="A222" s="153" t="s">
        <v>394</v>
      </c>
      <c r="B222" s="153"/>
      <c r="C222" s="153" t="s">
        <v>395</v>
      </c>
      <c r="D222" s="158"/>
      <c r="E222" s="101">
        <f>+'Pay App 2'!E222</f>
        <v>0</v>
      </c>
      <c r="F222" s="73"/>
      <c r="G222" s="102">
        <f>+'Pay App 2'!G222+'Pay App 3'!F222</f>
        <v>0</v>
      </c>
      <c r="H222" s="194">
        <f>+'Pay App 2'!K222</f>
        <v>0</v>
      </c>
      <c r="I222" s="195"/>
      <c r="J222" s="104"/>
      <c r="K222" s="55">
        <f t="shared" si="16"/>
        <v>0</v>
      </c>
      <c r="L222" s="56">
        <f t="shared" si="14"/>
        <v>0</v>
      </c>
      <c r="M222" s="54">
        <f t="shared" si="15"/>
        <v>0</v>
      </c>
      <c r="N222" s="54">
        <f t="shared" si="17"/>
        <v>0</v>
      </c>
      <c r="O222" s="101">
        <f>+'Pay App 2'!O222+'Pay App 2'!P222</f>
        <v>0</v>
      </c>
      <c r="P222" s="73"/>
      <c r="Q222" s="69">
        <f>+'Pay App 2'!Q222+N222+P222</f>
        <v>0</v>
      </c>
    </row>
    <row r="223" spans="1:17" ht="21" customHeight="1" x14ac:dyDescent="0.25">
      <c r="A223" s="153" t="s">
        <v>396</v>
      </c>
      <c r="B223" s="153"/>
      <c r="C223" s="153" t="s">
        <v>397</v>
      </c>
      <c r="D223" s="158"/>
      <c r="E223" s="101">
        <f>+'Pay App 2'!E223</f>
        <v>0</v>
      </c>
      <c r="F223" s="73"/>
      <c r="G223" s="102">
        <f>+'Pay App 2'!G223+'Pay App 3'!F223</f>
        <v>0</v>
      </c>
      <c r="H223" s="194">
        <f>+'Pay App 2'!K223</f>
        <v>0</v>
      </c>
      <c r="I223" s="195"/>
      <c r="J223" s="104"/>
      <c r="K223" s="55">
        <f t="shared" si="16"/>
        <v>0</v>
      </c>
      <c r="L223" s="56">
        <f t="shared" si="14"/>
        <v>0</v>
      </c>
      <c r="M223" s="54">
        <f t="shared" si="15"/>
        <v>0</v>
      </c>
      <c r="N223" s="54">
        <f t="shared" si="17"/>
        <v>0</v>
      </c>
      <c r="O223" s="101">
        <f>+'Pay App 2'!O223+'Pay App 2'!P223</f>
        <v>0</v>
      </c>
      <c r="P223" s="73"/>
      <c r="Q223" s="69">
        <f>+'Pay App 2'!Q223+N223+P223</f>
        <v>0</v>
      </c>
    </row>
    <row r="224" spans="1:17" ht="21" customHeight="1" x14ac:dyDescent="0.25">
      <c r="A224" s="156" t="s">
        <v>398</v>
      </c>
      <c r="B224" s="156"/>
      <c r="C224" s="156" t="s">
        <v>399</v>
      </c>
      <c r="D224" s="157"/>
      <c r="E224" s="101">
        <f>+'Pay App 2'!E224</f>
        <v>0</v>
      </c>
      <c r="F224" s="73"/>
      <c r="G224" s="102">
        <f>+'Pay App 2'!G224+'Pay App 3'!F224</f>
        <v>0</v>
      </c>
      <c r="H224" s="194">
        <f>+'Pay App 2'!K224</f>
        <v>0</v>
      </c>
      <c r="I224" s="195"/>
      <c r="J224" s="104"/>
      <c r="K224" s="55">
        <f t="shared" si="16"/>
        <v>0</v>
      </c>
      <c r="L224" s="56">
        <f t="shared" si="14"/>
        <v>0</v>
      </c>
      <c r="M224" s="54">
        <f t="shared" si="15"/>
        <v>0</v>
      </c>
      <c r="N224" s="54">
        <f t="shared" si="17"/>
        <v>0</v>
      </c>
      <c r="O224" s="101">
        <f>+'Pay App 2'!O224+'Pay App 2'!P224</f>
        <v>0</v>
      </c>
      <c r="P224" s="73"/>
      <c r="Q224" s="69">
        <f>+'Pay App 2'!Q224+N224+P224</f>
        <v>0</v>
      </c>
    </row>
    <row r="225" spans="1:17" ht="21" customHeight="1" x14ac:dyDescent="0.25">
      <c r="A225" s="153" t="s">
        <v>164</v>
      </c>
      <c r="B225" s="153"/>
      <c r="C225" s="153" t="s">
        <v>165</v>
      </c>
      <c r="D225" s="158"/>
      <c r="E225" s="101">
        <f>+'Pay App 2'!E225</f>
        <v>0</v>
      </c>
      <c r="F225" s="73"/>
      <c r="G225" s="102">
        <f>+'Pay App 2'!G225+'Pay App 3'!F225</f>
        <v>0</v>
      </c>
      <c r="H225" s="194">
        <f>+'Pay App 2'!K225</f>
        <v>0</v>
      </c>
      <c r="I225" s="195"/>
      <c r="J225" s="104"/>
      <c r="K225" s="55">
        <f t="shared" si="16"/>
        <v>0</v>
      </c>
      <c r="L225" s="56">
        <f t="shared" si="14"/>
        <v>0</v>
      </c>
      <c r="M225" s="54">
        <f t="shared" si="15"/>
        <v>0</v>
      </c>
      <c r="N225" s="54">
        <f t="shared" si="17"/>
        <v>0</v>
      </c>
      <c r="O225" s="101">
        <f>+'Pay App 2'!O225+'Pay App 2'!P225</f>
        <v>0</v>
      </c>
      <c r="P225" s="73"/>
      <c r="Q225" s="69">
        <f>+'Pay App 2'!Q225+N225+P225</f>
        <v>0</v>
      </c>
    </row>
    <row r="226" spans="1:17" ht="21" customHeight="1" x14ac:dyDescent="0.25">
      <c r="A226" s="153" t="s">
        <v>166</v>
      </c>
      <c r="B226" s="153"/>
      <c r="C226" s="153" t="s">
        <v>167</v>
      </c>
      <c r="D226" s="158"/>
      <c r="E226" s="101">
        <f>+'Pay App 2'!E226</f>
        <v>0</v>
      </c>
      <c r="F226" s="73"/>
      <c r="G226" s="102">
        <f>+'Pay App 2'!G226+'Pay App 3'!F226</f>
        <v>0</v>
      </c>
      <c r="H226" s="194">
        <f>+'Pay App 2'!K226</f>
        <v>0</v>
      </c>
      <c r="I226" s="195"/>
      <c r="J226" s="104"/>
      <c r="K226" s="55">
        <f t="shared" si="16"/>
        <v>0</v>
      </c>
      <c r="L226" s="56">
        <f t="shared" si="14"/>
        <v>0</v>
      </c>
      <c r="M226" s="54">
        <f t="shared" si="15"/>
        <v>0</v>
      </c>
      <c r="N226" s="54">
        <f t="shared" si="17"/>
        <v>0</v>
      </c>
      <c r="O226" s="101">
        <f>+'Pay App 2'!O226+'Pay App 2'!P226</f>
        <v>0</v>
      </c>
      <c r="P226" s="73"/>
      <c r="Q226" s="69">
        <f>+'Pay App 2'!Q226+N226+P226</f>
        <v>0</v>
      </c>
    </row>
    <row r="227" spans="1:17" ht="21" customHeight="1" x14ac:dyDescent="0.25">
      <c r="A227" s="153" t="s">
        <v>400</v>
      </c>
      <c r="B227" s="153"/>
      <c r="C227" s="153" t="s">
        <v>401</v>
      </c>
      <c r="D227" s="158"/>
      <c r="E227" s="101">
        <f>+'Pay App 2'!E227</f>
        <v>0</v>
      </c>
      <c r="F227" s="73"/>
      <c r="G227" s="102">
        <f>+'Pay App 2'!G227+'Pay App 3'!F227</f>
        <v>0</v>
      </c>
      <c r="H227" s="194">
        <f>+'Pay App 2'!K227</f>
        <v>0</v>
      </c>
      <c r="I227" s="195"/>
      <c r="J227" s="104"/>
      <c r="K227" s="55">
        <f t="shared" si="16"/>
        <v>0</v>
      </c>
      <c r="L227" s="56">
        <f t="shared" si="14"/>
        <v>0</v>
      </c>
      <c r="M227" s="54">
        <f t="shared" si="15"/>
        <v>0</v>
      </c>
      <c r="N227" s="54">
        <f t="shared" si="17"/>
        <v>0</v>
      </c>
      <c r="O227" s="101">
        <f>+'Pay App 2'!O227+'Pay App 2'!P227</f>
        <v>0</v>
      </c>
      <c r="P227" s="73"/>
      <c r="Q227" s="69">
        <f>+'Pay App 2'!Q227+N227+P227</f>
        <v>0</v>
      </c>
    </row>
    <row r="228" spans="1:17" ht="21" customHeight="1" x14ac:dyDescent="0.25">
      <c r="A228" s="153" t="s">
        <v>168</v>
      </c>
      <c r="B228" s="153"/>
      <c r="C228" s="153" t="s">
        <v>169</v>
      </c>
      <c r="D228" s="158"/>
      <c r="E228" s="101">
        <f>+'Pay App 2'!E228</f>
        <v>0</v>
      </c>
      <c r="F228" s="73"/>
      <c r="G228" s="102">
        <f>+'Pay App 2'!G228+'Pay App 3'!F228</f>
        <v>0</v>
      </c>
      <c r="H228" s="194">
        <f>+'Pay App 2'!K228</f>
        <v>0</v>
      </c>
      <c r="I228" s="195"/>
      <c r="J228" s="104"/>
      <c r="K228" s="55">
        <f t="shared" si="16"/>
        <v>0</v>
      </c>
      <c r="L228" s="56">
        <f t="shared" si="14"/>
        <v>0</v>
      </c>
      <c r="M228" s="54">
        <f t="shared" si="15"/>
        <v>0</v>
      </c>
      <c r="N228" s="54">
        <f t="shared" si="17"/>
        <v>0</v>
      </c>
      <c r="O228" s="101">
        <f>+'Pay App 2'!O228+'Pay App 2'!P228</f>
        <v>0</v>
      </c>
      <c r="P228" s="73"/>
      <c r="Q228" s="69">
        <f>+'Pay App 2'!Q228+N228+P228</f>
        <v>0</v>
      </c>
    </row>
    <row r="229" spans="1:17" ht="21" customHeight="1" x14ac:dyDescent="0.25">
      <c r="A229" s="153" t="s">
        <v>170</v>
      </c>
      <c r="B229" s="153"/>
      <c r="C229" s="153" t="s">
        <v>171</v>
      </c>
      <c r="D229" s="158"/>
      <c r="E229" s="101">
        <f>+'Pay App 2'!E229</f>
        <v>0</v>
      </c>
      <c r="F229" s="73"/>
      <c r="G229" s="102">
        <f>+'Pay App 2'!G229+'Pay App 3'!F229</f>
        <v>0</v>
      </c>
      <c r="H229" s="194">
        <f>+'Pay App 2'!K229</f>
        <v>0</v>
      </c>
      <c r="I229" s="195"/>
      <c r="J229" s="104"/>
      <c r="K229" s="55">
        <f t="shared" si="16"/>
        <v>0</v>
      </c>
      <c r="L229" s="56">
        <f t="shared" si="14"/>
        <v>0</v>
      </c>
      <c r="M229" s="54">
        <f t="shared" si="15"/>
        <v>0</v>
      </c>
      <c r="N229" s="54">
        <f t="shared" si="17"/>
        <v>0</v>
      </c>
      <c r="O229" s="101">
        <f>+'Pay App 2'!O229+'Pay App 2'!P229</f>
        <v>0</v>
      </c>
      <c r="P229" s="73"/>
      <c r="Q229" s="69">
        <f>+'Pay App 2'!Q229+N229+P229</f>
        <v>0</v>
      </c>
    </row>
    <row r="230" spans="1:17" ht="21" customHeight="1" x14ac:dyDescent="0.25">
      <c r="A230" s="156" t="s">
        <v>208</v>
      </c>
      <c r="B230" s="156"/>
      <c r="C230" s="156" t="s">
        <v>172</v>
      </c>
      <c r="D230" s="157"/>
      <c r="E230" s="101">
        <f>+'Pay App 2'!E230</f>
        <v>0</v>
      </c>
      <c r="F230" s="73"/>
      <c r="G230" s="102">
        <f>+'Pay App 2'!G230+'Pay App 3'!F230</f>
        <v>0</v>
      </c>
      <c r="H230" s="194">
        <f>+'Pay App 2'!K230</f>
        <v>0</v>
      </c>
      <c r="I230" s="195"/>
      <c r="J230" s="104"/>
      <c r="K230" s="55">
        <f t="shared" si="16"/>
        <v>0</v>
      </c>
      <c r="L230" s="56">
        <f t="shared" si="14"/>
        <v>0</v>
      </c>
      <c r="M230" s="54">
        <f t="shared" si="15"/>
        <v>0</v>
      </c>
      <c r="N230" s="54">
        <f t="shared" si="17"/>
        <v>0</v>
      </c>
      <c r="O230" s="101">
        <f>+'Pay App 2'!O230+'Pay App 2'!P230</f>
        <v>0</v>
      </c>
      <c r="P230" s="73"/>
      <c r="Q230" s="69">
        <f>+'Pay App 2'!Q230+N230+P230</f>
        <v>0</v>
      </c>
    </row>
    <row r="231" spans="1:17" ht="21" customHeight="1" x14ac:dyDescent="0.25">
      <c r="A231" s="153" t="s">
        <v>173</v>
      </c>
      <c r="B231" s="153"/>
      <c r="C231" s="153" t="s">
        <v>174</v>
      </c>
      <c r="D231" s="158"/>
      <c r="E231" s="101">
        <f>+'Pay App 2'!E231</f>
        <v>0</v>
      </c>
      <c r="F231" s="73"/>
      <c r="G231" s="102">
        <f>+'Pay App 2'!G231+'Pay App 3'!F231</f>
        <v>0</v>
      </c>
      <c r="H231" s="194">
        <f>+'Pay App 2'!K231</f>
        <v>0</v>
      </c>
      <c r="I231" s="195"/>
      <c r="J231" s="104"/>
      <c r="K231" s="55">
        <f t="shared" si="16"/>
        <v>0</v>
      </c>
      <c r="L231" s="56">
        <f t="shared" si="14"/>
        <v>0</v>
      </c>
      <c r="M231" s="54">
        <f t="shared" si="15"/>
        <v>0</v>
      </c>
      <c r="N231" s="54">
        <f t="shared" si="17"/>
        <v>0</v>
      </c>
      <c r="O231" s="101">
        <f>+'Pay App 2'!O231+'Pay App 2'!P231</f>
        <v>0</v>
      </c>
      <c r="P231" s="73"/>
      <c r="Q231" s="69">
        <f>+'Pay App 2'!Q231+N231+P231</f>
        <v>0</v>
      </c>
    </row>
    <row r="232" spans="1:17" ht="21" customHeight="1" x14ac:dyDescent="0.25">
      <c r="A232" s="153" t="s">
        <v>175</v>
      </c>
      <c r="B232" s="153"/>
      <c r="C232" s="153" t="s">
        <v>176</v>
      </c>
      <c r="D232" s="158"/>
      <c r="E232" s="101">
        <f>+'Pay App 2'!E232</f>
        <v>0</v>
      </c>
      <c r="F232" s="73"/>
      <c r="G232" s="102">
        <f>+'Pay App 2'!G232+'Pay App 3'!F232</f>
        <v>0</v>
      </c>
      <c r="H232" s="194">
        <f>+'Pay App 2'!K232</f>
        <v>0</v>
      </c>
      <c r="I232" s="195"/>
      <c r="J232" s="104"/>
      <c r="K232" s="55">
        <f t="shared" si="16"/>
        <v>0</v>
      </c>
      <c r="L232" s="56">
        <f t="shared" si="14"/>
        <v>0</v>
      </c>
      <c r="M232" s="54">
        <f t="shared" si="15"/>
        <v>0</v>
      </c>
      <c r="N232" s="54">
        <f t="shared" si="17"/>
        <v>0</v>
      </c>
      <c r="O232" s="101">
        <f>+'Pay App 2'!O232+'Pay App 2'!P232</f>
        <v>0</v>
      </c>
      <c r="P232" s="73"/>
      <c r="Q232" s="69">
        <f>+'Pay App 2'!Q232+N232+P232</f>
        <v>0</v>
      </c>
    </row>
    <row r="233" spans="1:17" ht="21" customHeight="1" x14ac:dyDescent="0.25">
      <c r="A233" s="153" t="s">
        <v>177</v>
      </c>
      <c r="B233" s="153"/>
      <c r="C233" s="153" t="s">
        <v>178</v>
      </c>
      <c r="D233" s="158"/>
      <c r="E233" s="101">
        <f>+'Pay App 2'!E233</f>
        <v>0</v>
      </c>
      <c r="F233" s="73"/>
      <c r="G233" s="102">
        <f>+'Pay App 2'!G233+'Pay App 3'!F233</f>
        <v>0</v>
      </c>
      <c r="H233" s="194">
        <f>+'Pay App 2'!K233</f>
        <v>0</v>
      </c>
      <c r="I233" s="195"/>
      <c r="J233" s="104"/>
      <c r="K233" s="55">
        <f t="shared" si="16"/>
        <v>0</v>
      </c>
      <c r="L233" s="56">
        <f t="shared" si="14"/>
        <v>0</v>
      </c>
      <c r="M233" s="54">
        <f t="shared" si="15"/>
        <v>0</v>
      </c>
      <c r="N233" s="54">
        <f t="shared" si="17"/>
        <v>0</v>
      </c>
      <c r="O233" s="101">
        <f>+'Pay App 2'!O233+'Pay App 2'!P233</f>
        <v>0</v>
      </c>
      <c r="P233" s="73"/>
      <c r="Q233" s="69">
        <f>+'Pay App 2'!Q233+N233+P233</f>
        <v>0</v>
      </c>
    </row>
    <row r="234" spans="1:17" ht="21" customHeight="1" x14ac:dyDescent="0.25">
      <c r="A234" s="153" t="s">
        <v>402</v>
      </c>
      <c r="B234" s="153"/>
      <c r="C234" s="153" t="s">
        <v>403</v>
      </c>
      <c r="D234" s="158"/>
      <c r="E234" s="101">
        <f>+'Pay App 2'!E234</f>
        <v>0</v>
      </c>
      <c r="F234" s="73"/>
      <c r="G234" s="102">
        <f>+'Pay App 2'!G234+'Pay App 3'!F234</f>
        <v>0</v>
      </c>
      <c r="H234" s="194">
        <f>+'Pay App 2'!K234</f>
        <v>0</v>
      </c>
      <c r="I234" s="195"/>
      <c r="J234" s="104"/>
      <c r="K234" s="55">
        <f t="shared" si="16"/>
        <v>0</v>
      </c>
      <c r="L234" s="56">
        <f t="shared" si="14"/>
        <v>0</v>
      </c>
      <c r="M234" s="54">
        <f t="shared" si="15"/>
        <v>0</v>
      </c>
      <c r="N234" s="54">
        <f t="shared" si="17"/>
        <v>0</v>
      </c>
      <c r="O234" s="101">
        <f>+'Pay App 2'!O234+'Pay App 2'!P234</f>
        <v>0</v>
      </c>
      <c r="P234" s="73"/>
      <c r="Q234" s="69">
        <f>+'Pay App 2'!Q234+N234+P234</f>
        <v>0</v>
      </c>
    </row>
    <row r="235" spans="1:17" ht="21" customHeight="1" x14ac:dyDescent="0.25">
      <c r="A235" s="153" t="s">
        <v>179</v>
      </c>
      <c r="B235" s="153"/>
      <c r="C235" s="153" t="s">
        <v>180</v>
      </c>
      <c r="D235" s="158"/>
      <c r="E235" s="101">
        <f>+'Pay App 2'!E235</f>
        <v>0</v>
      </c>
      <c r="F235" s="73"/>
      <c r="G235" s="102">
        <f>+'Pay App 2'!G235+'Pay App 3'!F235</f>
        <v>0</v>
      </c>
      <c r="H235" s="194">
        <f>+'Pay App 2'!K235</f>
        <v>0</v>
      </c>
      <c r="I235" s="195"/>
      <c r="J235" s="104"/>
      <c r="K235" s="55">
        <f t="shared" si="16"/>
        <v>0</v>
      </c>
      <c r="L235" s="56">
        <f t="shared" si="14"/>
        <v>0</v>
      </c>
      <c r="M235" s="54">
        <f t="shared" si="15"/>
        <v>0</v>
      </c>
      <c r="N235" s="54">
        <f t="shared" si="17"/>
        <v>0</v>
      </c>
      <c r="O235" s="101">
        <f>+'Pay App 2'!O235+'Pay App 2'!P235</f>
        <v>0</v>
      </c>
      <c r="P235" s="73"/>
      <c r="Q235" s="69">
        <f>+'Pay App 2'!Q235+N235+P235</f>
        <v>0</v>
      </c>
    </row>
    <row r="236" spans="1:17" ht="21" customHeight="1" x14ac:dyDescent="0.25">
      <c r="A236" s="153" t="s">
        <v>181</v>
      </c>
      <c r="B236" s="153"/>
      <c r="C236" s="153" t="s">
        <v>182</v>
      </c>
      <c r="D236" s="158"/>
      <c r="E236" s="101">
        <f>+'Pay App 2'!E236</f>
        <v>0</v>
      </c>
      <c r="F236" s="73"/>
      <c r="G236" s="102">
        <f>+'Pay App 2'!G236+'Pay App 3'!F236</f>
        <v>0</v>
      </c>
      <c r="H236" s="194">
        <f>+'Pay App 2'!K236</f>
        <v>0</v>
      </c>
      <c r="I236" s="195"/>
      <c r="J236" s="104"/>
      <c r="K236" s="55">
        <f t="shared" si="16"/>
        <v>0</v>
      </c>
      <c r="L236" s="56">
        <f t="shared" si="14"/>
        <v>0</v>
      </c>
      <c r="M236" s="54">
        <f t="shared" si="15"/>
        <v>0</v>
      </c>
      <c r="N236" s="54">
        <f t="shared" si="17"/>
        <v>0</v>
      </c>
      <c r="O236" s="101">
        <f>+'Pay App 2'!O236+'Pay App 2'!P236</f>
        <v>0</v>
      </c>
      <c r="P236" s="73"/>
      <c r="Q236" s="69">
        <f>+'Pay App 2'!Q236+N236+P236</f>
        <v>0</v>
      </c>
    </row>
    <row r="237" spans="1:17" ht="21" customHeight="1" x14ac:dyDescent="0.25">
      <c r="A237" s="153" t="s">
        <v>183</v>
      </c>
      <c r="B237" s="153"/>
      <c r="C237" s="153" t="s">
        <v>184</v>
      </c>
      <c r="D237" s="158"/>
      <c r="E237" s="101">
        <f>+'Pay App 2'!E237</f>
        <v>0</v>
      </c>
      <c r="F237" s="73"/>
      <c r="G237" s="102">
        <f>+'Pay App 2'!G237+'Pay App 3'!F237</f>
        <v>0</v>
      </c>
      <c r="H237" s="194">
        <f>+'Pay App 2'!K237</f>
        <v>0</v>
      </c>
      <c r="I237" s="195"/>
      <c r="J237" s="104"/>
      <c r="K237" s="55">
        <f t="shared" si="16"/>
        <v>0</v>
      </c>
      <c r="L237" s="56">
        <f t="shared" si="14"/>
        <v>0</v>
      </c>
      <c r="M237" s="54">
        <f t="shared" si="15"/>
        <v>0</v>
      </c>
      <c r="N237" s="54">
        <f t="shared" si="17"/>
        <v>0</v>
      </c>
      <c r="O237" s="101">
        <f>+'Pay App 2'!O237+'Pay App 2'!P237</f>
        <v>0</v>
      </c>
      <c r="P237" s="73"/>
      <c r="Q237" s="69">
        <f>+'Pay App 2'!Q237+N237+P237</f>
        <v>0</v>
      </c>
    </row>
    <row r="238" spans="1:17" ht="21" customHeight="1" x14ac:dyDescent="0.25">
      <c r="A238" s="156" t="s">
        <v>404</v>
      </c>
      <c r="B238" s="156"/>
      <c r="C238" s="156" t="s">
        <v>405</v>
      </c>
      <c r="D238" s="157"/>
      <c r="E238" s="101">
        <f>+'Pay App 2'!E238</f>
        <v>0</v>
      </c>
      <c r="F238" s="73"/>
      <c r="G238" s="54">
        <f>+'Pay App 2'!G238+'Pay App 3'!F238</f>
        <v>0</v>
      </c>
      <c r="H238" s="194">
        <f>+'Pay App 2'!K238</f>
        <v>0</v>
      </c>
      <c r="I238" s="195"/>
      <c r="J238" s="104"/>
      <c r="K238" s="55">
        <f t="shared" si="16"/>
        <v>0</v>
      </c>
      <c r="L238" s="120">
        <f t="shared" si="14"/>
        <v>0</v>
      </c>
      <c r="M238" s="54">
        <f t="shared" si="15"/>
        <v>0</v>
      </c>
      <c r="N238" s="54">
        <f t="shared" ref="N238" si="18">SUM(+J238*0.05)</f>
        <v>0</v>
      </c>
      <c r="O238" s="101">
        <f>+'Pay App 2'!O238+'Pay App 2'!P238</f>
        <v>0</v>
      </c>
      <c r="P238" s="73"/>
      <c r="Q238" s="69">
        <f>+'Pay App 2'!Q238+N238+P238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14"/>
        <v>0</v>
      </c>
      <c r="M239" s="59">
        <f>SUM(M80:M238)</f>
        <v>0</v>
      </c>
      <c r="N239" s="59">
        <f>SUM(N80:N238)</f>
        <v>0</v>
      </c>
      <c r="O239" s="111">
        <f>SUM(O80:O238)</f>
        <v>0</v>
      </c>
      <c r="P239" s="59">
        <f>SUM(P80:P238)</f>
        <v>0</v>
      </c>
      <c r="Q239" s="59">
        <f>SUM(Q80:Q238)</f>
        <v>0</v>
      </c>
    </row>
    <row r="242" spans="12:12" x14ac:dyDescent="0.25">
      <c r="L242" s="60"/>
    </row>
  </sheetData>
  <sheetProtection algorithmName="SHA-512" hashValue="XnuS1Ki4oA5kidUFJJHg20hng33Y7PgAH+lU2TneZiOCdrklZYwgplT0F+U+S4EYN4tzWW9GchBfYR73SQV54A==" saltValue="UzSCQttvumy/TwU14HvS9Q==" spinCount="100000" sheet="1" selectLockedCells="1"/>
  <protectedRanges>
    <protectedRange sqref="A116 C116" name="Range2"/>
    <protectedRange sqref="A188 A218 C188 C218" name="Range2_1"/>
  </protectedRanges>
  <mergeCells count="516">
    <mergeCell ref="A86:B86"/>
    <mergeCell ref="C86:D86"/>
    <mergeCell ref="H86:I86"/>
    <mergeCell ref="H16:Q16"/>
    <mergeCell ref="H18:Q19"/>
    <mergeCell ref="A19:B19"/>
    <mergeCell ref="A21:B21"/>
    <mergeCell ref="H21:Q22"/>
    <mergeCell ref="A22:B22"/>
    <mergeCell ref="H48:J48"/>
    <mergeCell ref="N48:P48"/>
    <mergeCell ref="H55:J55"/>
    <mergeCell ref="N55:P55"/>
    <mergeCell ref="A79:B79"/>
    <mergeCell ref="C79:D79"/>
    <mergeCell ref="H79:I79"/>
    <mergeCell ref="A80:B80"/>
    <mergeCell ref="C80:D80"/>
    <mergeCell ref="H80:I80"/>
    <mergeCell ref="H56:J56"/>
    <mergeCell ref="H62:Q65"/>
    <mergeCell ref="A74:B74"/>
    <mergeCell ref="N75:Q75"/>
    <mergeCell ref="H76:I76"/>
    <mergeCell ref="A7:B7"/>
    <mergeCell ref="I7:J7"/>
    <mergeCell ref="H8:Q11"/>
    <mergeCell ref="A12:B12"/>
    <mergeCell ref="H12:Q15"/>
    <mergeCell ref="A14:B14"/>
    <mergeCell ref="A31:B31"/>
    <mergeCell ref="H34:Q34"/>
    <mergeCell ref="H36:Q41"/>
    <mergeCell ref="A24:B24"/>
    <mergeCell ref="H24:Q25"/>
    <mergeCell ref="A25:B25"/>
    <mergeCell ref="A27:B27"/>
    <mergeCell ref="A28:B28"/>
    <mergeCell ref="A29:B29"/>
    <mergeCell ref="H29:J29"/>
    <mergeCell ref="L29:N29"/>
    <mergeCell ref="A78:B78"/>
    <mergeCell ref="C78:D78"/>
    <mergeCell ref="H78:I78"/>
    <mergeCell ref="A84:B84"/>
    <mergeCell ref="C84:D84"/>
    <mergeCell ref="H84:I84"/>
    <mergeCell ref="A85:B85"/>
    <mergeCell ref="C85:D85"/>
    <mergeCell ref="H85:I85"/>
    <mergeCell ref="A81:B81"/>
    <mergeCell ref="C81:D81"/>
    <mergeCell ref="H81:I81"/>
    <mergeCell ref="A82:B82"/>
    <mergeCell ref="H82:I82"/>
    <mergeCell ref="A83:B83"/>
    <mergeCell ref="C83:D83"/>
    <mergeCell ref="H83:I83"/>
    <mergeCell ref="A89:B89"/>
    <mergeCell ref="C89:D89"/>
    <mergeCell ref="H89:I89"/>
    <mergeCell ref="A90:B90"/>
    <mergeCell ref="C90:D90"/>
    <mergeCell ref="H90:I90"/>
    <mergeCell ref="A87:B87"/>
    <mergeCell ref="C87:D87"/>
    <mergeCell ref="H87:I87"/>
    <mergeCell ref="A88:B88"/>
    <mergeCell ref="C88:D88"/>
    <mergeCell ref="H88:I88"/>
    <mergeCell ref="A93:B93"/>
    <mergeCell ref="C93:D93"/>
    <mergeCell ref="H93:I93"/>
    <mergeCell ref="A94:B94"/>
    <mergeCell ref="C94:D94"/>
    <mergeCell ref="H94:I94"/>
    <mergeCell ref="A91:B91"/>
    <mergeCell ref="C91:D91"/>
    <mergeCell ref="H91:I91"/>
    <mergeCell ref="A92:B92"/>
    <mergeCell ref="C92:D92"/>
    <mergeCell ref="H92:I92"/>
    <mergeCell ref="A97:B97"/>
    <mergeCell ref="C97:D97"/>
    <mergeCell ref="H97:I97"/>
    <mergeCell ref="A98:B98"/>
    <mergeCell ref="C98:D98"/>
    <mergeCell ref="H98:I98"/>
    <mergeCell ref="A95:B95"/>
    <mergeCell ref="C95:D95"/>
    <mergeCell ref="H95:I95"/>
    <mergeCell ref="A96:B96"/>
    <mergeCell ref="C96:D96"/>
    <mergeCell ref="H96:I96"/>
    <mergeCell ref="A101:B101"/>
    <mergeCell ref="C101:D101"/>
    <mergeCell ref="H101:I101"/>
    <mergeCell ref="A102:B102"/>
    <mergeCell ref="C102:D102"/>
    <mergeCell ref="H102:I102"/>
    <mergeCell ref="A99:B99"/>
    <mergeCell ref="C99:D99"/>
    <mergeCell ref="H99:I99"/>
    <mergeCell ref="A100:B100"/>
    <mergeCell ref="C100:D100"/>
    <mergeCell ref="H100:I100"/>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17:B117"/>
    <mergeCell ref="C117:D117"/>
    <mergeCell ref="H117:I117"/>
    <mergeCell ref="A118:B118"/>
    <mergeCell ref="H118:I118"/>
    <mergeCell ref="A119:B119"/>
    <mergeCell ref="C119:D119"/>
    <mergeCell ref="H119:I119"/>
    <mergeCell ref="A115:B115"/>
    <mergeCell ref="C115:D115"/>
    <mergeCell ref="H115:I115"/>
    <mergeCell ref="A116:B116"/>
    <mergeCell ref="C116:D116"/>
    <mergeCell ref="H116:I116"/>
    <mergeCell ref="A122:B122"/>
    <mergeCell ref="C122:D122"/>
    <mergeCell ref="H122:I122"/>
    <mergeCell ref="A123:B123"/>
    <mergeCell ref="C123:D123"/>
    <mergeCell ref="H123:I123"/>
    <mergeCell ref="A120:B120"/>
    <mergeCell ref="C120:D120"/>
    <mergeCell ref="H120:I120"/>
    <mergeCell ref="A121:B121"/>
    <mergeCell ref="C121:D121"/>
    <mergeCell ref="H121:I121"/>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8:B198"/>
    <mergeCell ref="C198:D198"/>
    <mergeCell ref="H198:I198"/>
    <mergeCell ref="A199:B199"/>
    <mergeCell ref="C199:D199"/>
    <mergeCell ref="H199:I199"/>
    <mergeCell ref="A196:B196"/>
    <mergeCell ref="C196:D196"/>
    <mergeCell ref="H196:I196"/>
    <mergeCell ref="A197:B197"/>
    <mergeCell ref="C197:D197"/>
    <mergeCell ref="H197:I197"/>
    <mergeCell ref="A202:B202"/>
    <mergeCell ref="C202:D202"/>
    <mergeCell ref="H202:I202"/>
    <mergeCell ref="A203:B203"/>
    <mergeCell ref="C203:D203"/>
    <mergeCell ref="H203:I203"/>
    <mergeCell ref="A200:B200"/>
    <mergeCell ref="C200:D200"/>
    <mergeCell ref="H200:I200"/>
    <mergeCell ref="A201:B201"/>
    <mergeCell ref="C201:D201"/>
    <mergeCell ref="H201:I201"/>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8:B238"/>
    <mergeCell ref="C238:D238"/>
    <mergeCell ref="H238:I238"/>
    <mergeCell ref="A239:B239"/>
    <mergeCell ref="C239:D239"/>
    <mergeCell ref="H239:I239"/>
    <mergeCell ref="A236:B236"/>
    <mergeCell ref="C236:D236"/>
    <mergeCell ref="H236:I236"/>
    <mergeCell ref="A237:B237"/>
    <mergeCell ref="C237:D237"/>
    <mergeCell ref="H237:I237"/>
  </mergeCells>
  <dataValidations count="2">
    <dataValidation type="decimal" operator="lessThanOrEqual" allowBlank="1" showInputMessage="1" showErrorMessage="1" errorTitle="Release retention" error="In order to release retention, the number entered into this cell must be negative." sqref="O80:O238">
      <formula1>0</formula1>
    </dataValidation>
    <dataValidation allowBlank="1" showInputMessage="1" sqref="P80:P238"/>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4</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19"/>
      <c r="I17" s="119"/>
      <c r="J17" s="119"/>
      <c r="K17" s="119"/>
      <c r="L17" s="119"/>
      <c r="M17" s="119"/>
      <c r="N17" s="119"/>
      <c r="O17" s="119"/>
      <c r="P17" s="119"/>
      <c r="Q17" s="119"/>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18"/>
      <c r="I20" s="118"/>
      <c r="J20" s="118"/>
      <c r="K20" s="118"/>
      <c r="L20" s="118"/>
      <c r="M20" s="118"/>
      <c r="N20" s="118"/>
      <c r="O20" s="118"/>
      <c r="P20" s="118"/>
      <c r="Q20" s="118"/>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18"/>
      <c r="I23" s="118"/>
      <c r="J23" s="118"/>
      <c r="K23" s="118"/>
      <c r="L23" s="118"/>
      <c r="M23" s="118"/>
      <c r="N23" s="118"/>
      <c r="O23" s="118"/>
      <c r="P23" s="118"/>
      <c r="Q23" s="118"/>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3'!F36+'Pay App 4'!F239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18"/>
      <c r="I42" s="118"/>
      <c r="J42" s="118"/>
      <c r="K42" s="118"/>
      <c r="L42" s="118"/>
      <c r="M42" s="118"/>
      <c r="N42" s="118"/>
      <c r="O42" s="118"/>
      <c r="P42" s="118"/>
      <c r="Q42" s="118"/>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3'!F51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3'!F55+'Pay App 3'!F57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3'!B62+'Pay App 4'!N239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4.0999999999999996</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15">
        <f>+'Project Summary Sheet'!C17</f>
        <v>0</v>
      </c>
      <c r="O74" s="115"/>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16" t="s">
        <v>63</v>
      </c>
      <c r="F78" s="116" t="s">
        <v>64</v>
      </c>
      <c r="G78" s="116" t="s">
        <v>65</v>
      </c>
      <c r="H78" s="169" t="s">
        <v>66</v>
      </c>
      <c r="I78" s="169"/>
      <c r="J78" s="116" t="s">
        <v>67</v>
      </c>
      <c r="K78" s="116" t="s">
        <v>248</v>
      </c>
      <c r="L78" s="116" t="s">
        <v>68</v>
      </c>
      <c r="M78" s="42" t="s">
        <v>69</v>
      </c>
      <c r="N78" s="116" t="s">
        <v>70</v>
      </c>
      <c r="O78" s="112" t="s">
        <v>71</v>
      </c>
      <c r="P78" s="116" t="s">
        <v>72</v>
      </c>
      <c r="Q78" s="116" t="s">
        <v>425</v>
      </c>
    </row>
    <row r="79" spans="1:20" ht="65.25" customHeight="1" x14ac:dyDescent="0.25">
      <c r="A79" s="170" t="s">
        <v>73</v>
      </c>
      <c r="B79" s="170"/>
      <c r="C79" s="170" t="s">
        <v>74</v>
      </c>
      <c r="D79" s="170"/>
      <c r="E79" s="117" t="s">
        <v>14</v>
      </c>
      <c r="F79" s="117" t="s">
        <v>235</v>
      </c>
      <c r="G79" s="117" t="s">
        <v>234</v>
      </c>
      <c r="H79" s="170" t="s">
        <v>236</v>
      </c>
      <c r="I79" s="170"/>
      <c r="J79" s="117" t="s">
        <v>245</v>
      </c>
      <c r="K79" s="45" t="s">
        <v>246</v>
      </c>
      <c r="L79" s="117" t="s">
        <v>247</v>
      </c>
      <c r="M79" s="45" t="s">
        <v>237</v>
      </c>
      <c r="N79" s="117" t="s">
        <v>238</v>
      </c>
      <c r="O79" s="113" t="s">
        <v>424</v>
      </c>
      <c r="P79" s="117" t="s">
        <v>423</v>
      </c>
      <c r="Q79" s="117" t="s">
        <v>239</v>
      </c>
    </row>
    <row r="80" spans="1:20" ht="21" customHeight="1" x14ac:dyDescent="0.25">
      <c r="A80" s="171" t="s">
        <v>77</v>
      </c>
      <c r="B80" s="171"/>
      <c r="C80" s="186" t="s">
        <v>75</v>
      </c>
      <c r="D80" s="187"/>
      <c r="E80" s="100">
        <f>+'Pay App 3'!E80</f>
        <v>0</v>
      </c>
      <c r="F80" s="72"/>
      <c r="G80" s="52">
        <f>+'Pay App 3'!G80+F80</f>
        <v>0</v>
      </c>
      <c r="H80" s="196">
        <f>+'Pay App 3'!K80</f>
        <v>0</v>
      </c>
      <c r="I80" s="197"/>
      <c r="J80" s="103"/>
      <c r="K80" s="53">
        <f>+H80+J80</f>
        <v>0</v>
      </c>
      <c r="L80" s="70">
        <f>IF(ISERROR(K80/G80),0,K80/G80)</f>
        <v>0</v>
      </c>
      <c r="M80" s="52">
        <f>+G80-K80</f>
        <v>0</v>
      </c>
      <c r="N80" s="52">
        <f>SUM(+J80*0.05)</f>
        <v>0</v>
      </c>
      <c r="O80" s="100">
        <f>+'Pay App 3'!O80+'Pay App 3'!P80</f>
        <v>0</v>
      </c>
      <c r="P80" s="72"/>
      <c r="Q80" s="71">
        <f>+'Pay App 3'!Q80+N80+P80</f>
        <v>0</v>
      </c>
    </row>
    <row r="81" spans="1:17" ht="21" customHeight="1" x14ac:dyDescent="0.25">
      <c r="A81" s="154" t="s">
        <v>78</v>
      </c>
      <c r="B81" s="154"/>
      <c r="C81" s="154" t="s">
        <v>79</v>
      </c>
      <c r="D81" s="155"/>
      <c r="E81" s="101">
        <f>+'Pay App 3'!E81</f>
        <v>0</v>
      </c>
      <c r="F81" s="73"/>
      <c r="G81" s="102">
        <f>+'Pay App 3'!G81+'Pay App 4'!F81</f>
        <v>0</v>
      </c>
      <c r="H81" s="194">
        <f>+'Pay App 3'!K81</f>
        <v>0</v>
      </c>
      <c r="I81" s="195"/>
      <c r="J81" s="104"/>
      <c r="K81" s="55">
        <f>+H81+J81</f>
        <v>0</v>
      </c>
      <c r="L81" s="56">
        <f t="shared" ref="L81:L145" si="0">IF(ISERROR(K81/G81),0,K81/G81)</f>
        <v>0</v>
      </c>
      <c r="M81" s="54">
        <f t="shared" ref="M81:M145" si="1">+G81-K81</f>
        <v>0</v>
      </c>
      <c r="N81" s="54">
        <f>SUM(+J81*0.05)</f>
        <v>0</v>
      </c>
      <c r="O81" s="101">
        <f>+'Pay App 3'!O81+'Pay App 3'!P81</f>
        <v>0</v>
      </c>
      <c r="P81" s="73"/>
      <c r="Q81" s="69">
        <f>+'Pay App 3'!Q81+N81+P81</f>
        <v>0</v>
      </c>
    </row>
    <row r="82" spans="1:17" ht="21" customHeight="1" x14ac:dyDescent="0.25">
      <c r="A82" s="154" t="s">
        <v>80</v>
      </c>
      <c r="B82" s="154"/>
      <c r="C82" s="114" t="s">
        <v>76</v>
      </c>
      <c r="D82" s="58"/>
      <c r="E82" s="101">
        <f>+'Pay App 3'!E82</f>
        <v>0</v>
      </c>
      <c r="F82" s="73"/>
      <c r="G82" s="102">
        <f>+'Pay App 3'!G82+'Pay App 4'!F82</f>
        <v>0</v>
      </c>
      <c r="H82" s="194">
        <f>+'Pay App 3'!K82</f>
        <v>0</v>
      </c>
      <c r="I82" s="195"/>
      <c r="J82" s="104"/>
      <c r="K82" s="55">
        <f t="shared" ref="K82:K146" si="2">+H82+J82</f>
        <v>0</v>
      </c>
      <c r="L82" s="56">
        <f t="shared" si="0"/>
        <v>0</v>
      </c>
      <c r="M82" s="54">
        <f t="shared" si="1"/>
        <v>0</v>
      </c>
      <c r="N82" s="54">
        <f t="shared" ref="N82:N146" si="3">SUM(+J82*0.05)</f>
        <v>0</v>
      </c>
      <c r="O82" s="101">
        <f>+'Pay App 3'!O82+'Pay App 3'!P82</f>
        <v>0</v>
      </c>
      <c r="P82" s="73"/>
      <c r="Q82" s="69">
        <f>+'Pay App 3'!Q82+N82+P82</f>
        <v>0</v>
      </c>
    </row>
    <row r="83" spans="1:17" ht="21" customHeight="1" x14ac:dyDescent="0.25">
      <c r="A83" s="154" t="s">
        <v>408</v>
      </c>
      <c r="B83" s="154"/>
      <c r="C83" s="154" t="s">
        <v>409</v>
      </c>
      <c r="D83" s="155"/>
      <c r="E83" s="101">
        <f>+'Pay App 3'!E83</f>
        <v>0</v>
      </c>
      <c r="F83" s="73"/>
      <c r="G83" s="102">
        <f>+'Pay App 3'!G83+'Pay App 4'!F83</f>
        <v>0</v>
      </c>
      <c r="H83" s="194">
        <f>+'Pay App 3'!K83</f>
        <v>0</v>
      </c>
      <c r="I83" s="195"/>
      <c r="J83" s="104"/>
      <c r="K83" s="55">
        <f t="shared" si="2"/>
        <v>0</v>
      </c>
      <c r="L83" s="56">
        <f t="shared" si="0"/>
        <v>0</v>
      </c>
      <c r="M83" s="54">
        <f t="shared" si="1"/>
        <v>0</v>
      </c>
      <c r="N83" s="54">
        <f t="shared" si="3"/>
        <v>0</v>
      </c>
      <c r="O83" s="101">
        <f>+'Pay App 3'!O83+'Pay App 3'!P83</f>
        <v>0</v>
      </c>
      <c r="P83" s="73"/>
      <c r="Q83" s="69">
        <f>+'Pay App 3'!Q83+N83+P83</f>
        <v>0</v>
      </c>
    </row>
    <row r="84" spans="1:17" ht="21" customHeight="1" x14ac:dyDescent="0.25">
      <c r="A84" s="154" t="s">
        <v>410</v>
      </c>
      <c r="B84" s="154"/>
      <c r="C84" s="154" t="s">
        <v>81</v>
      </c>
      <c r="D84" s="155"/>
      <c r="E84" s="101">
        <f>+'Pay App 3'!E84</f>
        <v>0</v>
      </c>
      <c r="F84" s="73"/>
      <c r="G84" s="102">
        <f>+'Pay App 3'!G84+'Pay App 4'!F84</f>
        <v>0</v>
      </c>
      <c r="H84" s="194">
        <f>+'Pay App 3'!K84</f>
        <v>0</v>
      </c>
      <c r="I84" s="195"/>
      <c r="J84" s="104"/>
      <c r="K84" s="55">
        <f t="shared" si="2"/>
        <v>0</v>
      </c>
      <c r="L84" s="56">
        <f t="shared" si="0"/>
        <v>0</v>
      </c>
      <c r="M84" s="54">
        <f t="shared" si="1"/>
        <v>0</v>
      </c>
      <c r="N84" s="54">
        <f t="shared" si="3"/>
        <v>0</v>
      </c>
      <c r="O84" s="101">
        <f>+'Pay App 3'!O84+'Pay App 3'!P84</f>
        <v>0</v>
      </c>
      <c r="P84" s="73"/>
      <c r="Q84" s="69">
        <f>+'Pay App 3'!Q84+N84+P84</f>
        <v>0</v>
      </c>
    </row>
    <row r="85" spans="1:17" ht="21" customHeight="1" x14ac:dyDescent="0.25">
      <c r="A85" s="154" t="s">
        <v>411</v>
      </c>
      <c r="B85" s="154"/>
      <c r="C85" s="154" t="s">
        <v>412</v>
      </c>
      <c r="D85" s="155"/>
      <c r="E85" s="101">
        <f>+'Pay App 3'!E85</f>
        <v>0</v>
      </c>
      <c r="F85" s="73"/>
      <c r="G85" s="102">
        <f>+'Pay App 3'!G85+'Pay App 4'!F85</f>
        <v>0</v>
      </c>
      <c r="H85" s="194">
        <f>+'Pay App 3'!K85</f>
        <v>0</v>
      </c>
      <c r="I85" s="195"/>
      <c r="J85" s="104"/>
      <c r="K85" s="55">
        <f t="shared" si="2"/>
        <v>0</v>
      </c>
      <c r="L85" s="56">
        <f t="shared" si="0"/>
        <v>0</v>
      </c>
      <c r="M85" s="54">
        <f t="shared" si="1"/>
        <v>0</v>
      </c>
      <c r="N85" s="54">
        <f t="shared" si="3"/>
        <v>0</v>
      </c>
      <c r="O85" s="101">
        <f>+'Pay App 3'!O85+'Pay App 3'!P85</f>
        <v>0</v>
      </c>
      <c r="P85" s="73"/>
      <c r="Q85" s="69">
        <f>+'Pay App 3'!Q85+N85+P85</f>
        <v>0</v>
      </c>
    </row>
    <row r="86" spans="1:17" ht="21" customHeight="1" x14ac:dyDescent="0.25">
      <c r="A86" s="154" t="s">
        <v>406</v>
      </c>
      <c r="B86" s="154"/>
      <c r="C86" s="154" t="s">
        <v>407</v>
      </c>
      <c r="D86" s="155"/>
      <c r="E86" s="101">
        <f>+'Pay App 3'!E86</f>
        <v>0</v>
      </c>
      <c r="F86" s="73"/>
      <c r="G86" s="102">
        <f>+'Pay App 3'!G86+'Pay App 4'!F86</f>
        <v>0</v>
      </c>
      <c r="H86" s="194">
        <f>+'Pay App 3'!K86</f>
        <v>0</v>
      </c>
      <c r="I86" s="195"/>
      <c r="J86" s="104"/>
      <c r="K86" s="55">
        <f t="shared" ref="K86" si="4">+H86+J86</f>
        <v>0</v>
      </c>
      <c r="L86" s="56">
        <f t="shared" ref="L86" si="5">IF(ISERROR(K86/G86),0,K86/G86)</f>
        <v>0</v>
      </c>
      <c r="M86" s="54">
        <f t="shared" ref="M86" si="6">+G86-K86</f>
        <v>0</v>
      </c>
      <c r="N86" s="54">
        <f t="shared" ref="N86" si="7">SUM(+J86*0.05)</f>
        <v>0</v>
      </c>
      <c r="O86" s="101">
        <f>+'Pay App 3'!O86+'Pay App 3'!P86</f>
        <v>0</v>
      </c>
      <c r="P86" s="73"/>
      <c r="Q86" s="69">
        <f>+'Pay App 3'!Q86+N86+P86</f>
        <v>0</v>
      </c>
    </row>
    <row r="87" spans="1:17" ht="21" customHeight="1" x14ac:dyDescent="0.25">
      <c r="A87" s="154" t="s">
        <v>562</v>
      </c>
      <c r="B87" s="154"/>
      <c r="C87" s="154" t="s">
        <v>563</v>
      </c>
      <c r="D87" s="155"/>
      <c r="E87" s="101">
        <f>+'Pay App 3'!E87</f>
        <v>0</v>
      </c>
      <c r="F87" s="73"/>
      <c r="G87" s="102">
        <f>+'Pay App 3'!G87+'Pay App 4'!F87</f>
        <v>0</v>
      </c>
      <c r="H87" s="194">
        <f>+'Pay App 3'!K87</f>
        <v>0</v>
      </c>
      <c r="I87" s="195"/>
      <c r="J87" s="104"/>
      <c r="K87" s="55">
        <f t="shared" si="2"/>
        <v>0</v>
      </c>
      <c r="L87" s="56">
        <f t="shared" si="0"/>
        <v>0</v>
      </c>
      <c r="M87" s="54">
        <f t="shared" si="1"/>
        <v>0</v>
      </c>
      <c r="N87" s="54">
        <f t="shared" si="3"/>
        <v>0</v>
      </c>
      <c r="O87" s="101">
        <f>+'Pay App 3'!O87+'Pay App 3'!P87</f>
        <v>0</v>
      </c>
      <c r="P87" s="73"/>
      <c r="Q87" s="69">
        <f>+'Pay App 3'!Q87+N87+P87</f>
        <v>0</v>
      </c>
    </row>
    <row r="88" spans="1:17" ht="21" customHeight="1" x14ac:dyDescent="0.25">
      <c r="A88" s="159" t="s">
        <v>228</v>
      </c>
      <c r="B88" s="159"/>
      <c r="C88" s="186" t="s">
        <v>269</v>
      </c>
      <c r="D88" s="187"/>
      <c r="E88" s="101">
        <f>+'Pay App 3'!E88</f>
        <v>0</v>
      </c>
      <c r="F88" s="73"/>
      <c r="G88" s="102">
        <f>+'Pay App 3'!G88+'Pay App 4'!F88</f>
        <v>0</v>
      </c>
      <c r="H88" s="194">
        <f>+'Pay App 3'!K88</f>
        <v>0</v>
      </c>
      <c r="I88" s="195"/>
      <c r="J88" s="104"/>
      <c r="K88" s="55">
        <f t="shared" si="2"/>
        <v>0</v>
      </c>
      <c r="L88" s="56">
        <f t="shared" si="0"/>
        <v>0</v>
      </c>
      <c r="M88" s="54">
        <f t="shared" si="1"/>
        <v>0</v>
      </c>
      <c r="N88" s="54">
        <f t="shared" si="3"/>
        <v>0</v>
      </c>
      <c r="O88" s="101">
        <f>+'Pay App 3'!O88+'Pay App 3'!P88</f>
        <v>0</v>
      </c>
      <c r="P88" s="73"/>
      <c r="Q88" s="69">
        <f>+'Pay App 3'!Q88+N88+P88</f>
        <v>0</v>
      </c>
    </row>
    <row r="89" spans="1:17" ht="21" customHeight="1" x14ac:dyDescent="0.25">
      <c r="A89" s="154" t="s">
        <v>82</v>
      </c>
      <c r="B89" s="154"/>
      <c r="C89" s="154" t="s">
        <v>256</v>
      </c>
      <c r="D89" s="155"/>
      <c r="E89" s="101">
        <f>+'Pay App 3'!E89</f>
        <v>0</v>
      </c>
      <c r="F89" s="73"/>
      <c r="G89" s="102">
        <f>+'Pay App 3'!G89+'Pay App 4'!F89</f>
        <v>0</v>
      </c>
      <c r="H89" s="194">
        <f>+'Pay App 3'!K89</f>
        <v>0</v>
      </c>
      <c r="I89" s="195"/>
      <c r="J89" s="104"/>
      <c r="K89" s="55">
        <f t="shared" si="2"/>
        <v>0</v>
      </c>
      <c r="L89" s="56">
        <f t="shared" si="0"/>
        <v>0</v>
      </c>
      <c r="M89" s="54">
        <f t="shared" si="1"/>
        <v>0</v>
      </c>
      <c r="N89" s="54">
        <f t="shared" si="3"/>
        <v>0</v>
      </c>
      <c r="O89" s="101">
        <f>+'Pay App 3'!O89+'Pay App 3'!P89</f>
        <v>0</v>
      </c>
      <c r="P89" s="73"/>
      <c r="Q89" s="69">
        <f>+'Pay App 3'!Q89+N89+P89</f>
        <v>0</v>
      </c>
    </row>
    <row r="90" spans="1:17" ht="21" customHeight="1" x14ac:dyDescent="0.25">
      <c r="A90" s="154" t="s">
        <v>257</v>
      </c>
      <c r="B90" s="154"/>
      <c r="C90" s="154" t="s">
        <v>258</v>
      </c>
      <c r="D90" s="155"/>
      <c r="E90" s="101">
        <f>+'Pay App 3'!E90</f>
        <v>0</v>
      </c>
      <c r="F90" s="73"/>
      <c r="G90" s="102">
        <f>+'Pay App 3'!G90+'Pay App 4'!F90</f>
        <v>0</v>
      </c>
      <c r="H90" s="194">
        <f>+'Pay App 3'!K90</f>
        <v>0</v>
      </c>
      <c r="I90" s="195"/>
      <c r="J90" s="104"/>
      <c r="K90" s="55">
        <f t="shared" si="2"/>
        <v>0</v>
      </c>
      <c r="L90" s="56">
        <f t="shared" si="0"/>
        <v>0</v>
      </c>
      <c r="M90" s="54">
        <f t="shared" si="1"/>
        <v>0</v>
      </c>
      <c r="N90" s="54">
        <f t="shared" si="3"/>
        <v>0</v>
      </c>
      <c r="O90" s="101">
        <f>+'Pay App 3'!O90+'Pay App 3'!P90</f>
        <v>0</v>
      </c>
      <c r="P90" s="73"/>
      <c r="Q90" s="69">
        <f>+'Pay App 3'!Q90+N90+P90</f>
        <v>0</v>
      </c>
    </row>
    <row r="91" spans="1:17" ht="21" customHeight="1" x14ac:dyDescent="0.25">
      <c r="A91" s="154" t="s">
        <v>259</v>
      </c>
      <c r="B91" s="154"/>
      <c r="C91" s="154" t="s">
        <v>260</v>
      </c>
      <c r="D91" s="155"/>
      <c r="E91" s="101">
        <f>+'Pay App 3'!E91</f>
        <v>0</v>
      </c>
      <c r="F91" s="73"/>
      <c r="G91" s="102">
        <f>+'Pay App 3'!G91+'Pay App 4'!F91</f>
        <v>0</v>
      </c>
      <c r="H91" s="194">
        <f>+'Pay App 3'!K91</f>
        <v>0</v>
      </c>
      <c r="I91" s="195"/>
      <c r="J91" s="104"/>
      <c r="K91" s="55">
        <f t="shared" si="2"/>
        <v>0</v>
      </c>
      <c r="L91" s="56">
        <f t="shared" si="0"/>
        <v>0</v>
      </c>
      <c r="M91" s="54">
        <f t="shared" si="1"/>
        <v>0</v>
      </c>
      <c r="N91" s="54">
        <f t="shared" si="3"/>
        <v>0</v>
      </c>
      <c r="O91" s="101">
        <f>+'Pay App 3'!O91+'Pay App 3'!P91</f>
        <v>0</v>
      </c>
      <c r="P91" s="73"/>
      <c r="Q91" s="69">
        <f>+'Pay App 3'!Q91+N91+P91</f>
        <v>0</v>
      </c>
    </row>
    <row r="92" spans="1:17" ht="21" customHeight="1" x14ac:dyDescent="0.25">
      <c r="A92" s="154" t="s">
        <v>261</v>
      </c>
      <c r="B92" s="154"/>
      <c r="C92" s="154" t="s">
        <v>262</v>
      </c>
      <c r="D92" s="155"/>
      <c r="E92" s="101">
        <f>+'Pay App 3'!E92</f>
        <v>0</v>
      </c>
      <c r="F92" s="73"/>
      <c r="G92" s="102">
        <f>+'Pay App 3'!G92+'Pay App 4'!F92</f>
        <v>0</v>
      </c>
      <c r="H92" s="194">
        <f>+'Pay App 3'!K92</f>
        <v>0</v>
      </c>
      <c r="I92" s="195"/>
      <c r="J92" s="104"/>
      <c r="K92" s="55">
        <f t="shared" si="2"/>
        <v>0</v>
      </c>
      <c r="L92" s="56">
        <f t="shared" si="0"/>
        <v>0</v>
      </c>
      <c r="M92" s="54">
        <f t="shared" si="1"/>
        <v>0</v>
      </c>
      <c r="N92" s="54">
        <f t="shared" si="3"/>
        <v>0</v>
      </c>
      <c r="O92" s="101">
        <f>+'Pay App 3'!O92+'Pay App 3'!P92</f>
        <v>0</v>
      </c>
      <c r="P92" s="73"/>
      <c r="Q92" s="69">
        <f>+'Pay App 3'!Q92+N92+P92</f>
        <v>0</v>
      </c>
    </row>
    <row r="93" spans="1:17" ht="21" customHeight="1" x14ac:dyDescent="0.25">
      <c r="A93" s="154" t="s">
        <v>263</v>
      </c>
      <c r="B93" s="154"/>
      <c r="C93" s="154" t="s">
        <v>264</v>
      </c>
      <c r="D93" s="155"/>
      <c r="E93" s="101">
        <f>+'Pay App 3'!E93</f>
        <v>0</v>
      </c>
      <c r="F93" s="73"/>
      <c r="G93" s="102">
        <f>+'Pay App 3'!G93+'Pay App 4'!F93</f>
        <v>0</v>
      </c>
      <c r="H93" s="194">
        <f>+'Pay App 3'!K93</f>
        <v>0</v>
      </c>
      <c r="I93" s="195"/>
      <c r="J93" s="104"/>
      <c r="K93" s="55">
        <f t="shared" si="2"/>
        <v>0</v>
      </c>
      <c r="L93" s="56">
        <f t="shared" si="0"/>
        <v>0</v>
      </c>
      <c r="M93" s="54">
        <f t="shared" si="1"/>
        <v>0</v>
      </c>
      <c r="N93" s="54">
        <f t="shared" si="3"/>
        <v>0</v>
      </c>
      <c r="O93" s="101">
        <f>+'Pay App 3'!O93+'Pay App 3'!P93</f>
        <v>0</v>
      </c>
      <c r="P93" s="73"/>
      <c r="Q93" s="69">
        <f>+'Pay App 3'!Q93+N93+P93</f>
        <v>0</v>
      </c>
    </row>
    <row r="94" spans="1:17" ht="21" customHeight="1" x14ac:dyDescent="0.25">
      <c r="A94" s="154" t="s">
        <v>265</v>
      </c>
      <c r="B94" s="154"/>
      <c r="C94" s="154" t="s">
        <v>266</v>
      </c>
      <c r="D94" s="155"/>
      <c r="E94" s="101">
        <f>+'Pay App 3'!E94</f>
        <v>0</v>
      </c>
      <c r="F94" s="73"/>
      <c r="G94" s="102">
        <f>+'Pay App 3'!G94+'Pay App 4'!F94</f>
        <v>0</v>
      </c>
      <c r="H94" s="194">
        <f>+'Pay App 3'!K94</f>
        <v>0</v>
      </c>
      <c r="I94" s="195"/>
      <c r="J94" s="104"/>
      <c r="K94" s="55">
        <f t="shared" si="2"/>
        <v>0</v>
      </c>
      <c r="L94" s="56">
        <f t="shared" si="0"/>
        <v>0</v>
      </c>
      <c r="M94" s="54">
        <f t="shared" si="1"/>
        <v>0</v>
      </c>
      <c r="N94" s="54">
        <f t="shared" si="3"/>
        <v>0</v>
      </c>
      <c r="O94" s="101">
        <f>+'Pay App 3'!O94+'Pay App 3'!P94</f>
        <v>0</v>
      </c>
      <c r="P94" s="73"/>
      <c r="Q94" s="69">
        <f>+'Pay App 3'!Q94+N94+P94</f>
        <v>0</v>
      </c>
    </row>
    <row r="95" spans="1:17" ht="21" customHeight="1" x14ac:dyDescent="0.25">
      <c r="A95" s="154" t="s">
        <v>83</v>
      </c>
      <c r="B95" s="154"/>
      <c r="C95" s="154" t="s">
        <v>267</v>
      </c>
      <c r="D95" s="155"/>
      <c r="E95" s="101">
        <f>+'Pay App 3'!E95</f>
        <v>0</v>
      </c>
      <c r="F95" s="73"/>
      <c r="G95" s="102">
        <f>+'Pay App 3'!G95+'Pay App 4'!F95</f>
        <v>0</v>
      </c>
      <c r="H95" s="194">
        <f>+'Pay App 3'!K95</f>
        <v>0</v>
      </c>
      <c r="I95" s="195"/>
      <c r="J95" s="104"/>
      <c r="K95" s="55">
        <f t="shared" si="2"/>
        <v>0</v>
      </c>
      <c r="L95" s="56">
        <f t="shared" si="0"/>
        <v>0</v>
      </c>
      <c r="M95" s="54">
        <f t="shared" si="1"/>
        <v>0</v>
      </c>
      <c r="N95" s="54">
        <f t="shared" si="3"/>
        <v>0</v>
      </c>
      <c r="O95" s="101">
        <f>+'Pay App 3'!O95+'Pay App 3'!P95</f>
        <v>0</v>
      </c>
      <c r="P95" s="73"/>
      <c r="Q95" s="69">
        <f>+'Pay App 3'!Q95+N95+P95</f>
        <v>0</v>
      </c>
    </row>
    <row r="96" spans="1:17" ht="21" customHeight="1" x14ac:dyDescent="0.25">
      <c r="A96" s="154" t="s">
        <v>84</v>
      </c>
      <c r="B96" s="154"/>
      <c r="C96" s="154" t="s">
        <v>268</v>
      </c>
      <c r="D96" s="155"/>
      <c r="E96" s="101">
        <f>+'Pay App 3'!E96</f>
        <v>0</v>
      </c>
      <c r="F96" s="73"/>
      <c r="G96" s="102">
        <f>+'Pay App 3'!G96+'Pay App 4'!F96</f>
        <v>0</v>
      </c>
      <c r="H96" s="194">
        <f>+'Pay App 3'!K96</f>
        <v>0</v>
      </c>
      <c r="I96" s="195"/>
      <c r="J96" s="104"/>
      <c r="K96" s="55">
        <f t="shared" si="2"/>
        <v>0</v>
      </c>
      <c r="L96" s="56">
        <f t="shared" si="0"/>
        <v>0</v>
      </c>
      <c r="M96" s="54">
        <f t="shared" si="1"/>
        <v>0</v>
      </c>
      <c r="N96" s="54">
        <f t="shared" si="3"/>
        <v>0</v>
      </c>
      <c r="O96" s="101">
        <f>+'Pay App 3'!O96+'Pay App 3'!P96</f>
        <v>0</v>
      </c>
      <c r="P96" s="73"/>
      <c r="Q96" s="69">
        <f>+'Pay App 3'!Q96+N96+P96</f>
        <v>0</v>
      </c>
    </row>
    <row r="97" spans="1:17" ht="21" customHeight="1" x14ac:dyDescent="0.25">
      <c r="A97" s="154" t="s">
        <v>270</v>
      </c>
      <c r="B97" s="154"/>
      <c r="C97" s="154" t="s">
        <v>271</v>
      </c>
      <c r="D97" s="155"/>
      <c r="E97" s="101">
        <f>+'Pay App 3'!E97</f>
        <v>0</v>
      </c>
      <c r="F97" s="73"/>
      <c r="G97" s="102">
        <f>+'Pay App 3'!G97+'Pay App 4'!F97</f>
        <v>0</v>
      </c>
      <c r="H97" s="194">
        <f>+'Pay App 3'!K97</f>
        <v>0</v>
      </c>
      <c r="I97" s="195"/>
      <c r="J97" s="104"/>
      <c r="K97" s="55">
        <f t="shared" si="2"/>
        <v>0</v>
      </c>
      <c r="L97" s="56">
        <f t="shared" si="0"/>
        <v>0</v>
      </c>
      <c r="M97" s="54">
        <f t="shared" si="1"/>
        <v>0</v>
      </c>
      <c r="N97" s="54">
        <f t="shared" si="3"/>
        <v>0</v>
      </c>
      <c r="O97" s="101">
        <f>+'Pay App 3'!O97+'Pay App 3'!P97</f>
        <v>0</v>
      </c>
      <c r="P97" s="73"/>
      <c r="Q97" s="69">
        <f>+'Pay App 3'!Q97+N97+P97</f>
        <v>0</v>
      </c>
    </row>
    <row r="98" spans="1:17" ht="21" customHeight="1" x14ac:dyDescent="0.25">
      <c r="A98" s="154" t="s">
        <v>272</v>
      </c>
      <c r="B98" s="154"/>
      <c r="C98" s="154" t="s">
        <v>273</v>
      </c>
      <c r="D98" s="155"/>
      <c r="E98" s="101">
        <f>+'Pay App 3'!E98</f>
        <v>0</v>
      </c>
      <c r="F98" s="73"/>
      <c r="G98" s="102">
        <f>+'Pay App 3'!G98+'Pay App 4'!F98</f>
        <v>0</v>
      </c>
      <c r="H98" s="194">
        <f>+'Pay App 3'!K98</f>
        <v>0</v>
      </c>
      <c r="I98" s="195"/>
      <c r="J98" s="104"/>
      <c r="K98" s="55">
        <f t="shared" si="2"/>
        <v>0</v>
      </c>
      <c r="L98" s="56">
        <f t="shared" si="0"/>
        <v>0</v>
      </c>
      <c r="M98" s="54">
        <f t="shared" si="1"/>
        <v>0</v>
      </c>
      <c r="N98" s="54">
        <f t="shared" si="3"/>
        <v>0</v>
      </c>
      <c r="O98" s="101">
        <f>+'Pay App 3'!O98+'Pay App 3'!P98</f>
        <v>0</v>
      </c>
      <c r="P98" s="73"/>
      <c r="Q98" s="69">
        <f>+'Pay App 3'!Q98+N98+P98</f>
        <v>0</v>
      </c>
    </row>
    <row r="99" spans="1:17" ht="21" customHeight="1" x14ac:dyDescent="0.25">
      <c r="A99" s="154" t="s">
        <v>274</v>
      </c>
      <c r="B99" s="154"/>
      <c r="C99" s="154" t="s">
        <v>275</v>
      </c>
      <c r="D99" s="155"/>
      <c r="E99" s="101">
        <f>+'Pay App 3'!E99</f>
        <v>0</v>
      </c>
      <c r="F99" s="73"/>
      <c r="G99" s="102">
        <f>+'Pay App 3'!G99+'Pay App 4'!F99</f>
        <v>0</v>
      </c>
      <c r="H99" s="194">
        <f>+'Pay App 3'!K99</f>
        <v>0</v>
      </c>
      <c r="I99" s="195"/>
      <c r="J99" s="104"/>
      <c r="K99" s="55">
        <f t="shared" si="2"/>
        <v>0</v>
      </c>
      <c r="L99" s="56">
        <f t="shared" si="0"/>
        <v>0</v>
      </c>
      <c r="M99" s="54">
        <f t="shared" si="1"/>
        <v>0</v>
      </c>
      <c r="N99" s="54">
        <f t="shared" si="3"/>
        <v>0</v>
      </c>
      <c r="O99" s="101">
        <f>+'Pay App 3'!O99+'Pay App 3'!P99</f>
        <v>0</v>
      </c>
      <c r="P99" s="73"/>
      <c r="Q99" s="69">
        <f>+'Pay App 3'!Q99+N99+P99</f>
        <v>0</v>
      </c>
    </row>
    <row r="100" spans="1:17" ht="21" customHeight="1" x14ac:dyDescent="0.25">
      <c r="A100" s="154" t="s">
        <v>276</v>
      </c>
      <c r="B100" s="154"/>
      <c r="C100" s="154" t="s">
        <v>277</v>
      </c>
      <c r="D100" s="155"/>
      <c r="E100" s="101">
        <f>+'Pay App 3'!E100</f>
        <v>0</v>
      </c>
      <c r="F100" s="73"/>
      <c r="G100" s="102">
        <f>+'Pay App 3'!G100+'Pay App 4'!F100</f>
        <v>0</v>
      </c>
      <c r="H100" s="194">
        <f>+'Pay App 3'!K100</f>
        <v>0</v>
      </c>
      <c r="I100" s="195"/>
      <c r="J100" s="104"/>
      <c r="K100" s="55">
        <f t="shared" si="2"/>
        <v>0</v>
      </c>
      <c r="L100" s="56">
        <f t="shared" si="0"/>
        <v>0</v>
      </c>
      <c r="M100" s="54">
        <f t="shared" si="1"/>
        <v>0</v>
      </c>
      <c r="N100" s="54">
        <f t="shared" si="3"/>
        <v>0</v>
      </c>
      <c r="O100" s="101">
        <f>+'Pay App 3'!O100+'Pay App 3'!P100</f>
        <v>0</v>
      </c>
      <c r="P100" s="73"/>
      <c r="Q100" s="69">
        <f>+'Pay App 3'!Q100+N100+P100</f>
        <v>0</v>
      </c>
    </row>
    <row r="101" spans="1:17" ht="21" customHeight="1" x14ac:dyDescent="0.25">
      <c r="A101" s="154" t="s">
        <v>278</v>
      </c>
      <c r="B101" s="154"/>
      <c r="C101" s="154" t="s">
        <v>279</v>
      </c>
      <c r="D101" s="155"/>
      <c r="E101" s="101">
        <f>+'Pay App 3'!E101</f>
        <v>0</v>
      </c>
      <c r="F101" s="73"/>
      <c r="G101" s="102">
        <f>+'Pay App 3'!G101+'Pay App 4'!F101</f>
        <v>0</v>
      </c>
      <c r="H101" s="194">
        <f>+'Pay App 3'!K101</f>
        <v>0</v>
      </c>
      <c r="I101" s="195"/>
      <c r="J101" s="104"/>
      <c r="K101" s="55">
        <f t="shared" si="2"/>
        <v>0</v>
      </c>
      <c r="L101" s="56">
        <f t="shared" si="0"/>
        <v>0</v>
      </c>
      <c r="M101" s="54">
        <f t="shared" si="1"/>
        <v>0</v>
      </c>
      <c r="N101" s="54">
        <f t="shared" si="3"/>
        <v>0</v>
      </c>
      <c r="O101" s="101">
        <f>+'Pay App 3'!O101+'Pay App 3'!P101</f>
        <v>0</v>
      </c>
      <c r="P101" s="73"/>
      <c r="Q101" s="69">
        <f>+'Pay App 3'!Q101+N101+P101</f>
        <v>0</v>
      </c>
    </row>
    <row r="102" spans="1:17" ht="21" customHeight="1" x14ac:dyDescent="0.25">
      <c r="A102" s="154" t="s">
        <v>281</v>
      </c>
      <c r="B102" s="154"/>
      <c r="C102" s="154" t="s">
        <v>280</v>
      </c>
      <c r="D102" s="155"/>
      <c r="E102" s="101">
        <f>+'Pay App 3'!E102</f>
        <v>0</v>
      </c>
      <c r="F102" s="73"/>
      <c r="G102" s="102">
        <f>+'Pay App 3'!G102+'Pay App 4'!F102</f>
        <v>0</v>
      </c>
      <c r="H102" s="194">
        <f>+'Pay App 3'!K102</f>
        <v>0</v>
      </c>
      <c r="I102" s="195"/>
      <c r="J102" s="104"/>
      <c r="K102" s="55">
        <f t="shared" si="2"/>
        <v>0</v>
      </c>
      <c r="L102" s="56">
        <f t="shared" si="0"/>
        <v>0</v>
      </c>
      <c r="M102" s="54">
        <f t="shared" si="1"/>
        <v>0</v>
      </c>
      <c r="N102" s="54">
        <f t="shared" si="3"/>
        <v>0</v>
      </c>
      <c r="O102" s="101">
        <f>+'Pay App 3'!O102+'Pay App 3'!P102</f>
        <v>0</v>
      </c>
      <c r="P102" s="73"/>
      <c r="Q102" s="69">
        <f>+'Pay App 3'!Q102+N102+P102</f>
        <v>0</v>
      </c>
    </row>
    <row r="103" spans="1:17" ht="21" customHeight="1" x14ac:dyDescent="0.25">
      <c r="A103" s="154" t="s">
        <v>282</v>
      </c>
      <c r="B103" s="154"/>
      <c r="C103" s="154" t="s">
        <v>283</v>
      </c>
      <c r="D103" s="155"/>
      <c r="E103" s="101">
        <f>+'Pay App 3'!E103</f>
        <v>0</v>
      </c>
      <c r="F103" s="73"/>
      <c r="G103" s="102">
        <f>+'Pay App 3'!G103+'Pay App 4'!F103</f>
        <v>0</v>
      </c>
      <c r="H103" s="194">
        <f>+'Pay App 3'!K103</f>
        <v>0</v>
      </c>
      <c r="I103" s="195"/>
      <c r="J103" s="104"/>
      <c r="K103" s="55">
        <f t="shared" si="2"/>
        <v>0</v>
      </c>
      <c r="L103" s="56">
        <f t="shared" si="0"/>
        <v>0</v>
      </c>
      <c r="M103" s="54">
        <f t="shared" si="1"/>
        <v>0</v>
      </c>
      <c r="N103" s="54">
        <f t="shared" si="3"/>
        <v>0</v>
      </c>
      <c r="O103" s="101">
        <f>+'Pay App 3'!O103+'Pay App 3'!P103</f>
        <v>0</v>
      </c>
      <c r="P103" s="73"/>
      <c r="Q103" s="69">
        <f>+'Pay App 3'!Q103+N103+P103</f>
        <v>0</v>
      </c>
    </row>
    <row r="104" spans="1:17" ht="21" customHeight="1" x14ac:dyDescent="0.25">
      <c r="A104" s="154" t="s">
        <v>284</v>
      </c>
      <c r="B104" s="154"/>
      <c r="C104" s="154" t="s">
        <v>285</v>
      </c>
      <c r="D104" s="155"/>
      <c r="E104" s="101">
        <f>+'Pay App 3'!E104</f>
        <v>0</v>
      </c>
      <c r="F104" s="73"/>
      <c r="G104" s="102">
        <f>+'Pay App 3'!G104+'Pay App 4'!F104</f>
        <v>0</v>
      </c>
      <c r="H104" s="194">
        <f>+'Pay App 3'!K104</f>
        <v>0</v>
      </c>
      <c r="I104" s="195"/>
      <c r="J104" s="104"/>
      <c r="K104" s="55">
        <f t="shared" si="2"/>
        <v>0</v>
      </c>
      <c r="L104" s="56">
        <f t="shared" si="0"/>
        <v>0</v>
      </c>
      <c r="M104" s="54">
        <f t="shared" si="1"/>
        <v>0</v>
      </c>
      <c r="N104" s="54">
        <f t="shared" si="3"/>
        <v>0</v>
      </c>
      <c r="O104" s="101">
        <f>+'Pay App 3'!O104+'Pay App 3'!P104</f>
        <v>0</v>
      </c>
      <c r="P104" s="73"/>
      <c r="Q104" s="69">
        <f>+'Pay App 3'!Q104+N104+P104</f>
        <v>0</v>
      </c>
    </row>
    <row r="105" spans="1:17" ht="21" customHeight="1" x14ac:dyDescent="0.25">
      <c r="A105" s="154" t="s">
        <v>292</v>
      </c>
      <c r="B105" s="154"/>
      <c r="C105" s="154" t="s">
        <v>286</v>
      </c>
      <c r="D105" s="155"/>
      <c r="E105" s="101">
        <f>+'Pay App 3'!E105</f>
        <v>0</v>
      </c>
      <c r="F105" s="73"/>
      <c r="G105" s="102">
        <f>+'Pay App 3'!G105+'Pay App 4'!F105</f>
        <v>0</v>
      </c>
      <c r="H105" s="194">
        <f>+'Pay App 3'!K105</f>
        <v>0</v>
      </c>
      <c r="I105" s="195"/>
      <c r="J105" s="104"/>
      <c r="K105" s="55">
        <f t="shared" si="2"/>
        <v>0</v>
      </c>
      <c r="L105" s="56">
        <f t="shared" si="0"/>
        <v>0</v>
      </c>
      <c r="M105" s="54">
        <f t="shared" si="1"/>
        <v>0</v>
      </c>
      <c r="N105" s="54">
        <f t="shared" si="3"/>
        <v>0</v>
      </c>
      <c r="O105" s="101">
        <f>+'Pay App 3'!O105+'Pay App 3'!P105</f>
        <v>0</v>
      </c>
      <c r="P105" s="73"/>
      <c r="Q105" s="69">
        <f>+'Pay App 3'!Q105+N105+P105</f>
        <v>0</v>
      </c>
    </row>
    <row r="106" spans="1:17" ht="21" customHeight="1" x14ac:dyDescent="0.25">
      <c r="A106" s="154" t="s">
        <v>413</v>
      </c>
      <c r="B106" s="154"/>
      <c r="C106" s="154" t="s">
        <v>414</v>
      </c>
      <c r="D106" s="155"/>
      <c r="E106" s="101">
        <f>+'Pay App 3'!E106</f>
        <v>0</v>
      </c>
      <c r="F106" s="73"/>
      <c r="G106" s="102">
        <f>+'Pay App 3'!G106+'Pay App 4'!F106</f>
        <v>0</v>
      </c>
      <c r="H106" s="194">
        <f>+'Pay App 3'!K106</f>
        <v>0</v>
      </c>
      <c r="I106" s="195"/>
      <c r="J106" s="104"/>
      <c r="K106" s="55">
        <f t="shared" si="2"/>
        <v>0</v>
      </c>
      <c r="L106" s="56">
        <f t="shared" si="0"/>
        <v>0</v>
      </c>
      <c r="M106" s="54">
        <f t="shared" si="1"/>
        <v>0</v>
      </c>
      <c r="N106" s="54">
        <f t="shared" si="3"/>
        <v>0</v>
      </c>
      <c r="O106" s="101">
        <f>+'Pay App 3'!O106+'Pay App 3'!P106</f>
        <v>0</v>
      </c>
      <c r="P106" s="73"/>
      <c r="Q106" s="69">
        <f>+'Pay App 3'!Q106+N106+P106</f>
        <v>0</v>
      </c>
    </row>
    <row r="107" spans="1:17" ht="21" customHeight="1" x14ac:dyDescent="0.25">
      <c r="A107" s="154" t="s">
        <v>293</v>
      </c>
      <c r="B107" s="154"/>
      <c r="C107" s="154" t="s">
        <v>287</v>
      </c>
      <c r="D107" s="155"/>
      <c r="E107" s="101">
        <f>+'Pay App 3'!E107</f>
        <v>0</v>
      </c>
      <c r="F107" s="73"/>
      <c r="G107" s="102">
        <f>+'Pay App 3'!G107+'Pay App 4'!F107</f>
        <v>0</v>
      </c>
      <c r="H107" s="194">
        <f>+'Pay App 3'!K107</f>
        <v>0</v>
      </c>
      <c r="I107" s="195"/>
      <c r="J107" s="104"/>
      <c r="K107" s="55">
        <f t="shared" si="2"/>
        <v>0</v>
      </c>
      <c r="L107" s="56">
        <f t="shared" si="0"/>
        <v>0</v>
      </c>
      <c r="M107" s="54">
        <f t="shared" si="1"/>
        <v>0</v>
      </c>
      <c r="N107" s="54">
        <f t="shared" si="3"/>
        <v>0</v>
      </c>
      <c r="O107" s="101">
        <f>+'Pay App 3'!O107+'Pay App 3'!P107</f>
        <v>0</v>
      </c>
      <c r="P107" s="73"/>
      <c r="Q107" s="69">
        <f>+'Pay App 3'!Q107+N107+P107</f>
        <v>0</v>
      </c>
    </row>
    <row r="108" spans="1:17" ht="21" customHeight="1" x14ac:dyDescent="0.25">
      <c r="A108" s="154" t="s">
        <v>294</v>
      </c>
      <c r="B108" s="154"/>
      <c r="C108" s="154" t="s">
        <v>288</v>
      </c>
      <c r="D108" s="155"/>
      <c r="E108" s="101">
        <f>+'Pay App 3'!E108</f>
        <v>0</v>
      </c>
      <c r="F108" s="73"/>
      <c r="G108" s="102">
        <f>+'Pay App 3'!G108+'Pay App 4'!F108</f>
        <v>0</v>
      </c>
      <c r="H108" s="194">
        <f>+'Pay App 3'!K108</f>
        <v>0</v>
      </c>
      <c r="I108" s="195"/>
      <c r="J108" s="104"/>
      <c r="K108" s="55">
        <f t="shared" si="2"/>
        <v>0</v>
      </c>
      <c r="L108" s="56">
        <f t="shared" si="0"/>
        <v>0</v>
      </c>
      <c r="M108" s="54">
        <f t="shared" si="1"/>
        <v>0</v>
      </c>
      <c r="N108" s="54">
        <f t="shared" si="3"/>
        <v>0</v>
      </c>
      <c r="O108" s="101">
        <f>+'Pay App 3'!O108+'Pay App 3'!P108</f>
        <v>0</v>
      </c>
      <c r="P108" s="73"/>
      <c r="Q108" s="69">
        <f>+'Pay App 3'!Q108+N108+P108</f>
        <v>0</v>
      </c>
    </row>
    <row r="109" spans="1:17" ht="21" customHeight="1" x14ac:dyDescent="0.25">
      <c r="A109" s="154" t="s">
        <v>295</v>
      </c>
      <c r="B109" s="154"/>
      <c r="C109" s="154" t="s">
        <v>289</v>
      </c>
      <c r="D109" s="155"/>
      <c r="E109" s="101">
        <f>+'Pay App 3'!E109</f>
        <v>0</v>
      </c>
      <c r="F109" s="73"/>
      <c r="G109" s="102">
        <f>+'Pay App 3'!G109+'Pay App 4'!F109</f>
        <v>0</v>
      </c>
      <c r="H109" s="194">
        <f>+'Pay App 3'!K109</f>
        <v>0</v>
      </c>
      <c r="I109" s="195"/>
      <c r="J109" s="104"/>
      <c r="K109" s="55">
        <f t="shared" si="2"/>
        <v>0</v>
      </c>
      <c r="L109" s="56">
        <f t="shared" si="0"/>
        <v>0</v>
      </c>
      <c r="M109" s="54">
        <f t="shared" si="1"/>
        <v>0</v>
      </c>
      <c r="N109" s="54">
        <f t="shared" si="3"/>
        <v>0</v>
      </c>
      <c r="O109" s="101">
        <f>+'Pay App 3'!O109+'Pay App 3'!P109</f>
        <v>0</v>
      </c>
      <c r="P109" s="73"/>
      <c r="Q109" s="69">
        <f>+'Pay App 3'!Q109+N109+P109</f>
        <v>0</v>
      </c>
    </row>
    <row r="110" spans="1:17" ht="21" customHeight="1" x14ac:dyDescent="0.25">
      <c r="A110" s="154" t="s">
        <v>296</v>
      </c>
      <c r="B110" s="154"/>
      <c r="C110" s="154" t="s">
        <v>290</v>
      </c>
      <c r="D110" s="155"/>
      <c r="E110" s="101">
        <f>+'Pay App 3'!E110</f>
        <v>0</v>
      </c>
      <c r="F110" s="73"/>
      <c r="G110" s="102">
        <f>+'Pay App 3'!G110+'Pay App 4'!F110</f>
        <v>0</v>
      </c>
      <c r="H110" s="194">
        <f>+'Pay App 3'!K110</f>
        <v>0</v>
      </c>
      <c r="I110" s="195"/>
      <c r="J110" s="104"/>
      <c r="K110" s="55">
        <f t="shared" si="2"/>
        <v>0</v>
      </c>
      <c r="L110" s="56">
        <f t="shared" si="0"/>
        <v>0</v>
      </c>
      <c r="M110" s="54">
        <f t="shared" si="1"/>
        <v>0</v>
      </c>
      <c r="N110" s="54">
        <f t="shared" si="3"/>
        <v>0</v>
      </c>
      <c r="O110" s="101">
        <f>+'Pay App 3'!O110+'Pay App 3'!P110</f>
        <v>0</v>
      </c>
      <c r="P110" s="73"/>
      <c r="Q110" s="69">
        <f>+'Pay App 3'!Q110+N110+P110</f>
        <v>0</v>
      </c>
    </row>
    <row r="111" spans="1:17" ht="21" customHeight="1" x14ac:dyDescent="0.25">
      <c r="A111" s="154" t="s">
        <v>297</v>
      </c>
      <c r="B111" s="154"/>
      <c r="C111" s="154" t="s">
        <v>291</v>
      </c>
      <c r="D111" s="155"/>
      <c r="E111" s="101">
        <f>+'Pay App 3'!E111</f>
        <v>0</v>
      </c>
      <c r="F111" s="73"/>
      <c r="G111" s="102">
        <f>+'Pay App 3'!G111+'Pay App 4'!F111</f>
        <v>0</v>
      </c>
      <c r="H111" s="194">
        <f>+'Pay App 3'!K111</f>
        <v>0</v>
      </c>
      <c r="I111" s="195"/>
      <c r="J111" s="104"/>
      <c r="K111" s="55">
        <f t="shared" si="2"/>
        <v>0</v>
      </c>
      <c r="L111" s="56">
        <f t="shared" si="0"/>
        <v>0</v>
      </c>
      <c r="M111" s="54">
        <f t="shared" si="1"/>
        <v>0</v>
      </c>
      <c r="N111" s="54">
        <f t="shared" si="3"/>
        <v>0</v>
      </c>
      <c r="O111" s="101">
        <f>+'Pay App 3'!O111+'Pay App 3'!P111</f>
        <v>0</v>
      </c>
      <c r="P111" s="73"/>
      <c r="Q111" s="69">
        <f>+'Pay App 3'!Q111+N111+P111</f>
        <v>0</v>
      </c>
    </row>
    <row r="112" spans="1:17" ht="21" customHeight="1" x14ac:dyDescent="0.25">
      <c r="A112" s="159" t="s">
        <v>226</v>
      </c>
      <c r="B112" s="159"/>
      <c r="C112" s="159" t="s">
        <v>227</v>
      </c>
      <c r="D112" s="160"/>
      <c r="E112" s="101">
        <f>+'Pay App 3'!E112</f>
        <v>0</v>
      </c>
      <c r="F112" s="73"/>
      <c r="G112" s="102">
        <f>+'Pay App 3'!G112+'Pay App 4'!F112</f>
        <v>0</v>
      </c>
      <c r="H112" s="194">
        <f>+'Pay App 3'!K112</f>
        <v>0</v>
      </c>
      <c r="I112" s="195"/>
      <c r="J112" s="104"/>
      <c r="K112" s="55">
        <f t="shared" si="2"/>
        <v>0</v>
      </c>
      <c r="L112" s="56">
        <f t="shared" si="0"/>
        <v>0</v>
      </c>
      <c r="M112" s="54">
        <f t="shared" si="1"/>
        <v>0</v>
      </c>
      <c r="N112" s="54">
        <f t="shared" si="3"/>
        <v>0</v>
      </c>
      <c r="O112" s="101">
        <f>+'Pay App 3'!O112+'Pay App 3'!P112</f>
        <v>0</v>
      </c>
      <c r="P112" s="73"/>
      <c r="Q112" s="69">
        <f>+'Pay App 3'!Q112+N112+P112</f>
        <v>0</v>
      </c>
    </row>
    <row r="113" spans="1:17" ht="21" customHeight="1" x14ac:dyDescent="0.25">
      <c r="A113" s="154" t="s">
        <v>85</v>
      </c>
      <c r="B113" s="154"/>
      <c r="C113" s="154" t="s">
        <v>86</v>
      </c>
      <c r="D113" s="155"/>
      <c r="E113" s="101">
        <f>+'Pay App 3'!E113</f>
        <v>0</v>
      </c>
      <c r="F113" s="73"/>
      <c r="G113" s="102">
        <f>+'Pay App 3'!G113+'Pay App 4'!F113</f>
        <v>0</v>
      </c>
      <c r="H113" s="194">
        <f>+'Pay App 3'!K113</f>
        <v>0</v>
      </c>
      <c r="I113" s="195"/>
      <c r="J113" s="104"/>
      <c r="K113" s="55">
        <f t="shared" si="2"/>
        <v>0</v>
      </c>
      <c r="L113" s="56">
        <f t="shared" si="0"/>
        <v>0</v>
      </c>
      <c r="M113" s="54">
        <f t="shared" si="1"/>
        <v>0</v>
      </c>
      <c r="N113" s="54">
        <f t="shared" si="3"/>
        <v>0</v>
      </c>
      <c r="O113" s="101">
        <f>+'Pay App 3'!O113+'Pay App 3'!P113</f>
        <v>0</v>
      </c>
      <c r="P113" s="73"/>
      <c r="Q113" s="69">
        <f>+'Pay App 3'!Q113+N113+P113</f>
        <v>0</v>
      </c>
    </row>
    <row r="114" spans="1:17" ht="21" customHeight="1" x14ac:dyDescent="0.25">
      <c r="A114" s="154" t="s">
        <v>87</v>
      </c>
      <c r="B114" s="154"/>
      <c r="C114" s="154" t="s">
        <v>88</v>
      </c>
      <c r="D114" s="155"/>
      <c r="E114" s="101">
        <f>+'Pay App 3'!E114</f>
        <v>0</v>
      </c>
      <c r="F114" s="73"/>
      <c r="G114" s="102">
        <f>+'Pay App 3'!G114+'Pay App 4'!F114</f>
        <v>0</v>
      </c>
      <c r="H114" s="194">
        <f>+'Pay App 3'!K114</f>
        <v>0</v>
      </c>
      <c r="I114" s="195"/>
      <c r="J114" s="104"/>
      <c r="K114" s="55">
        <f t="shared" si="2"/>
        <v>0</v>
      </c>
      <c r="L114" s="56">
        <f t="shared" si="0"/>
        <v>0</v>
      </c>
      <c r="M114" s="54">
        <f t="shared" si="1"/>
        <v>0</v>
      </c>
      <c r="N114" s="54">
        <f t="shared" si="3"/>
        <v>0</v>
      </c>
      <c r="O114" s="101">
        <f>+'Pay App 3'!O114+'Pay App 3'!P114</f>
        <v>0</v>
      </c>
      <c r="P114" s="73"/>
      <c r="Q114" s="69">
        <f>+'Pay App 3'!Q114+N114+P114</f>
        <v>0</v>
      </c>
    </row>
    <row r="115" spans="1:17" ht="21" customHeight="1" x14ac:dyDescent="0.25">
      <c r="A115" s="154" t="s">
        <v>298</v>
      </c>
      <c r="B115" s="154"/>
      <c r="C115" s="154" t="s">
        <v>299</v>
      </c>
      <c r="D115" s="155"/>
      <c r="E115" s="101">
        <f>+'Pay App 3'!E115</f>
        <v>0</v>
      </c>
      <c r="F115" s="73"/>
      <c r="G115" s="102">
        <f>+'Pay App 3'!G115+'Pay App 4'!F115</f>
        <v>0</v>
      </c>
      <c r="H115" s="194">
        <f>+'Pay App 3'!K115</f>
        <v>0</v>
      </c>
      <c r="I115" s="195"/>
      <c r="J115" s="104"/>
      <c r="K115" s="55">
        <f t="shared" si="2"/>
        <v>0</v>
      </c>
      <c r="L115" s="56">
        <f t="shared" si="0"/>
        <v>0</v>
      </c>
      <c r="M115" s="54">
        <f t="shared" si="1"/>
        <v>0</v>
      </c>
      <c r="N115" s="54">
        <f t="shared" si="3"/>
        <v>0</v>
      </c>
      <c r="O115" s="101">
        <f>+'Pay App 3'!O115+'Pay App 3'!P115</f>
        <v>0</v>
      </c>
      <c r="P115" s="73"/>
      <c r="Q115" s="69">
        <f>+'Pay App 3'!Q115+N115+P115</f>
        <v>0</v>
      </c>
    </row>
    <row r="116" spans="1:17" ht="21" customHeight="1" x14ac:dyDescent="0.25">
      <c r="A116" s="159" t="s">
        <v>224</v>
      </c>
      <c r="B116" s="159"/>
      <c r="C116" s="157" t="s">
        <v>225</v>
      </c>
      <c r="D116" s="185"/>
      <c r="E116" s="101">
        <f>+'Pay App 3'!E116</f>
        <v>0</v>
      </c>
      <c r="F116" s="73"/>
      <c r="G116" s="102">
        <f>+'Pay App 3'!G116+'Pay App 4'!F116</f>
        <v>0</v>
      </c>
      <c r="H116" s="194">
        <f>+'Pay App 3'!K116</f>
        <v>0</v>
      </c>
      <c r="I116" s="195"/>
      <c r="J116" s="104"/>
      <c r="K116" s="55">
        <f t="shared" si="2"/>
        <v>0</v>
      </c>
      <c r="L116" s="56">
        <f t="shared" si="0"/>
        <v>0</v>
      </c>
      <c r="M116" s="54">
        <f t="shared" si="1"/>
        <v>0</v>
      </c>
      <c r="N116" s="54">
        <f t="shared" si="3"/>
        <v>0</v>
      </c>
      <c r="O116" s="101">
        <f>+'Pay App 3'!O116+'Pay App 3'!P116</f>
        <v>0</v>
      </c>
      <c r="P116" s="73"/>
      <c r="Q116" s="69">
        <f>+'Pay App 3'!Q116+N116+P116</f>
        <v>0</v>
      </c>
    </row>
    <row r="117" spans="1:17" ht="21" customHeight="1" x14ac:dyDescent="0.25">
      <c r="A117" s="154" t="s">
        <v>300</v>
      </c>
      <c r="B117" s="154"/>
      <c r="C117" s="154" t="s">
        <v>301</v>
      </c>
      <c r="D117" s="155"/>
      <c r="E117" s="101">
        <f>+'Pay App 3'!E117</f>
        <v>0</v>
      </c>
      <c r="F117" s="73"/>
      <c r="G117" s="102">
        <f>+'Pay App 3'!G117+'Pay App 4'!F117</f>
        <v>0</v>
      </c>
      <c r="H117" s="194">
        <f>+'Pay App 3'!K117</f>
        <v>0</v>
      </c>
      <c r="I117" s="195"/>
      <c r="J117" s="104"/>
      <c r="K117" s="55">
        <f t="shared" si="2"/>
        <v>0</v>
      </c>
      <c r="L117" s="56">
        <f t="shared" si="0"/>
        <v>0</v>
      </c>
      <c r="M117" s="54">
        <f t="shared" si="1"/>
        <v>0</v>
      </c>
      <c r="N117" s="54">
        <f t="shared" si="3"/>
        <v>0</v>
      </c>
      <c r="O117" s="101">
        <f>+'Pay App 3'!O117+'Pay App 3'!P117</f>
        <v>0</v>
      </c>
      <c r="P117" s="73"/>
      <c r="Q117" s="69">
        <f>+'Pay App 3'!Q117+N117+P117</f>
        <v>0</v>
      </c>
    </row>
    <row r="118" spans="1:17" ht="21" customHeight="1" x14ac:dyDescent="0.25">
      <c r="A118" s="154" t="s">
        <v>89</v>
      </c>
      <c r="B118" s="154"/>
      <c r="C118" s="123" t="s">
        <v>90</v>
      </c>
      <c r="D118" s="136"/>
      <c r="E118" s="101">
        <f>+'Pay App 3'!E118</f>
        <v>0</v>
      </c>
      <c r="F118" s="73"/>
      <c r="G118" s="102">
        <f>+'Pay App 3'!G118+'Pay App 4'!F118</f>
        <v>0</v>
      </c>
      <c r="H118" s="194">
        <f>+'Pay App 3'!K118</f>
        <v>0</v>
      </c>
      <c r="I118" s="195"/>
      <c r="J118" s="104"/>
      <c r="K118" s="55">
        <f t="shared" si="2"/>
        <v>0</v>
      </c>
      <c r="L118" s="56">
        <f t="shared" si="0"/>
        <v>0</v>
      </c>
      <c r="M118" s="54">
        <f t="shared" si="1"/>
        <v>0</v>
      </c>
      <c r="N118" s="54">
        <f t="shared" si="3"/>
        <v>0</v>
      </c>
      <c r="O118" s="101">
        <f>+'Pay App 3'!O118+'Pay App 3'!P118</f>
        <v>0</v>
      </c>
      <c r="P118" s="73"/>
      <c r="Q118" s="69">
        <f>+'Pay App 3'!Q118+N118+P118</f>
        <v>0</v>
      </c>
    </row>
    <row r="119" spans="1:17" ht="21" customHeight="1" x14ac:dyDescent="0.25">
      <c r="A119" s="154" t="s">
        <v>91</v>
      </c>
      <c r="B119" s="154"/>
      <c r="C119" s="155" t="s">
        <v>92</v>
      </c>
      <c r="D119" s="172"/>
      <c r="E119" s="101">
        <f>+'Pay App 3'!E119</f>
        <v>0</v>
      </c>
      <c r="F119" s="73"/>
      <c r="G119" s="102">
        <f>+'Pay App 3'!G119+'Pay App 4'!F119</f>
        <v>0</v>
      </c>
      <c r="H119" s="194">
        <f>+'Pay App 3'!K119</f>
        <v>0</v>
      </c>
      <c r="I119" s="195"/>
      <c r="J119" s="104"/>
      <c r="K119" s="55">
        <f t="shared" si="2"/>
        <v>0</v>
      </c>
      <c r="L119" s="56">
        <f t="shared" si="0"/>
        <v>0</v>
      </c>
      <c r="M119" s="54">
        <f t="shared" si="1"/>
        <v>0</v>
      </c>
      <c r="N119" s="54">
        <f t="shared" si="3"/>
        <v>0</v>
      </c>
      <c r="O119" s="101">
        <f>+'Pay App 3'!O119+'Pay App 3'!P119</f>
        <v>0</v>
      </c>
      <c r="P119" s="73"/>
      <c r="Q119" s="69">
        <f>+'Pay App 3'!Q119+N119+P119</f>
        <v>0</v>
      </c>
    </row>
    <row r="120" spans="1:17" ht="21" customHeight="1" x14ac:dyDescent="0.25">
      <c r="A120" s="154" t="s">
        <v>302</v>
      </c>
      <c r="B120" s="154"/>
      <c r="C120" s="154" t="s">
        <v>303</v>
      </c>
      <c r="D120" s="155"/>
      <c r="E120" s="101">
        <f>+'Pay App 3'!E120</f>
        <v>0</v>
      </c>
      <c r="F120" s="73"/>
      <c r="G120" s="102">
        <f>+'Pay App 3'!G120+'Pay App 4'!F120</f>
        <v>0</v>
      </c>
      <c r="H120" s="194">
        <f>+'Pay App 3'!K120</f>
        <v>0</v>
      </c>
      <c r="I120" s="195"/>
      <c r="J120" s="104"/>
      <c r="K120" s="55">
        <f t="shared" si="2"/>
        <v>0</v>
      </c>
      <c r="L120" s="56">
        <f t="shared" si="0"/>
        <v>0</v>
      </c>
      <c r="M120" s="54">
        <f t="shared" si="1"/>
        <v>0</v>
      </c>
      <c r="N120" s="54">
        <f t="shared" si="3"/>
        <v>0</v>
      </c>
      <c r="O120" s="101">
        <f>+'Pay App 3'!O120+'Pay App 3'!P120</f>
        <v>0</v>
      </c>
      <c r="P120" s="73"/>
      <c r="Q120" s="69">
        <f>+'Pay App 3'!Q120+N120+P120</f>
        <v>0</v>
      </c>
    </row>
    <row r="121" spans="1:17" ht="21" customHeight="1" x14ac:dyDescent="0.25">
      <c r="A121" s="154" t="s">
        <v>304</v>
      </c>
      <c r="B121" s="154"/>
      <c r="C121" s="154" t="s">
        <v>305</v>
      </c>
      <c r="D121" s="155"/>
      <c r="E121" s="101">
        <f>+'Pay App 3'!E121</f>
        <v>0</v>
      </c>
      <c r="F121" s="73"/>
      <c r="G121" s="102">
        <f>+'Pay App 3'!G121+'Pay App 4'!F121</f>
        <v>0</v>
      </c>
      <c r="H121" s="194">
        <f>+'Pay App 3'!K121</f>
        <v>0</v>
      </c>
      <c r="I121" s="195"/>
      <c r="J121" s="104"/>
      <c r="K121" s="55">
        <f t="shared" si="2"/>
        <v>0</v>
      </c>
      <c r="L121" s="56">
        <f t="shared" si="0"/>
        <v>0</v>
      </c>
      <c r="M121" s="54">
        <f t="shared" si="1"/>
        <v>0</v>
      </c>
      <c r="N121" s="54">
        <f t="shared" si="3"/>
        <v>0</v>
      </c>
      <c r="O121" s="101">
        <f>+'Pay App 3'!O121+'Pay App 3'!P121</f>
        <v>0</v>
      </c>
      <c r="P121" s="73"/>
      <c r="Q121" s="69">
        <f>+'Pay App 3'!Q121+N121+P121</f>
        <v>0</v>
      </c>
    </row>
    <row r="122" spans="1:17" ht="21" customHeight="1" x14ac:dyDescent="0.25">
      <c r="A122" s="159" t="s">
        <v>93</v>
      </c>
      <c r="B122" s="159"/>
      <c r="C122" s="160" t="s">
        <v>221</v>
      </c>
      <c r="D122" s="163"/>
      <c r="E122" s="101">
        <f>+'Pay App 3'!E122</f>
        <v>0</v>
      </c>
      <c r="F122" s="73"/>
      <c r="G122" s="102">
        <f>+'Pay App 3'!G122+'Pay App 4'!F122</f>
        <v>0</v>
      </c>
      <c r="H122" s="194">
        <f>+'Pay App 3'!K122</f>
        <v>0</v>
      </c>
      <c r="I122" s="195"/>
      <c r="J122" s="104"/>
      <c r="K122" s="55">
        <f t="shared" si="2"/>
        <v>0</v>
      </c>
      <c r="L122" s="56">
        <f t="shared" si="0"/>
        <v>0</v>
      </c>
      <c r="M122" s="54">
        <f t="shared" si="1"/>
        <v>0</v>
      </c>
      <c r="N122" s="54">
        <f t="shared" si="3"/>
        <v>0</v>
      </c>
      <c r="O122" s="101">
        <f>+'Pay App 3'!O122+'Pay App 3'!P122</f>
        <v>0</v>
      </c>
      <c r="P122" s="73"/>
      <c r="Q122" s="69">
        <f>+'Pay App 3'!Q122+N122+P122</f>
        <v>0</v>
      </c>
    </row>
    <row r="123" spans="1:17" ht="21" customHeight="1" x14ac:dyDescent="0.25">
      <c r="A123" s="154" t="s">
        <v>306</v>
      </c>
      <c r="B123" s="154"/>
      <c r="C123" s="154" t="s">
        <v>307</v>
      </c>
      <c r="D123" s="155"/>
      <c r="E123" s="101">
        <f>+'Pay App 3'!E123</f>
        <v>0</v>
      </c>
      <c r="F123" s="73"/>
      <c r="G123" s="102">
        <f>+'Pay App 3'!G123+'Pay App 4'!F123</f>
        <v>0</v>
      </c>
      <c r="H123" s="194">
        <f>+'Pay App 3'!K123</f>
        <v>0</v>
      </c>
      <c r="I123" s="195"/>
      <c r="J123" s="104"/>
      <c r="K123" s="55">
        <f t="shared" si="2"/>
        <v>0</v>
      </c>
      <c r="L123" s="56">
        <f t="shared" si="0"/>
        <v>0</v>
      </c>
      <c r="M123" s="54">
        <f t="shared" si="1"/>
        <v>0</v>
      </c>
      <c r="N123" s="54">
        <f t="shared" si="3"/>
        <v>0</v>
      </c>
      <c r="O123" s="101">
        <f>+'Pay App 3'!O123+'Pay App 3'!P123</f>
        <v>0</v>
      </c>
      <c r="P123" s="73"/>
      <c r="Q123" s="69">
        <f>+'Pay App 3'!Q123+N123+P123</f>
        <v>0</v>
      </c>
    </row>
    <row r="124" spans="1:17" ht="21" customHeight="1" x14ac:dyDescent="0.25">
      <c r="A124" s="154" t="s">
        <v>306</v>
      </c>
      <c r="B124" s="154"/>
      <c r="C124" s="154" t="s">
        <v>308</v>
      </c>
      <c r="D124" s="155"/>
      <c r="E124" s="101">
        <f>+'Pay App 3'!E124</f>
        <v>0</v>
      </c>
      <c r="F124" s="73"/>
      <c r="G124" s="102">
        <f>+'Pay App 3'!G124+'Pay App 4'!F124</f>
        <v>0</v>
      </c>
      <c r="H124" s="194">
        <f>+'Pay App 3'!K124</f>
        <v>0</v>
      </c>
      <c r="I124" s="195"/>
      <c r="J124" s="104"/>
      <c r="K124" s="55">
        <f t="shared" si="2"/>
        <v>0</v>
      </c>
      <c r="L124" s="56">
        <f t="shared" si="0"/>
        <v>0</v>
      </c>
      <c r="M124" s="54">
        <f t="shared" si="1"/>
        <v>0</v>
      </c>
      <c r="N124" s="54">
        <f t="shared" si="3"/>
        <v>0</v>
      </c>
      <c r="O124" s="101">
        <f>+'Pay App 3'!O124+'Pay App 3'!P124</f>
        <v>0</v>
      </c>
      <c r="P124" s="73"/>
      <c r="Q124" s="69">
        <f>+'Pay App 3'!Q124+N124+P124</f>
        <v>0</v>
      </c>
    </row>
    <row r="125" spans="1:17" ht="21" customHeight="1" x14ac:dyDescent="0.25">
      <c r="A125" s="154" t="s">
        <v>306</v>
      </c>
      <c r="B125" s="154"/>
      <c r="C125" s="154" t="s">
        <v>309</v>
      </c>
      <c r="D125" s="155"/>
      <c r="E125" s="101">
        <f>+'Pay App 3'!E125</f>
        <v>0</v>
      </c>
      <c r="F125" s="73"/>
      <c r="G125" s="102">
        <f>+'Pay App 3'!G125+'Pay App 4'!F125</f>
        <v>0</v>
      </c>
      <c r="H125" s="194">
        <f>+'Pay App 3'!K125</f>
        <v>0</v>
      </c>
      <c r="I125" s="195"/>
      <c r="J125" s="104"/>
      <c r="K125" s="55">
        <f t="shared" si="2"/>
        <v>0</v>
      </c>
      <c r="L125" s="56">
        <f t="shared" si="0"/>
        <v>0</v>
      </c>
      <c r="M125" s="54">
        <f t="shared" si="1"/>
        <v>0</v>
      </c>
      <c r="N125" s="54">
        <f t="shared" si="3"/>
        <v>0</v>
      </c>
      <c r="O125" s="101">
        <f>+'Pay App 3'!O125+'Pay App 3'!P125</f>
        <v>0</v>
      </c>
      <c r="P125" s="73"/>
      <c r="Q125" s="69">
        <f>+'Pay App 3'!Q125+N125+P125</f>
        <v>0</v>
      </c>
    </row>
    <row r="126" spans="1:17" ht="21" customHeight="1" x14ac:dyDescent="0.25">
      <c r="A126" s="159" t="s">
        <v>222</v>
      </c>
      <c r="B126" s="159"/>
      <c r="C126" s="159" t="s">
        <v>223</v>
      </c>
      <c r="D126" s="160"/>
      <c r="E126" s="101">
        <f>+'Pay App 3'!E126</f>
        <v>0</v>
      </c>
      <c r="F126" s="73"/>
      <c r="G126" s="102">
        <f>+'Pay App 3'!G126+'Pay App 4'!F126</f>
        <v>0</v>
      </c>
      <c r="H126" s="194">
        <f>+'Pay App 3'!K126</f>
        <v>0</v>
      </c>
      <c r="I126" s="195"/>
      <c r="J126" s="104"/>
      <c r="K126" s="55">
        <f t="shared" si="2"/>
        <v>0</v>
      </c>
      <c r="L126" s="56">
        <f t="shared" si="0"/>
        <v>0</v>
      </c>
      <c r="M126" s="54">
        <f t="shared" si="1"/>
        <v>0</v>
      </c>
      <c r="N126" s="54">
        <f t="shared" si="3"/>
        <v>0</v>
      </c>
      <c r="O126" s="101">
        <f>+'Pay App 3'!O126+'Pay App 3'!P126</f>
        <v>0</v>
      </c>
      <c r="P126" s="73"/>
      <c r="Q126" s="69">
        <f>+'Pay App 3'!Q126+N126+P126</f>
        <v>0</v>
      </c>
    </row>
    <row r="127" spans="1:17" ht="21" customHeight="1" x14ac:dyDescent="0.25">
      <c r="A127" s="154" t="s">
        <v>94</v>
      </c>
      <c r="B127" s="154"/>
      <c r="C127" s="154" t="s">
        <v>95</v>
      </c>
      <c r="D127" s="155"/>
      <c r="E127" s="101">
        <f>+'Pay App 3'!E127</f>
        <v>0</v>
      </c>
      <c r="F127" s="73"/>
      <c r="G127" s="102">
        <f>+'Pay App 3'!G127+'Pay App 4'!F127</f>
        <v>0</v>
      </c>
      <c r="H127" s="194">
        <f>+'Pay App 3'!K127</f>
        <v>0</v>
      </c>
      <c r="I127" s="195"/>
      <c r="J127" s="104"/>
      <c r="K127" s="55">
        <f t="shared" si="2"/>
        <v>0</v>
      </c>
      <c r="L127" s="56">
        <f t="shared" si="0"/>
        <v>0</v>
      </c>
      <c r="M127" s="54">
        <f t="shared" si="1"/>
        <v>0</v>
      </c>
      <c r="N127" s="54">
        <f t="shared" si="3"/>
        <v>0</v>
      </c>
      <c r="O127" s="101">
        <f>+'Pay App 3'!O127+'Pay App 3'!P127</f>
        <v>0</v>
      </c>
      <c r="P127" s="73"/>
      <c r="Q127" s="69">
        <f>+'Pay App 3'!Q127+N127+P127</f>
        <v>0</v>
      </c>
    </row>
    <row r="128" spans="1:17" ht="21" customHeight="1" x14ac:dyDescent="0.25">
      <c r="A128" s="154" t="s">
        <v>310</v>
      </c>
      <c r="B128" s="154"/>
      <c r="C128" s="154" t="s">
        <v>311</v>
      </c>
      <c r="D128" s="155"/>
      <c r="E128" s="101">
        <f>+'Pay App 3'!E128</f>
        <v>0</v>
      </c>
      <c r="F128" s="73"/>
      <c r="G128" s="102">
        <f>+'Pay App 3'!G128+'Pay App 4'!F128</f>
        <v>0</v>
      </c>
      <c r="H128" s="194">
        <f>+'Pay App 3'!K128</f>
        <v>0</v>
      </c>
      <c r="I128" s="195"/>
      <c r="J128" s="104"/>
      <c r="K128" s="55">
        <f t="shared" si="2"/>
        <v>0</v>
      </c>
      <c r="L128" s="56">
        <f t="shared" si="0"/>
        <v>0</v>
      </c>
      <c r="M128" s="54">
        <f t="shared" si="1"/>
        <v>0</v>
      </c>
      <c r="N128" s="54">
        <f t="shared" si="3"/>
        <v>0</v>
      </c>
      <c r="O128" s="101">
        <f>+'Pay App 3'!O128+'Pay App 3'!P128</f>
        <v>0</v>
      </c>
      <c r="P128" s="73"/>
      <c r="Q128" s="69">
        <f>+'Pay App 3'!Q128+N128+P128</f>
        <v>0</v>
      </c>
    </row>
    <row r="129" spans="1:17" ht="21" customHeight="1" x14ac:dyDescent="0.25">
      <c r="A129" s="154" t="s">
        <v>312</v>
      </c>
      <c r="B129" s="154"/>
      <c r="C129" s="154" t="s">
        <v>313</v>
      </c>
      <c r="D129" s="155"/>
      <c r="E129" s="101">
        <f>+'Pay App 3'!E129</f>
        <v>0</v>
      </c>
      <c r="F129" s="73"/>
      <c r="G129" s="102">
        <f>+'Pay App 3'!G129+'Pay App 4'!F129</f>
        <v>0</v>
      </c>
      <c r="H129" s="194">
        <f>+'Pay App 3'!K129</f>
        <v>0</v>
      </c>
      <c r="I129" s="195"/>
      <c r="J129" s="104"/>
      <c r="K129" s="55">
        <f t="shared" si="2"/>
        <v>0</v>
      </c>
      <c r="L129" s="56">
        <f t="shared" si="0"/>
        <v>0</v>
      </c>
      <c r="M129" s="54">
        <f t="shared" si="1"/>
        <v>0</v>
      </c>
      <c r="N129" s="54">
        <f t="shared" si="3"/>
        <v>0</v>
      </c>
      <c r="O129" s="101">
        <f>+'Pay App 3'!O129+'Pay App 3'!P129</f>
        <v>0</v>
      </c>
      <c r="P129" s="73"/>
      <c r="Q129" s="69">
        <f>+'Pay App 3'!Q129+N129+P129</f>
        <v>0</v>
      </c>
    </row>
    <row r="130" spans="1:17" ht="21" customHeight="1" x14ac:dyDescent="0.25">
      <c r="A130" s="154" t="s">
        <v>96</v>
      </c>
      <c r="B130" s="154"/>
      <c r="C130" s="154" t="s">
        <v>97</v>
      </c>
      <c r="D130" s="155"/>
      <c r="E130" s="101">
        <f>+'Pay App 3'!E130</f>
        <v>0</v>
      </c>
      <c r="F130" s="73"/>
      <c r="G130" s="102">
        <f>+'Pay App 3'!G130+'Pay App 4'!F130</f>
        <v>0</v>
      </c>
      <c r="H130" s="194">
        <f>+'Pay App 3'!K130</f>
        <v>0</v>
      </c>
      <c r="I130" s="195"/>
      <c r="J130" s="104"/>
      <c r="K130" s="55">
        <f t="shared" si="2"/>
        <v>0</v>
      </c>
      <c r="L130" s="56">
        <f t="shared" si="0"/>
        <v>0</v>
      </c>
      <c r="M130" s="54">
        <f t="shared" si="1"/>
        <v>0</v>
      </c>
      <c r="N130" s="54">
        <f t="shared" si="3"/>
        <v>0</v>
      </c>
      <c r="O130" s="101">
        <f>+'Pay App 3'!O130+'Pay App 3'!P130</f>
        <v>0</v>
      </c>
      <c r="P130" s="73"/>
      <c r="Q130" s="69">
        <f>+'Pay App 3'!Q130+N130+P130</f>
        <v>0</v>
      </c>
    </row>
    <row r="131" spans="1:17" ht="21" customHeight="1" x14ac:dyDescent="0.25">
      <c r="A131" s="154" t="s">
        <v>314</v>
      </c>
      <c r="B131" s="154"/>
      <c r="C131" s="154" t="s">
        <v>315</v>
      </c>
      <c r="D131" s="155"/>
      <c r="E131" s="101">
        <f>+'Pay App 3'!E131</f>
        <v>0</v>
      </c>
      <c r="F131" s="73"/>
      <c r="G131" s="102">
        <f>+'Pay App 3'!G131+'Pay App 4'!F131</f>
        <v>0</v>
      </c>
      <c r="H131" s="194">
        <f>+'Pay App 3'!K131</f>
        <v>0</v>
      </c>
      <c r="I131" s="195"/>
      <c r="J131" s="104"/>
      <c r="K131" s="55">
        <f t="shared" si="2"/>
        <v>0</v>
      </c>
      <c r="L131" s="56">
        <f t="shared" si="0"/>
        <v>0</v>
      </c>
      <c r="M131" s="54">
        <f t="shared" si="1"/>
        <v>0</v>
      </c>
      <c r="N131" s="54">
        <f t="shared" si="3"/>
        <v>0</v>
      </c>
      <c r="O131" s="101">
        <f>+'Pay App 3'!O131+'Pay App 3'!P131</f>
        <v>0</v>
      </c>
      <c r="P131" s="73"/>
      <c r="Q131" s="69">
        <f>+'Pay App 3'!Q131+N131+P131</f>
        <v>0</v>
      </c>
    </row>
    <row r="132" spans="1:17" ht="21" customHeight="1" x14ac:dyDescent="0.25">
      <c r="A132" s="154" t="s">
        <v>316</v>
      </c>
      <c r="B132" s="154"/>
      <c r="C132" s="154" t="s">
        <v>317</v>
      </c>
      <c r="D132" s="155"/>
      <c r="E132" s="101">
        <f>+'Pay App 3'!E132</f>
        <v>0</v>
      </c>
      <c r="F132" s="73"/>
      <c r="G132" s="102">
        <f>+'Pay App 3'!G132+'Pay App 4'!F132</f>
        <v>0</v>
      </c>
      <c r="H132" s="194">
        <f>+'Pay App 3'!K132</f>
        <v>0</v>
      </c>
      <c r="I132" s="195"/>
      <c r="J132" s="104"/>
      <c r="K132" s="55">
        <f t="shared" si="2"/>
        <v>0</v>
      </c>
      <c r="L132" s="56">
        <f t="shared" si="0"/>
        <v>0</v>
      </c>
      <c r="M132" s="54">
        <f t="shared" si="1"/>
        <v>0</v>
      </c>
      <c r="N132" s="54">
        <f t="shared" si="3"/>
        <v>0</v>
      </c>
      <c r="O132" s="101">
        <f>+'Pay App 3'!O132+'Pay App 3'!P132</f>
        <v>0</v>
      </c>
      <c r="P132" s="73"/>
      <c r="Q132" s="69">
        <f>+'Pay App 3'!Q132+N132+P132</f>
        <v>0</v>
      </c>
    </row>
    <row r="133" spans="1:17" ht="21" customHeight="1" x14ac:dyDescent="0.25">
      <c r="A133" s="159" t="s">
        <v>219</v>
      </c>
      <c r="B133" s="159"/>
      <c r="C133" s="159" t="s">
        <v>220</v>
      </c>
      <c r="D133" s="160"/>
      <c r="E133" s="101">
        <f>+'Pay App 3'!E133</f>
        <v>0</v>
      </c>
      <c r="F133" s="73"/>
      <c r="G133" s="102">
        <f>+'Pay App 3'!G133+'Pay App 4'!F133</f>
        <v>0</v>
      </c>
      <c r="H133" s="194">
        <f>+'Pay App 3'!K133</f>
        <v>0</v>
      </c>
      <c r="I133" s="195"/>
      <c r="J133" s="104"/>
      <c r="K133" s="55">
        <f t="shared" si="2"/>
        <v>0</v>
      </c>
      <c r="L133" s="56">
        <f t="shared" si="0"/>
        <v>0</v>
      </c>
      <c r="M133" s="54">
        <f t="shared" si="1"/>
        <v>0</v>
      </c>
      <c r="N133" s="54">
        <f t="shared" si="3"/>
        <v>0</v>
      </c>
      <c r="O133" s="101">
        <f>+'Pay App 3'!O133+'Pay App 3'!P133</f>
        <v>0</v>
      </c>
      <c r="P133" s="73"/>
      <c r="Q133" s="69">
        <f>+'Pay App 3'!Q133+N133+P133</f>
        <v>0</v>
      </c>
    </row>
    <row r="134" spans="1:17" ht="21" customHeight="1" x14ac:dyDescent="0.25">
      <c r="A134" s="154" t="s">
        <v>98</v>
      </c>
      <c r="B134" s="154"/>
      <c r="C134" s="154" t="s">
        <v>99</v>
      </c>
      <c r="D134" s="155"/>
      <c r="E134" s="101">
        <f>+'Pay App 3'!E134</f>
        <v>0</v>
      </c>
      <c r="F134" s="73"/>
      <c r="G134" s="102">
        <f>+'Pay App 3'!G134+'Pay App 4'!F134</f>
        <v>0</v>
      </c>
      <c r="H134" s="194">
        <f>+'Pay App 3'!K134</f>
        <v>0</v>
      </c>
      <c r="I134" s="195"/>
      <c r="J134" s="104"/>
      <c r="K134" s="55">
        <f t="shared" si="2"/>
        <v>0</v>
      </c>
      <c r="L134" s="56">
        <f t="shared" si="0"/>
        <v>0</v>
      </c>
      <c r="M134" s="54">
        <f t="shared" si="1"/>
        <v>0</v>
      </c>
      <c r="N134" s="54">
        <f t="shared" si="3"/>
        <v>0</v>
      </c>
      <c r="O134" s="101">
        <f>+'Pay App 3'!O134+'Pay App 3'!P134</f>
        <v>0</v>
      </c>
      <c r="P134" s="73"/>
      <c r="Q134" s="69">
        <f>+'Pay App 3'!Q134+N134+P134</f>
        <v>0</v>
      </c>
    </row>
    <row r="135" spans="1:17" ht="21" customHeight="1" x14ac:dyDescent="0.25">
      <c r="A135" s="154" t="s">
        <v>100</v>
      </c>
      <c r="B135" s="154"/>
      <c r="C135" s="154" t="s">
        <v>101</v>
      </c>
      <c r="D135" s="155"/>
      <c r="E135" s="101">
        <f>+'Pay App 3'!E135</f>
        <v>0</v>
      </c>
      <c r="F135" s="73"/>
      <c r="G135" s="102">
        <f>+'Pay App 3'!G135+'Pay App 4'!F135</f>
        <v>0</v>
      </c>
      <c r="H135" s="194">
        <f>+'Pay App 3'!K135</f>
        <v>0</v>
      </c>
      <c r="I135" s="195"/>
      <c r="J135" s="104"/>
      <c r="K135" s="55">
        <f t="shared" si="2"/>
        <v>0</v>
      </c>
      <c r="L135" s="56">
        <f t="shared" si="0"/>
        <v>0</v>
      </c>
      <c r="M135" s="54">
        <f t="shared" si="1"/>
        <v>0</v>
      </c>
      <c r="N135" s="54">
        <f t="shared" si="3"/>
        <v>0</v>
      </c>
      <c r="O135" s="101">
        <f>+'Pay App 3'!O135+'Pay App 3'!P135</f>
        <v>0</v>
      </c>
      <c r="P135" s="73"/>
      <c r="Q135" s="69">
        <f>+'Pay App 3'!Q135+N135+P135</f>
        <v>0</v>
      </c>
    </row>
    <row r="136" spans="1:17" ht="21" customHeight="1" x14ac:dyDescent="0.25">
      <c r="A136" s="154" t="s">
        <v>102</v>
      </c>
      <c r="B136" s="154"/>
      <c r="C136" s="154" t="s">
        <v>103</v>
      </c>
      <c r="D136" s="155"/>
      <c r="E136" s="101">
        <f>+'Pay App 3'!E136</f>
        <v>0</v>
      </c>
      <c r="F136" s="73"/>
      <c r="G136" s="102">
        <f>+'Pay App 3'!G136+'Pay App 4'!F136</f>
        <v>0</v>
      </c>
      <c r="H136" s="194">
        <f>+'Pay App 3'!K136</f>
        <v>0</v>
      </c>
      <c r="I136" s="195"/>
      <c r="J136" s="104"/>
      <c r="K136" s="55">
        <f t="shared" si="2"/>
        <v>0</v>
      </c>
      <c r="L136" s="56">
        <f t="shared" si="0"/>
        <v>0</v>
      </c>
      <c r="M136" s="54">
        <f t="shared" si="1"/>
        <v>0</v>
      </c>
      <c r="N136" s="54">
        <f t="shared" si="3"/>
        <v>0</v>
      </c>
      <c r="O136" s="101">
        <f>+'Pay App 3'!O136+'Pay App 3'!P136</f>
        <v>0</v>
      </c>
      <c r="P136" s="73"/>
      <c r="Q136" s="69">
        <f>+'Pay App 3'!Q136+N136+P136</f>
        <v>0</v>
      </c>
    </row>
    <row r="137" spans="1:17" ht="21" customHeight="1" x14ac:dyDescent="0.25">
      <c r="A137" s="159" t="s">
        <v>217</v>
      </c>
      <c r="B137" s="159"/>
      <c r="C137" s="159" t="s">
        <v>218</v>
      </c>
      <c r="D137" s="160"/>
      <c r="E137" s="101">
        <f>+'Pay App 3'!E137</f>
        <v>0</v>
      </c>
      <c r="F137" s="73"/>
      <c r="G137" s="102">
        <f>+'Pay App 3'!G137+'Pay App 4'!F137</f>
        <v>0</v>
      </c>
      <c r="H137" s="194">
        <f>+'Pay App 3'!K137</f>
        <v>0</v>
      </c>
      <c r="I137" s="195"/>
      <c r="J137" s="104"/>
      <c r="K137" s="55">
        <f t="shared" si="2"/>
        <v>0</v>
      </c>
      <c r="L137" s="56">
        <f t="shared" si="0"/>
        <v>0</v>
      </c>
      <c r="M137" s="54">
        <f t="shared" si="1"/>
        <v>0</v>
      </c>
      <c r="N137" s="54">
        <f t="shared" si="3"/>
        <v>0</v>
      </c>
      <c r="O137" s="101">
        <f>+'Pay App 3'!O137+'Pay App 3'!P137</f>
        <v>0</v>
      </c>
      <c r="P137" s="73"/>
      <c r="Q137" s="69">
        <f>+'Pay App 3'!Q137+N137+P137</f>
        <v>0</v>
      </c>
    </row>
    <row r="138" spans="1:17" ht="21" customHeight="1" x14ac:dyDescent="0.25">
      <c r="A138" s="154" t="s">
        <v>104</v>
      </c>
      <c r="B138" s="154"/>
      <c r="C138" s="154" t="s">
        <v>105</v>
      </c>
      <c r="D138" s="155"/>
      <c r="E138" s="101">
        <f>+'Pay App 3'!E138</f>
        <v>0</v>
      </c>
      <c r="F138" s="73"/>
      <c r="G138" s="102">
        <f>+'Pay App 3'!G138+'Pay App 4'!F138</f>
        <v>0</v>
      </c>
      <c r="H138" s="194">
        <f>+'Pay App 3'!K138</f>
        <v>0</v>
      </c>
      <c r="I138" s="195"/>
      <c r="J138" s="104"/>
      <c r="K138" s="55">
        <f t="shared" si="2"/>
        <v>0</v>
      </c>
      <c r="L138" s="56">
        <f t="shared" si="0"/>
        <v>0</v>
      </c>
      <c r="M138" s="54">
        <f t="shared" si="1"/>
        <v>0</v>
      </c>
      <c r="N138" s="54">
        <f t="shared" si="3"/>
        <v>0</v>
      </c>
      <c r="O138" s="101">
        <f>+'Pay App 3'!O138+'Pay App 3'!P138</f>
        <v>0</v>
      </c>
      <c r="P138" s="73"/>
      <c r="Q138" s="69">
        <f>+'Pay App 3'!Q138+N138+P138</f>
        <v>0</v>
      </c>
    </row>
    <row r="139" spans="1:17" ht="21" customHeight="1" x14ac:dyDescent="0.25">
      <c r="A139" s="154" t="s">
        <v>318</v>
      </c>
      <c r="B139" s="154"/>
      <c r="C139" s="154" t="s">
        <v>319</v>
      </c>
      <c r="D139" s="155"/>
      <c r="E139" s="101">
        <f>+'Pay App 3'!E139</f>
        <v>0</v>
      </c>
      <c r="F139" s="73"/>
      <c r="G139" s="102">
        <f>+'Pay App 3'!G139+'Pay App 4'!F139</f>
        <v>0</v>
      </c>
      <c r="H139" s="194">
        <f>+'Pay App 3'!K139</f>
        <v>0</v>
      </c>
      <c r="I139" s="195"/>
      <c r="J139" s="104"/>
      <c r="K139" s="55">
        <f t="shared" si="2"/>
        <v>0</v>
      </c>
      <c r="L139" s="56">
        <f t="shared" si="0"/>
        <v>0</v>
      </c>
      <c r="M139" s="54">
        <f t="shared" si="1"/>
        <v>0</v>
      </c>
      <c r="N139" s="54">
        <f t="shared" si="3"/>
        <v>0</v>
      </c>
      <c r="O139" s="101">
        <f>+'Pay App 3'!O139+'Pay App 3'!P139</f>
        <v>0</v>
      </c>
      <c r="P139" s="73"/>
      <c r="Q139" s="69">
        <f>+'Pay App 3'!Q139+N139+P139</f>
        <v>0</v>
      </c>
    </row>
    <row r="140" spans="1:17" ht="21" customHeight="1" x14ac:dyDescent="0.25">
      <c r="A140" s="154" t="s">
        <v>106</v>
      </c>
      <c r="B140" s="154"/>
      <c r="C140" s="154" t="s">
        <v>107</v>
      </c>
      <c r="D140" s="155"/>
      <c r="E140" s="101">
        <f>+'Pay App 3'!E140</f>
        <v>0</v>
      </c>
      <c r="F140" s="73"/>
      <c r="G140" s="102">
        <f>+'Pay App 3'!G140+'Pay App 4'!F140</f>
        <v>0</v>
      </c>
      <c r="H140" s="194">
        <f>+'Pay App 3'!K140</f>
        <v>0</v>
      </c>
      <c r="I140" s="195"/>
      <c r="J140" s="104"/>
      <c r="K140" s="55">
        <f t="shared" si="2"/>
        <v>0</v>
      </c>
      <c r="L140" s="56">
        <f t="shared" si="0"/>
        <v>0</v>
      </c>
      <c r="M140" s="54">
        <f t="shared" si="1"/>
        <v>0</v>
      </c>
      <c r="N140" s="54">
        <f t="shared" si="3"/>
        <v>0</v>
      </c>
      <c r="O140" s="101">
        <f>+'Pay App 3'!O140+'Pay App 3'!P140</f>
        <v>0</v>
      </c>
      <c r="P140" s="73"/>
      <c r="Q140" s="69">
        <f>+'Pay App 3'!Q140+N140+P140</f>
        <v>0</v>
      </c>
    </row>
    <row r="141" spans="1:17" ht="21" customHeight="1" x14ac:dyDescent="0.25">
      <c r="A141" s="154" t="s">
        <v>320</v>
      </c>
      <c r="B141" s="154"/>
      <c r="C141" s="154" t="s">
        <v>321</v>
      </c>
      <c r="D141" s="155"/>
      <c r="E141" s="101">
        <f>+'Pay App 3'!E141</f>
        <v>0</v>
      </c>
      <c r="F141" s="73"/>
      <c r="G141" s="102">
        <f>+'Pay App 3'!G141+'Pay App 4'!F141</f>
        <v>0</v>
      </c>
      <c r="H141" s="194">
        <f>+'Pay App 3'!K141</f>
        <v>0</v>
      </c>
      <c r="I141" s="195"/>
      <c r="J141" s="104"/>
      <c r="K141" s="55">
        <f t="shared" si="2"/>
        <v>0</v>
      </c>
      <c r="L141" s="56">
        <f t="shared" si="0"/>
        <v>0</v>
      </c>
      <c r="M141" s="54">
        <f t="shared" si="1"/>
        <v>0</v>
      </c>
      <c r="N141" s="54">
        <f t="shared" si="3"/>
        <v>0</v>
      </c>
      <c r="O141" s="101">
        <f>+'Pay App 3'!O141+'Pay App 3'!P141</f>
        <v>0</v>
      </c>
      <c r="P141" s="73"/>
      <c r="Q141" s="69">
        <f>+'Pay App 3'!Q141+N141+P141</f>
        <v>0</v>
      </c>
    </row>
    <row r="142" spans="1:17" ht="21" customHeight="1" x14ac:dyDescent="0.25">
      <c r="A142" s="154" t="s">
        <v>108</v>
      </c>
      <c r="B142" s="154"/>
      <c r="C142" s="154" t="s">
        <v>109</v>
      </c>
      <c r="D142" s="155"/>
      <c r="E142" s="101">
        <f>+'Pay App 3'!E142</f>
        <v>0</v>
      </c>
      <c r="F142" s="73"/>
      <c r="G142" s="102">
        <f>+'Pay App 3'!G142+'Pay App 4'!F142</f>
        <v>0</v>
      </c>
      <c r="H142" s="194">
        <f>+'Pay App 3'!K142</f>
        <v>0</v>
      </c>
      <c r="I142" s="195"/>
      <c r="J142" s="104"/>
      <c r="K142" s="55">
        <f t="shared" si="2"/>
        <v>0</v>
      </c>
      <c r="L142" s="56">
        <f t="shared" si="0"/>
        <v>0</v>
      </c>
      <c r="M142" s="54">
        <f t="shared" si="1"/>
        <v>0</v>
      </c>
      <c r="N142" s="54">
        <f t="shared" si="3"/>
        <v>0</v>
      </c>
      <c r="O142" s="101">
        <f>+'Pay App 3'!O142+'Pay App 3'!P142</f>
        <v>0</v>
      </c>
      <c r="P142" s="73"/>
      <c r="Q142" s="69">
        <f>+'Pay App 3'!Q142+N142+P142</f>
        <v>0</v>
      </c>
    </row>
    <row r="143" spans="1:17" ht="21" customHeight="1" x14ac:dyDescent="0.25">
      <c r="A143" s="154" t="s">
        <v>110</v>
      </c>
      <c r="B143" s="154"/>
      <c r="C143" s="154" t="s">
        <v>111</v>
      </c>
      <c r="D143" s="155"/>
      <c r="E143" s="101">
        <f>+'Pay App 3'!E143</f>
        <v>0</v>
      </c>
      <c r="F143" s="73"/>
      <c r="G143" s="102">
        <f>+'Pay App 3'!G143+'Pay App 4'!F143</f>
        <v>0</v>
      </c>
      <c r="H143" s="194">
        <f>+'Pay App 3'!K143</f>
        <v>0</v>
      </c>
      <c r="I143" s="195"/>
      <c r="J143" s="104"/>
      <c r="K143" s="55">
        <f t="shared" si="2"/>
        <v>0</v>
      </c>
      <c r="L143" s="56">
        <f t="shared" si="0"/>
        <v>0</v>
      </c>
      <c r="M143" s="54">
        <f t="shared" si="1"/>
        <v>0</v>
      </c>
      <c r="N143" s="54">
        <f t="shared" si="3"/>
        <v>0</v>
      </c>
      <c r="O143" s="101">
        <f>+'Pay App 3'!O143+'Pay App 3'!P143</f>
        <v>0</v>
      </c>
      <c r="P143" s="73"/>
      <c r="Q143" s="69">
        <f>+'Pay App 3'!Q143+N143+P143</f>
        <v>0</v>
      </c>
    </row>
    <row r="144" spans="1:17" ht="21" customHeight="1" x14ac:dyDescent="0.25">
      <c r="A144" s="154" t="s">
        <v>322</v>
      </c>
      <c r="B144" s="154"/>
      <c r="C144" s="154" t="s">
        <v>323</v>
      </c>
      <c r="D144" s="155"/>
      <c r="E144" s="101">
        <f>+'Pay App 3'!E144</f>
        <v>0</v>
      </c>
      <c r="F144" s="73"/>
      <c r="G144" s="102">
        <f>+'Pay App 3'!G144+'Pay App 4'!F144</f>
        <v>0</v>
      </c>
      <c r="H144" s="194">
        <f>+'Pay App 3'!K144</f>
        <v>0</v>
      </c>
      <c r="I144" s="195"/>
      <c r="J144" s="104"/>
      <c r="K144" s="55">
        <f t="shared" si="2"/>
        <v>0</v>
      </c>
      <c r="L144" s="56">
        <f t="shared" si="0"/>
        <v>0</v>
      </c>
      <c r="M144" s="54">
        <f t="shared" si="1"/>
        <v>0</v>
      </c>
      <c r="N144" s="54">
        <f t="shared" si="3"/>
        <v>0</v>
      </c>
      <c r="O144" s="101">
        <f>+'Pay App 3'!O144+'Pay App 3'!P144</f>
        <v>0</v>
      </c>
      <c r="P144" s="73"/>
      <c r="Q144" s="69">
        <f>+'Pay App 3'!Q144+N144+P144</f>
        <v>0</v>
      </c>
    </row>
    <row r="145" spans="1:17" ht="21" customHeight="1" x14ac:dyDescent="0.25">
      <c r="A145" s="154" t="s">
        <v>327</v>
      </c>
      <c r="B145" s="154"/>
      <c r="C145" s="154" t="s">
        <v>324</v>
      </c>
      <c r="D145" s="155"/>
      <c r="E145" s="101">
        <f>+'Pay App 3'!E145</f>
        <v>0</v>
      </c>
      <c r="F145" s="73"/>
      <c r="G145" s="102">
        <f>+'Pay App 3'!G145+'Pay App 4'!F145</f>
        <v>0</v>
      </c>
      <c r="H145" s="194">
        <f>+'Pay App 3'!K145</f>
        <v>0</v>
      </c>
      <c r="I145" s="195"/>
      <c r="J145" s="104"/>
      <c r="K145" s="55">
        <f t="shared" si="2"/>
        <v>0</v>
      </c>
      <c r="L145" s="56">
        <f t="shared" si="0"/>
        <v>0</v>
      </c>
      <c r="M145" s="54">
        <f t="shared" si="1"/>
        <v>0</v>
      </c>
      <c r="N145" s="54">
        <f t="shared" si="3"/>
        <v>0</v>
      </c>
      <c r="O145" s="101">
        <f>+'Pay App 3'!O145+'Pay App 3'!P145</f>
        <v>0</v>
      </c>
      <c r="P145" s="73"/>
      <c r="Q145" s="69">
        <f>+'Pay App 3'!Q145+N145+P145</f>
        <v>0</v>
      </c>
    </row>
    <row r="146" spans="1:17" ht="21" customHeight="1" x14ac:dyDescent="0.25">
      <c r="A146" s="154" t="s">
        <v>325</v>
      </c>
      <c r="B146" s="154"/>
      <c r="C146" s="154" t="s">
        <v>326</v>
      </c>
      <c r="D146" s="155"/>
      <c r="E146" s="101">
        <f>+'Pay App 3'!E146</f>
        <v>0</v>
      </c>
      <c r="F146" s="73"/>
      <c r="G146" s="102">
        <f>+'Pay App 3'!G146+'Pay App 4'!F146</f>
        <v>0</v>
      </c>
      <c r="H146" s="194">
        <f>+'Pay App 3'!K146</f>
        <v>0</v>
      </c>
      <c r="I146" s="195"/>
      <c r="J146" s="104"/>
      <c r="K146" s="55">
        <f t="shared" si="2"/>
        <v>0</v>
      </c>
      <c r="L146" s="56">
        <f t="shared" ref="L146:L209" si="8">IF(ISERROR(K146/G146),0,K146/G146)</f>
        <v>0</v>
      </c>
      <c r="M146" s="54">
        <f t="shared" ref="M146:M209" si="9">+G146-K146</f>
        <v>0</v>
      </c>
      <c r="N146" s="54">
        <f t="shared" si="3"/>
        <v>0</v>
      </c>
      <c r="O146" s="101">
        <f>+'Pay App 3'!O146+'Pay App 3'!P146</f>
        <v>0</v>
      </c>
      <c r="P146" s="73"/>
      <c r="Q146" s="69">
        <f>+'Pay App 3'!Q146+N146+P146</f>
        <v>0</v>
      </c>
    </row>
    <row r="147" spans="1:17" ht="21" customHeight="1" x14ac:dyDescent="0.25">
      <c r="A147" s="159" t="s">
        <v>215</v>
      </c>
      <c r="B147" s="159"/>
      <c r="C147" s="159" t="s">
        <v>216</v>
      </c>
      <c r="D147" s="160"/>
      <c r="E147" s="101">
        <f>+'Pay App 3'!E147</f>
        <v>0</v>
      </c>
      <c r="F147" s="73"/>
      <c r="G147" s="102">
        <f>+'Pay App 3'!G147+'Pay App 4'!F147</f>
        <v>0</v>
      </c>
      <c r="H147" s="194">
        <f>+'Pay App 3'!K147</f>
        <v>0</v>
      </c>
      <c r="I147" s="195"/>
      <c r="J147" s="104"/>
      <c r="K147" s="55">
        <f t="shared" ref="K147:K210" si="10">+H147+J147</f>
        <v>0</v>
      </c>
      <c r="L147" s="56">
        <f t="shared" si="8"/>
        <v>0</v>
      </c>
      <c r="M147" s="54">
        <f t="shared" si="9"/>
        <v>0</v>
      </c>
      <c r="N147" s="54">
        <f t="shared" ref="N147:N210" si="11">SUM(+J147*0.05)</f>
        <v>0</v>
      </c>
      <c r="O147" s="101">
        <f>+'Pay App 3'!O147+'Pay App 3'!P147</f>
        <v>0</v>
      </c>
      <c r="P147" s="73"/>
      <c r="Q147" s="69">
        <f>+'Pay App 3'!Q147+N147+P147</f>
        <v>0</v>
      </c>
    </row>
    <row r="148" spans="1:17" ht="21" customHeight="1" x14ac:dyDescent="0.25">
      <c r="A148" s="154" t="s">
        <v>112</v>
      </c>
      <c r="B148" s="154"/>
      <c r="C148" s="154" t="s">
        <v>113</v>
      </c>
      <c r="D148" s="155"/>
      <c r="E148" s="101">
        <f>+'Pay App 3'!E148</f>
        <v>0</v>
      </c>
      <c r="F148" s="73"/>
      <c r="G148" s="102">
        <f>+'Pay App 3'!G148+'Pay App 4'!F148</f>
        <v>0</v>
      </c>
      <c r="H148" s="194">
        <f>+'Pay App 3'!K148</f>
        <v>0</v>
      </c>
      <c r="I148" s="195"/>
      <c r="J148" s="104"/>
      <c r="K148" s="55">
        <f t="shared" si="10"/>
        <v>0</v>
      </c>
      <c r="L148" s="56">
        <f t="shared" si="8"/>
        <v>0</v>
      </c>
      <c r="M148" s="54">
        <f t="shared" si="9"/>
        <v>0</v>
      </c>
      <c r="N148" s="54">
        <f t="shared" si="11"/>
        <v>0</v>
      </c>
      <c r="O148" s="101">
        <f>+'Pay App 3'!O148+'Pay App 3'!P148</f>
        <v>0</v>
      </c>
      <c r="P148" s="73"/>
      <c r="Q148" s="69">
        <f>+'Pay App 3'!Q148+N148+P148</f>
        <v>0</v>
      </c>
    </row>
    <row r="149" spans="1:17" ht="21" customHeight="1" x14ac:dyDescent="0.25">
      <c r="A149" s="154" t="s">
        <v>328</v>
      </c>
      <c r="B149" s="154"/>
      <c r="C149" s="154" t="s">
        <v>329</v>
      </c>
      <c r="D149" s="155"/>
      <c r="E149" s="101">
        <f>+'Pay App 3'!E149</f>
        <v>0</v>
      </c>
      <c r="F149" s="73"/>
      <c r="G149" s="102">
        <f>+'Pay App 3'!G149+'Pay App 4'!F149</f>
        <v>0</v>
      </c>
      <c r="H149" s="194">
        <f>+'Pay App 3'!K149</f>
        <v>0</v>
      </c>
      <c r="I149" s="195"/>
      <c r="J149" s="104"/>
      <c r="K149" s="55">
        <f t="shared" si="10"/>
        <v>0</v>
      </c>
      <c r="L149" s="56">
        <f t="shared" si="8"/>
        <v>0</v>
      </c>
      <c r="M149" s="54">
        <f t="shared" si="9"/>
        <v>0</v>
      </c>
      <c r="N149" s="54">
        <f t="shared" si="11"/>
        <v>0</v>
      </c>
      <c r="O149" s="101">
        <f>+'Pay App 3'!O149+'Pay App 3'!P149</f>
        <v>0</v>
      </c>
      <c r="P149" s="73"/>
      <c r="Q149" s="69">
        <f>+'Pay App 3'!Q149+N149+P149</f>
        <v>0</v>
      </c>
    </row>
    <row r="150" spans="1:17" ht="21" customHeight="1" x14ac:dyDescent="0.25">
      <c r="A150" s="154" t="s">
        <v>114</v>
      </c>
      <c r="B150" s="154"/>
      <c r="C150" s="154" t="s">
        <v>115</v>
      </c>
      <c r="D150" s="155"/>
      <c r="E150" s="101">
        <f>+'Pay App 3'!E150</f>
        <v>0</v>
      </c>
      <c r="F150" s="73"/>
      <c r="G150" s="102">
        <f>+'Pay App 3'!G150+'Pay App 4'!F150</f>
        <v>0</v>
      </c>
      <c r="H150" s="194">
        <f>+'Pay App 3'!K150</f>
        <v>0</v>
      </c>
      <c r="I150" s="195"/>
      <c r="J150" s="104"/>
      <c r="K150" s="55">
        <f t="shared" si="10"/>
        <v>0</v>
      </c>
      <c r="L150" s="56">
        <f t="shared" si="8"/>
        <v>0</v>
      </c>
      <c r="M150" s="54">
        <f t="shared" si="9"/>
        <v>0</v>
      </c>
      <c r="N150" s="54">
        <f t="shared" si="11"/>
        <v>0</v>
      </c>
      <c r="O150" s="101">
        <f>+'Pay App 3'!O150+'Pay App 3'!P150</f>
        <v>0</v>
      </c>
      <c r="P150" s="73"/>
      <c r="Q150" s="69">
        <f>+'Pay App 3'!Q150+N150+P150</f>
        <v>0</v>
      </c>
    </row>
    <row r="151" spans="1:17" ht="21" customHeight="1" x14ac:dyDescent="0.25">
      <c r="A151" s="154" t="s">
        <v>116</v>
      </c>
      <c r="B151" s="154"/>
      <c r="C151" s="154" t="s">
        <v>117</v>
      </c>
      <c r="D151" s="155"/>
      <c r="E151" s="101">
        <f>+'Pay App 3'!E151</f>
        <v>0</v>
      </c>
      <c r="F151" s="73"/>
      <c r="G151" s="102">
        <f>+'Pay App 3'!G151+'Pay App 4'!F151</f>
        <v>0</v>
      </c>
      <c r="H151" s="194">
        <f>+'Pay App 3'!K151</f>
        <v>0</v>
      </c>
      <c r="I151" s="195"/>
      <c r="J151" s="104"/>
      <c r="K151" s="55">
        <f t="shared" si="10"/>
        <v>0</v>
      </c>
      <c r="L151" s="56">
        <f t="shared" si="8"/>
        <v>0</v>
      </c>
      <c r="M151" s="54">
        <f t="shared" si="9"/>
        <v>0</v>
      </c>
      <c r="N151" s="54">
        <f t="shared" si="11"/>
        <v>0</v>
      </c>
      <c r="O151" s="101">
        <f>+'Pay App 3'!O151+'Pay App 3'!P151</f>
        <v>0</v>
      </c>
      <c r="P151" s="73"/>
      <c r="Q151" s="69">
        <f>+'Pay App 3'!Q151+N151+P151</f>
        <v>0</v>
      </c>
    </row>
    <row r="152" spans="1:17" ht="21" customHeight="1" x14ac:dyDescent="0.25">
      <c r="A152" s="154" t="s">
        <v>330</v>
      </c>
      <c r="B152" s="154"/>
      <c r="C152" s="154" t="s">
        <v>331</v>
      </c>
      <c r="D152" s="155"/>
      <c r="E152" s="101">
        <f>+'Pay App 3'!E152</f>
        <v>0</v>
      </c>
      <c r="F152" s="73"/>
      <c r="G152" s="102">
        <f>+'Pay App 3'!G152+'Pay App 4'!F152</f>
        <v>0</v>
      </c>
      <c r="H152" s="194">
        <f>+'Pay App 3'!K152</f>
        <v>0</v>
      </c>
      <c r="I152" s="195"/>
      <c r="J152" s="104"/>
      <c r="K152" s="55">
        <f t="shared" si="10"/>
        <v>0</v>
      </c>
      <c r="L152" s="56">
        <f t="shared" si="8"/>
        <v>0</v>
      </c>
      <c r="M152" s="54">
        <f t="shared" si="9"/>
        <v>0</v>
      </c>
      <c r="N152" s="54">
        <f t="shared" si="11"/>
        <v>0</v>
      </c>
      <c r="O152" s="101">
        <f>+'Pay App 3'!O152+'Pay App 3'!P152</f>
        <v>0</v>
      </c>
      <c r="P152" s="73"/>
      <c r="Q152" s="69">
        <f>+'Pay App 3'!Q152+N152+P152</f>
        <v>0</v>
      </c>
    </row>
    <row r="153" spans="1:17" ht="21" customHeight="1" x14ac:dyDescent="0.25">
      <c r="A153" s="154" t="s">
        <v>118</v>
      </c>
      <c r="B153" s="154"/>
      <c r="C153" s="154" t="s">
        <v>119</v>
      </c>
      <c r="D153" s="155"/>
      <c r="E153" s="101">
        <f>+'Pay App 3'!E153</f>
        <v>0</v>
      </c>
      <c r="F153" s="73"/>
      <c r="G153" s="102">
        <f>+'Pay App 3'!G153+'Pay App 4'!F153</f>
        <v>0</v>
      </c>
      <c r="H153" s="194">
        <f>+'Pay App 3'!K153</f>
        <v>0</v>
      </c>
      <c r="I153" s="195"/>
      <c r="J153" s="104"/>
      <c r="K153" s="55">
        <f t="shared" si="10"/>
        <v>0</v>
      </c>
      <c r="L153" s="56">
        <f t="shared" si="8"/>
        <v>0</v>
      </c>
      <c r="M153" s="54">
        <f t="shared" si="9"/>
        <v>0</v>
      </c>
      <c r="N153" s="54">
        <f t="shared" si="11"/>
        <v>0</v>
      </c>
      <c r="O153" s="101">
        <f>+'Pay App 3'!O153+'Pay App 3'!P153</f>
        <v>0</v>
      </c>
      <c r="P153" s="73"/>
      <c r="Q153" s="69">
        <f>+'Pay App 3'!Q153+N153+P153</f>
        <v>0</v>
      </c>
    </row>
    <row r="154" spans="1:17" ht="21" customHeight="1" x14ac:dyDescent="0.25">
      <c r="A154" s="154" t="s">
        <v>332</v>
      </c>
      <c r="B154" s="154"/>
      <c r="C154" s="154" t="s">
        <v>333</v>
      </c>
      <c r="D154" s="155"/>
      <c r="E154" s="101">
        <f>+'Pay App 3'!E154</f>
        <v>0</v>
      </c>
      <c r="F154" s="73"/>
      <c r="G154" s="102">
        <f>+'Pay App 3'!G154+'Pay App 4'!F154</f>
        <v>0</v>
      </c>
      <c r="H154" s="194">
        <f>+'Pay App 3'!K154</f>
        <v>0</v>
      </c>
      <c r="I154" s="195"/>
      <c r="J154" s="104"/>
      <c r="K154" s="55">
        <f t="shared" si="10"/>
        <v>0</v>
      </c>
      <c r="L154" s="56">
        <f t="shared" si="8"/>
        <v>0</v>
      </c>
      <c r="M154" s="54">
        <f t="shared" si="9"/>
        <v>0</v>
      </c>
      <c r="N154" s="54">
        <f t="shared" si="11"/>
        <v>0</v>
      </c>
      <c r="O154" s="101">
        <f>+'Pay App 3'!O154+'Pay App 3'!P154</f>
        <v>0</v>
      </c>
      <c r="P154" s="73"/>
      <c r="Q154" s="69">
        <f>+'Pay App 3'!Q154+N154+P154</f>
        <v>0</v>
      </c>
    </row>
    <row r="155" spans="1:17" ht="21" customHeight="1" x14ac:dyDescent="0.25">
      <c r="A155" s="154" t="s">
        <v>335</v>
      </c>
      <c r="B155" s="154"/>
      <c r="C155" s="154" t="s">
        <v>334</v>
      </c>
      <c r="D155" s="155"/>
      <c r="E155" s="101">
        <f>+'Pay App 3'!E155</f>
        <v>0</v>
      </c>
      <c r="F155" s="73"/>
      <c r="G155" s="102">
        <f>+'Pay App 3'!G155+'Pay App 4'!F155</f>
        <v>0</v>
      </c>
      <c r="H155" s="194">
        <f>+'Pay App 3'!K155</f>
        <v>0</v>
      </c>
      <c r="I155" s="195"/>
      <c r="J155" s="104"/>
      <c r="K155" s="55">
        <f t="shared" si="10"/>
        <v>0</v>
      </c>
      <c r="L155" s="56">
        <f t="shared" si="8"/>
        <v>0</v>
      </c>
      <c r="M155" s="54">
        <f t="shared" si="9"/>
        <v>0</v>
      </c>
      <c r="N155" s="54">
        <f t="shared" si="11"/>
        <v>0</v>
      </c>
      <c r="O155" s="101">
        <f>+'Pay App 3'!O155+'Pay App 3'!P155</f>
        <v>0</v>
      </c>
      <c r="P155" s="73"/>
      <c r="Q155" s="69">
        <f>+'Pay App 3'!Q155+N155+P155</f>
        <v>0</v>
      </c>
    </row>
    <row r="156" spans="1:17" ht="21" customHeight="1" x14ac:dyDescent="0.25">
      <c r="A156" s="159" t="s">
        <v>213</v>
      </c>
      <c r="B156" s="159"/>
      <c r="C156" s="159" t="s">
        <v>214</v>
      </c>
      <c r="D156" s="160"/>
      <c r="E156" s="101">
        <f>+'Pay App 3'!E156</f>
        <v>0</v>
      </c>
      <c r="F156" s="73"/>
      <c r="G156" s="102">
        <f>+'Pay App 3'!G156+'Pay App 4'!F156</f>
        <v>0</v>
      </c>
      <c r="H156" s="194">
        <f>+'Pay App 3'!K156</f>
        <v>0</v>
      </c>
      <c r="I156" s="195"/>
      <c r="J156" s="104"/>
      <c r="K156" s="55">
        <f t="shared" si="10"/>
        <v>0</v>
      </c>
      <c r="L156" s="56">
        <f t="shared" si="8"/>
        <v>0</v>
      </c>
      <c r="M156" s="54">
        <f t="shared" si="9"/>
        <v>0</v>
      </c>
      <c r="N156" s="54">
        <f t="shared" si="11"/>
        <v>0</v>
      </c>
      <c r="O156" s="101">
        <f>+'Pay App 3'!O156+'Pay App 3'!P156</f>
        <v>0</v>
      </c>
      <c r="P156" s="73"/>
      <c r="Q156" s="69">
        <f>+'Pay App 3'!Q156+N156+P156</f>
        <v>0</v>
      </c>
    </row>
    <row r="157" spans="1:17" ht="21" customHeight="1" x14ac:dyDescent="0.25">
      <c r="A157" s="154" t="s">
        <v>120</v>
      </c>
      <c r="B157" s="154"/>
      <c r="C157" s="154" t="s">
        <v>121</v>
      </c>
      <c r="D157" s="155"/>
      <c r="E157" s="101">
        <f>+'Pay App 3'!E157</f>
        <v>0</v>
      </c>
      <c r="F157" s="73"/>
      <c r="G157" s="102">
        <f>+'Pay App 3'!G157+'Pay App 4'!F157</f>
        <v>0</v>
      </c>
      <c r="H157" s="194">
        <f>+'Pay App 3'!K157</f>
        <v>0</v>
      </c>
      <c r="I157" s="195"/>
      <c r="J157" s="104"/>
      <c r="K157" s="55">
        <f t="shared" si="10"/>
        <v>0</v>
      </c>
      <c r="L157" s="56">
        <f t="shared" si="8"/>
        <v>0</v>
      </c>
      <c r="M157" s="54">
        <f t="shared" si="9"/>
        <v>0</v>
      </c>
      <c r="N157" s="54">
        <f t="shared" si="11"/>
        <v>0</v>
      </c>
      <c r="O157" s="101">
        <f>+'Pay App 3'!O157+'Pay App 3'!P157</f>
        <v>0</v>
      </c>
      <c r="P157" s="73"/>
      <c r="Q157" s="69">
        <f>+'Pay App 3'!Q157+N157+P157</f>
        <v>0</v>
      </c>
    </row>
    <row r="158" spans="1:17" ht="21" customHeight="1" x14ac:dyDescent="0.25">
      <c r="A158" s="154" t="s">
        <v>336</v>
      </c>
      <c r="B158" s="154"/>
      <c r="C158" s="154" t="s">
        <v>337</v>
      </c>
      <c r="D158" s="155"/>
      <c r="E158" s="101">
        <f>+'Pay App 3'!E158</f>
        <v>0</v>
      </c>
      <c r="F158" s="73"/>
      <c r="G158" s="102">
        <f>+'Pay App 3'!G158+'Pay App 4'!F158</f>
        <v>0</v>
      </c>
      <c r="H158" s="194">
        <f>+'Pay App 3'!K158</f>
        <v>0</v>
      </c>
      <c r="I158" s="195"/>
      <c r="J158" s="104"/>
      <c r="K158" s="55">
        <f t="shared" si="10"/>
        <v>0</v>
      </c>
      <c r="L158" s="56">
        <f t="shared" si="8"/>
        <v>0</v>
      </c>
      <c r="M158" s="54">
        <f t="shared" si="9"/>
        <v>0</v>
      </c>
      <c r="N158" s="54">
        <f t="shared" si="11"/>
        <v>0</v>
      </c>
      <c r="O158" s="101">
        <f>+'Pay App 3'!O158+'Pay App 3'!P158</f>
        <v>0</v>
      </c>
      <c r="P158" s="73"/>
      <c r="Q158" s="69">
        <f>+'Pay App 3'!Q158+N158+P158</f>
        <v>0</v>
      </c>
    </row>
    <row r="159" spans="1:17" ht="21" customHeight="1" x14ac:dyDescent="0.25">
      <c r="A159" s="154" t="s">
        <v>122</v>
      </c>
      <c r="B159" s="154"/>
      <c r="C159" s="154" t="s">
        <v>123</v>
      </c>
      <c r="D159" s="155"/>
      <c r="E159" s="101">
        <f>+'Pay App 3'!E159</f>
        <v>0</v>
      </c>
      <c r="F159" s="73"/>
      <c r="G159" s="102">
        <f>+'Pay App 3'!G159+'Pay App 4'!F159</f>
        <v>0</v>
      </c>
      <c r="H159" s="194">
        <f>+'Pay App 3'!K159</f>
        <v>0</v>
      </c>
      <c r="I159" s="195"/>
      <c r="J159" s="104"/>
      <c r="K159" s="55">
        <f t="shared" si="10"/>
        <v>0</v>
      </c>
      <c r="L159" s="56">
        <f t="shared" si="8"/>
        <v>0</v>
      </c>
      <c r="M159" s="54">
        <f t="shared" si="9"/>
        <v>0</v>
      </c>
      <c r="N159" s="54">
        <f t="shared" si="11"/>
        <v>0</v>
      </c>
      <c r="O159" s="101">
        <f>+'Pay App 3'!O159+'Pay App 3'!P159</f>
        <v>0</v>
      </c>
      <c r="P159" s="73"/>
      <c r="Q159" s="69">
        <f>+'Pay App 3'!Q159+N159+P159</f>
        <v>0</v>
      </c>
    </row>
    <row r="160" spans="1:17" ht="21" customHeight="1" x14ac:dyDescent="0.25">
      <c r="A160" s="154" t="s">
        <v>124</v>
      </c>
      <c r="B160" s="154"/>
      <c r="C160" s="154" t="s">
        <v>125</v>
      </c>
      <c r="D160" s="155"/>
      <c r="E160" s="101">
        <f>+'Pay App 3'!E160</f>
        <v>0</v>
      </c>
      <c r="F160" s="73"/>
      <c r="G160" s="102">
        <f>+'Pay App 3'!G160+'Pay App 4'!F160</f>
        <v>0</v>
      </c>
      <c r="H160" s="194">
        <f>+'Pay App 3'!K160</f>
        <v>0</v>
      </c>
      <c r="I160" s="195"/>
      <c r="J160" s="104"/>
      <c r="K160" s="55">
        <f t="shared" si="10"/>
        <v>0</v>
      </c>
      <c r="L160" s="56">
        <f t="shared" si="8"/>
        <v>0</v>
      </c>
      <c r="M160" s="54">
        <f t="shared" si="9"/>
        <v>0</v>
      </c>
      <c r="N160" s="54">
        <f t="shared" si="11"/>
        <v>0</v>
      </c>
      <c r="O160" s="101">
        <f>+'Pay App 3'!O160+'Pay App 3'!P160</f>
        <v>0</v>
      </c>
      <c r="P160" s="73"/>
      <c r="Q160" s="69">
        <f>+'Pay App 3'!Q160+N160+P160</f>
        <v>0</v>
      </c>
    </row>
    <row r="161" spans="1:17" ht="21" customHeight="1" x14ac:dyDescent="0.25">
      <c r="A161" s="154" t="s">
        <v>126</v>
      </c>
      <c r="B161" s="154"/>
      <c r="C161" s="154" t="s">
        <v>127</v>
      </c>
      <c r="D161" s="155"/>
      <c r="E161" s="101">
        <f>+'Pay App 3'!E161</f>
        <v>0</v>
      </c>
      <c r="F161" s="73"/>
      <c r="G161" s="102">
        <f>+'Pay App 3'!G161+'Pay App 4'!F161</f>
        <v>0</v>
      </c>
      <c r="H161" s="194">
        <f>+'Pay App 3'!K161</f>
        <v>0</v>
      </c>
      <c r="I161" s="195"/>
      <c r="J161" s="104"/>
      <c r="K161" s="55">
        <f t="shared" si="10"/>
        <v>0</v>
      </c>
      <c r="L161" s="56">
        <f t="shared" si="8"/>
        <v>0</v>
      </c>
      <c r="M161" s="54">
        <f t="shared" si="9"/>
        <v>0</v>
      </c>
      <c r="N161" s="54">
        <f t="shared" si="11"/>
        <v>0</v>
      </c>
      <c r="O161" s="101">
        <f>+'Pay App 3'!O161+'Pay App 3'!P161</f>
        <v>0</v>
      </c>
      <c r="P161" s="73"/>
      <c r="Q161" s="69">
        <f>+'Pay App 3'!Q161+N161+P161</f>
        <v>0</v>
      </c>
    </row>
    <row r="162" spans="1:17" ht="21" customHeight="1" x14ac:dyDescent="0.25">
      <c r="A162" s="154" t="s">
        <v>339</v>
      </c>
      <c r="B162" s="154"/>
      <c r="C162" s="154" t="s">
        <v>338</v>
      </c>
      <c r="D162" s="155"/>
      <c r="E162" s="101">
        <f>+'Pay App 3'!E162</f>
        <v>0</v>
      </c>
      <c r="F162" s="73"/>
      <c r="G162" s="102">
        <f>+'Pay App 3'!G162+'Pay App 4'!F162</f>
        <v>0</v>
      </c>
      <c r="H162" s="194">
        <f>+'Pay App 3'!K162</f>
        <v>0</v>
      </c>
      <c r="I162" s="195"/>
      <c r="J162" s="104"/>
      <c r="K162" s="55">
        <f t="shared" si="10"/>
        <v>0</v>
      </c>
      <c r="L162" s="56">
        <f t="shared" si="8"/>
        <v>0</v>
      </c>
      <c r="M162" s="54">
        <f t="shared" si="9"/>
        <v>0</v>
      </c>
      <c r="N162" s="54">
        <f t="shared" si="11"/>
        <v>0</v>
      </c>
      <c r="O162" s="101">
        <f>+'Pay App 3'!O162+'Pay App 3'!P162</f>
        <v>0</v>
      </c>
      <c r="P162" s="73"/>
      <c r="Q162" s="69">
        <f>+'Pay App 3'!Q162+N162+P162</f>
        <v>0</v>
      </c>
    </row>
    <row r="163" spans="1:17" ht="21" customHeight="1" x14ac:dyDescent="0.25">
      <c r="A163" s="154" t="s">
        <v>128</v>
      </c>
      <c r="B163" s="154"/>
      <c r="C163" s="154" t="s">
        <v>129</v>
      </c>
      <c r="D163" s="155"/>
      <c r="E163" s="101">
        <f>+'Pay App 3'!E163</f>
        <v>0</v>
      </c>
      <c r="F163" s="73"/>
      <c r="G163" s="102">
        <f>+'Pay App 3'!G163+'Pay App 4'!F163</f>
        <v>0</v>
      </c>
      <c r="H163" s="194">
        <f>+'Pay App 3'!K163</f>
        <v>0</v>
      </c>
      <c r="I163" s="195"/>
      <c r="J163" s="104"/>
      <c r="K163" s="55">
        <f t="shared" si="10"/>
        <v>0</v>
      </c>
      <c r="L163" s="56">
        <f t="shared" si="8"/>
        <v>0</v>
      </c>
      <c r="M163" s="54">
        <f t="shared" si="9"/>
        <v>0</v>
      </c>
      <c r="N163" s="54">
        <f t="shared" si="11"/>
        <v>0</v>
      </c>
      <c r="O163" s="101">
        <f>+'Pay App 3'!O163+'Pay App 3'!P163</f>
        <v>0</v>
      </c>
      <c r="P163" s="73"/>
      <c r="Q163" s="69">
        <f>+'Pay App 3'!Q163+N163+P163</f>
        <v>0</v>
      </c>
    </row>
    <row r="164" spans="1:17" ht="21" customHeight="1" x14ac:dyDescent="0.25">
      <c r="A164" s="159" t="s">
        <v>209</v>
      </c>
      <c r="B164" s="159"/>
      <c r="C164" s="159" t="s">
        <v>210</v>
      </c>
      <c r="D164" s="160"/>
      <c r="E164" s="101">
        <f>+'Pay App 3'!E164</f>
        <v>0</v>
      </c>
      <c r="F164" s="73"/>
      <c r="G164" s="102">
        <f>+'Pay App 3'!G164+'Pay App 4'!F164</f>
        <v>0</v>
      </c>
      <c r="H164" s="194">
        <f>+'Pay App 3'!K164</f>
        <v>0</v>
      </c>
      <c r="I164" s="195"/>
      <c r="J164" s="104"/>
      <c r="K164" s="55">
        <f t="shared" si="10"/>
        <v>0</v>
      </c>
      <c r="L164" s="56">
        <f t="shared" si="8"/>
        <v>0</v>
      </c>
      <c r="M164" s="54">
        <f t="shared" si="9"/>
        <v>0</v>
      </c>
      <c r="N164" s="54">
        <f t="shared" si="11"/>
        <v>0</v>
      </c>
      <c r="O164" s="101">
        <f>+'Pay App 3'!O164+'Pay App 3'!P164</f>
        <v>0</v>
      </c>
      <c r="P164" s="73"/>
      <c r="Q164" s="69">
        <f>+'Pay App 3'!Q164+N164+P164</f>
        <v>0</v>
      </c>
    </row>
    <row r="165" spans="1:17" ht="21" customHeight="1" x14ac:dyDescent="0.25">
      <c r="A165" s="159" t="s">
        <v>211</v>
      </c>
      <c r="B165" s="159"/>
      <c r="C165" s="159" t="s">
        <v>212</v>
      </c>
      <c r="D165" s="160"/>
      <c r="E165" s="101">
        <f>+'Pay App 3'!E165</f>
        <v>0</v>
      </c>
      <c r="F165" s="73"/>
      <c r="G165" s="102">
        <f>+'Pay App 3'!G165+'Pay App 4'!F165</f>
        <v>0</v>
      </c>
      <c r="H165" s="194">
        <f>+'Pay App 3'!K165</f>
        <v>0</v>
      </c>
      <c r="I165" s="195"/>
      <c r="J165" s="104"/>
      <c r="K165" s="55">
        <f t="shared" si="10"/>
        <v>0</v>
      </c>
      <c r="L165" s="56">
        <f t="shared" si="8"/>
        <v>0</v>
      </c>
      <c r="M165" s="54">
        <f t="shared" si="9"/>
        <v>0</v>
      </c>
      <c r="N165" s="54">
        <f t="shared" si="11"/>
        <v>0</v>
      </c>
      <c r="O165" s="101">
        <f>+'Pay App 3'!O165+'Pay App 3'!P165</f>
        <v>0</v>
      </c>
      <c r="P165" s="73"/>
      <c r="Q165" s="69">
        <f>+'Pay App 3'!Q165+N165+P165</f>
        <v>0</v>
      </c>
    </row>
    <row r="166" spans="1:17" ht="21" customHeight="1" x14ac:dyDescent="0.25">
      <c r="A166" s="154" t="s">
        <v>340</v>
      </c>
      <c r="B166" s="154"/>
      <c r="C166" s="154" t="s">
        <v>341</v>
      </c>
      <c r="D166" s="155"/>
      <c r="E166" s="101">
        <f>+'Pay App 3'!E166</f>
        <v>0</v>
      </c>
      <c r="F166" s="73"/>
      <c r="G166" s="102">
        <f>+'Pay App 3'!G166+'Pay App 4'!F166</f>
        <v>0</v>
      </c>
      <c r="H166" s="194">
        <f>+'Pay App 3'!K166</f>
        <v>0</v>
      </c>
      <c r="I166" s="195"/>
      <c r="J166" s="104"/>
      <c r="K166" s="55">
        <f t="shared" si="10"/>
        <v>0</v>
      </c>
      <c r="L166" s="56">
        <f t="shared" si="8"/>
        <v>0</v>
      </c>
      <c r="M166" s="54">
        <f t="shared" si="9"/>
        <v>0</v>
      </c>
      <c r="N166" s="54">
        <f t="shared" si="11"/>
        <v>0</v>
      </c>
      <c r="O166" s="101">
        <f>+'Pay App 3'!O166+'Pay App 3'!P166</f>
        <v>0</v>
      </c>
      <c r="P166" s="73"/>
      <c r="Q166" s="69">
        <f>+'Pay App 3'!Q166+N166+P166</f>
        <v>0</v>
      </c>
    </row>
    <row r="167" spans="1:17" ht="21" customHeight="1" x14ac:dyDescent="0.25">
      <c r="A167" s="154" t="s">
        <v>351</v>
      </c>
      <c r="B167" s="154"/>
      <c r="C167" s="154" t="s">
        <v>342</v>
      </c>
      <c r="D167" s="155"/>
      <c r="E167" s="101">
        <f>+'Pay App 3'!E167</f>
        <v>0</v>
      </c>
      <c r="F167" s="73"/>
      <c r="G167" s="102">
        <f>+'Pay App 3'!G167+'Pay App 4'!F167</f>
        <v>0</v>
      </c>
      <c r="H167" s="194">
        <f>+'Pay App 3'!K167</f>
        <v>0</v>
      </c>
      <c r="I167" s="195"/>
      <c r="J167" s="104"/>
      <c r="K167" s="55">
        <f t="shared" si="10"/>
        <v>0</v>
      </c>
      <c r="L167" s="56">
        <f t="shared" si="8"/>
        <v>0</v>
      </c>
      <c r="M167" s="54">
        <f t="shared" si="9"/>
        <v>0</v>
      </c>
      <c r="N167" s="54">
        <f t="shared" si="11"/>
        <v>0</v>
      </c>
      <c r="O167" s="101">
        <f>+'Pay App 3'!O167+'Pay App 3'!P167</f>
        <v>0</v>
      </c>
      <c r="P167" s="73"/>
      <c r="Q167" s="69">
        <f>+'Pay App 3'!Q167+N167+P167</f>
        <v>0</v>
      </c>
    </row>
    <row r="168" spans="1:17" ht="21" customHeight="1" x14ac:dyDescent="0.25">
      <c r="A168" s="154" t="s">
        <v>352</v>
      </c>
      <c r="B168" s="154"/>
      <c r="C168" s="154" t="s">
        <v>343</v>
      </c>
      <c r="D168" s="155"/>
      <c r="E168" s="101">
        <f>+'Pay App 3'!E168</f>
        <v>0</v>
      </c>
      <c r="F168" s="73"/>
      <c r="G168" s="102">
        <f>+'Pay App 3'!G168+'Pay App 4'!F168</f>
        <v>0</v>
      </c>
      <c r="H168" s="194">
        <f>+'Pay App 3'!K168</f>
        <v>0</v>
      </c>
      <c r="I168" s="195"/>
      <c r="J168" s="104"/>
      <c r="K168" s="55">
        <f t="shared" si="10"/>
        <v>0</v>
      </c>
      <c r="L168" s="56">
        <f t="shared" si="8"/>
        <v>0</v>
      </c>
      <c r="M168" s="54">
        <f t="shared" si="9"/>
        <v>0</v>
      </c>
      <c r="N168" s="54">
        <f t="shared" si="11"/>
        <v>0</v>
      </c>
      <c r="O168" s="101">
        <f>+'Pay App 3'!O168+'Pay App 3'!P168</f>
        <v>0</v>
      </c>
      <c r="P168" s="73"/>
      <c r="Q168" s="69">
        <f>+'Pay App 3'!Q168+N168+P168</f>
        <v>0</v>
      </c>
    </row>
    <row r="169" spans="1:17" ht="21" customHeight="1" x14ac:dyDescent="0.25">
      <c r="A169" s="154" t="s">
        <v>353</v>
      </c>
      <c r="B169" s="154"/>
      <c r="C169" s="154" t="s">
        <v>344</v>
      </c>
      <c r="D169" s="155"/>
      <c r="E169" s="101">
        <f>+'Pay App 3'!E169</f>
        <v>0</v>
      </c>
      <c r="F169" s="73"/>
      <c r="G169" s="102">
        <f>+'Pay App 3'!G169+'Pay App 4'!F169</f>
        <v>0</v>
      </c>
      <c r="H169" s="194">
        <f>+'Pay App 3'!K169</f>
        <v>0</v>
      </c>
      <c r="I169" s="195"/>
      <c r="J169" s="104"/>
      <c r="K169" s="55">
        <f t="shared" si="10"/>
        <v>0</v>
      </c>
      <c r="L169" s="56">
        <f t="shared" si="8"/>
        <v>0</v>
      </c>
      <c r="M169" s="54">
        <f t="shared" si="9"/>
        <v>0</v>
      </c>
      <c r="N169" s="54">
        <f t="shared" si="11"/>
        <v>0</v>
      </c>
      <c r="O169" s="101">
        <f>+'Pay App 3'!O169+'Pay App 3'!P169</f>
        <v>0</v>
      </c>
      <c r="P169" s="73"/>
      <c r="Q169" s="69">
        <f>+'Pay App 3'!Q169+N169+P169</f>
        <v>0</v>
      </c>
    </row>
    <row r="170" spans="1:17" ht="21" customHeight="1" x14ac:dyDescent="0.25">
      <c r="A170" s="154" t="s">
        <v>354</v>
      </c>
      <c r="B170" s="154"/>
      <c r="C170" s="154" t="s">
        <v>345</v>
      </c>
      <c r="D170" s="155"/>
      <c r="E170" s="101">
        <f>+'Pay App 3'!E170</f>
        <v>0</v>
      </c>
      <c r="F170" s="73"/>
      <c r="G170" s="102">
        <f>+'Pay App 3'!G170+'Pay App 4'!F170</f>
        <v>0</v>
      </c>
      <c r="H170" s="194">
        <f>+'Pay App 3'!K170</f>
        <v>0</v>
      </c>
      <c r="I170" s="195"/>
      <c r="J170" s="104"/>
      <c r="K170" s="55">
        <f t="shared" si="10"/>
        <v>0</v>
      </c>
      <c r="L170" s="56">
        <f t="shared" si="8"/>
        <v>0</v>
      </c>
      <c r="M170" s="54">
        <f t="shared" si="9"/>
        <v>0</v>
      </c>
      <c r="N170" s="54">
        <f t="shared" si="11"/>
        <v>0</v>
      </c>
      <c r="O170" s="101">
        <f>+'Pay App 3'!O170+'Pay App 3'!P170</f>
        <v>0</v>
      </c>
      <c r="P170" s="73"/>
      <c r="Q170" s="69">
        <f>+'Pay App 3'!Q170+N170+P170</f>
        <v>0</v>
      </c>
    </row>
    <row r="171" spans="1:17" ht="21" customHeight="1" x14ac:dyDescent="0.25">
      <c r="A171" s="154" t="s">
        <v>355</v>
      </c>
      <c r="B171" s="154"/>
      <c r="C171" s="154" t="s">
        <v>346</v>
      </c>
      <c r="D171" s="155"/>
      <c r="E171" s="101">
        <f>+'Pay App 3'!E171</f>
        <v>0</v>
      </c>
      <c r="F171" s="73"/>
      <c r="G171" s="102">
        <f>+'Pay App 3'!G171+'Pay App 4'!F171</f>
        <v>0</v>
      </c>
      <c r="H171" s="194">
        <f>+'Pay App 3'!K171</f>
        <v>0</v>
      </c>
      <c r="I171" s="195"/>
      <c r="J171" s="104"/>
      <c r="K171" s="55">
        <f t="shared" si="10"/>
        <v>0</v>
      </c>
      <c r="L171" s="56">
        <f t="shared" si="8"/>
        <v>0</v>
      </c>
      <c r="M171" s="54">
        <f t="shared" si="9"/>
        <v>0</v>
      </c>
      <c r="N171" s="54">
        <f t="shared" si="11"/>
        <v>0</v>
      </c>
      <c r="O171" s="101">
        <f>+'Pay App 3'!O171+'Pay App 3'!P171</f>
        <v>0</v>
      </c>
      <c r="P171" s="73"/>
      <c r="Q171" s="69">
        <f>+'Pay App 3'!Q171+N171+P171</f>
        <v>0</v>
      </c>
    </row>
    <row r="172" spans="1:17" ht="21" customHeight="1" x14ac:dyDescent="0.25">
      <c r="A172" s="154" t="s">
        <v>356</v>
      </c>
      <c r="B172" s="154"/>
      <c r="C172" s="154" t="s">
        <v>347</v>
      </c>
      <c r="D172" s="155"/>
      <c r="E172" s="101">
        <f>+'Pay App 3'!E172</f>
        <v>0</v>
      </c>
      <c r="F172" s="73"/>
      <c r="G172" s="102">
        <f>+'Pay App 3'!G172+'Pay App 4'!F172</f>
        <v>0</v>
      </c>
      <c r="H172" s="194">
        <f>+'Pay App 3'!K172</f>
        <v>0</v>
      </c>
      <c r="I172" s="195"/>
      <c r="J172" s="104"/>
      <c r="K172" s="55">
        <f t="shared" si="10"/>
        <v>0</v>
      </c>
      <c r="L172" s="56">
        <f t="shared" si="8"/>
        <v>0</v>
      </c>
      <c r="M172" s="54">
        <f t="shared" si="9"/>
        <v>0</v>
      </c>
      <c r="N172" s="54">
        <f t="shared" si="11"/>
        <v>0</v>
      </c>
      <c r="O172" s="101">
        <f>+'Pay App 3'!O172+'Pay App 3'!P172</f>
        <v>0</v>
      </c>
      <c r="P172" s="73"/>
      <c r="Q172" s="69">
        <f>+'Pay App 3'!Q172+N172+P172</f>
        <v>0</v>
      </c>
    </row>
    <row r="173" spans="1:17" ht="21" customHeight="1" x14ac:dyDescent="0.25">
      <c r="A173" s="154" t="s">
        <v>357</v>
      </c>
      <c r="B173" s="154"/>
      <c r="C173" s="154" t="s">
        <v>348</v>
      </c>
      <c r="D173" s="155"/>
      <c r="E173" s="101">
        <f>+'Pay App 3'!E173</f>
        <v>0</v>
      </c>
      <c r="F173" s="73"/>
      <c r="G173" s="102">
        <f>+'Pay App 3'!G173+'Pay App 4'!F173</f>
        <v>0</v>
      </c>
      <c r="H173" s="194">
        <f>+'Pay App 3'!K173</f>
        <v>0</v>
      </c>
      <c r="I173" s="195"/>
      <c r="J173" s="104"/>
      <c r="K173" s="55">
        <f t="shared" si="10"/>
        <v>0</v>
      </c>
      <c r="L173" s="56">
        <f t="shared" si="8"/>
        <v>0</v>
      </c>
      <c r="M173" s="54">
        <f t="shared" si="9"/>
        <v>0</v>
      </c>
      <c r="N173" s="54">
        <f t="shared" si="11"/>
        <v>0</v>
      </c>
      <c r="O173" s="101">
        <f>+'Pay App 3'!O173+'Pay App 3'!P173</f>
        <v>0</v>
      </c>
      <c r="P173" s="73"/>
      <c r="Q173" s="69">
        <f>+'Pay App 3'!Q173+N173+P173</f>
        <v>0</v>
      </c>
    </row>
    <row r="174" spans="1:17" ht="21" customHeight="1" x14ac:dyDescent="0.25">
      <c r="A174" s="154" t="s">
        <v>358</v>
      </c>
      <c r="B174" s="154"/>
      <c r="C174" s="154" t="s">
        <v>349</v>
      </c>
      <c r="D174" s="155"/>
      <c r="E174" s="101">
        <f>+'Pay App 3'!E174</f>
        <v>0</v>
      </c>
      <c r="F174" s="73"/>
      <c r="G174" s="102">
        <f>+'Pay App 3'!G174+'Pay App 4'!F174</f>
        <v>0</v>
      </c>
      <c r="H174" s="194">
        <f>+'Pay App 3'!K174</f>
        <v>0</v>
      </c>
      <c r="I174" s="195"/>
      <c r="J174" s="104"/>
      <c r="K174" s="55">
        <f t="shared" si="10"/>
        <v>0</v>
      </c>
      <c r="L174" s="56">
        <f t="shared" si="8"/>
        <v>0</v>
      </c>
      <c r="M174" s="54">
        <f t="shared" si="9"/>
        <v>0</v>
      </c>
      <c r="N174" s="54">
        <f t="shared" si="11"/>
        <v>0</v>
      </c>
      <c r="O174" s="101">
        <f>+'Pay App 3'!O174+'Pay App 3'!P174</f>
        <v>0</v>
      </c>
      <c r="P174" s="73"/>
      <c r="Q174" s="69">
        <f>+'Pay App 3'!Q174+N174+P174</f>
        <v>0</v>
      </c>
    </row>
    <row r="175" spans="1:17" ht="21" customHeight="1" x14ac:dyDescent="0.25">
      <c r="A175" s="154" t="s">
        <v>359</v>
      </c>
      <c r="B175" s="154"/>
      <c r="C175" s="154" t="s">
        <v>350</v>
      </c>
      <c r="D175" s="155"/>
      <c r="E175" s="101">
        <f>+'Pay App 3'!E175</f>
        <v>0</v>
      </c>
      <c r="F175" s="73"/>
      <c r="G175" s="102">
        <f>+'Pay App 3'!G175+'Pay App 4'!F175</f>
        <v>0</v>
      </c>
      <c r="H175" s="194">
        <f>+'Pay App 3'!K175</f>
        <v>0</v>
      </c>
      <c r="I175" s="195"/>
      <c r="J175" s="104"/>
      <c r="K175" s="55">
        <f t="shared" si="10"/>
        <v>0</v>
      </c>
      <c r="L175" s="56">
        <f t="shared" si="8"/>
        <v>0</v>
      </c>
      <c r="M175" s="54">
        <f t="shared" si="9"/>
        <v>0</v>
      </c>
      <c r="N175" s="54">
        <f t="shared" si="11"/>
        <v>0</v>
      </c>
      <c r="O175" s="101">
        <f>+'Pay App 3'!O175+'Pay App 3'!P175</f>
        <v>0</v>
      </c>
      <c r="P175" s="73"/>
      <c r="Q175" s="69">
        <f>+'Pay App 3'!Q175+N175+P175</f>
        <v>0</v>
      </c>
    </row>
    <row r="176" spans="1:17" ht="21" customHeight="1" x14ac:dyDescent="0.25">
      <c r="A176" s="156" t="s">
        <v>186</v>
      </c>
      <c r="B176" s="156"/>
      <c r="C176" s="156" t="s">
        <v>187</v>
      </c>
      <c r="D176" s="157"/>
      <c r="E176" s="101">
        <f>+'Pay App 3'!E176</f>
        <v>0</v>
      </c>
      <c r="F176" s="73"/>
      <c r="G176" s="102">
        <f>+'Pay App 3'!G176+'Pay App 4'!F176</f>
        <v>0</v>
      </c>
      <c r="H176" s="194">
        <f>+'Pay App 3'!K176</f>
        <v>0</v>
      </c>
      <c r="I176" s="195"/>
      <c r="J176" s="104"/>
      <c r="K176" s="55">
        <f t="shared" si="10"/>
        <v>0</v>
      </c>
      <c r="L176" s="56">
        <f t="shared" si="8"/>
        <v>0</v>
      </c>
      <c r="M176" s="54">
        <f t="shared" si="9"/>
        <v>0</v>
      </c>
      <c r="N176" s="54">
        <f t="shared" si="11"/>
        <v>0</v>
      </c>
      <c r="O176" s="101">
        <f>+'Pay App 3'!O176+'Pay App 3'!P176</f>
        <v>0</v>
      </c>
      <c r="P176" s="73"/>
      <c r="Q176" s="69">
        <f>+'Pay App 3'!Q176+N176+P176</f>
        <v>0</v>
      </c>
    </row>
    <row r="177" spans="1:17" ht="21" customHeight="1" x14ac:dyDescent="0.25">
      <c r="A177" s="154" t="s">
        <v>361</v>
      </c>
      <c r="B177" s="154"/>
      <c r="C177" s="154" t="s">
        <v>360</v>
      </c>
      <c r="D177" s="155"/>
      <c r="E177" s="101">
        <f>+'Pay App 3'!E177</f>
        <v>0</v>
      </c>
      <c r="F177" s="73"/>
      <c r="G177" s="102">
        <f>+'Pay App 3'!G177+'Pay App 4'!F177</f>
        <v>0</v>
      </c>
      <c r="H177" s="194">
        <f>+'Pay App 3'!K177</f>
        <v>0</v>
      </c>
      <c r="I177" s="195"/>
      <c r="J177" s="104"/>
      <c r="K177" s="55">
        <f t="shared" si="10"/>
        <v>0</v>
      </c>
      <c r="L177" s="56">
        <f t="shared" si="8"/>
        <v>0</v>
      </c>
      <c r="M177" s="54">
        <f t="shared" si="9"/>
        <v>0</v>
      </c>
      <c r="N177" s="54">
        <f t="shared" si="11"/>
        <v>0</v>
      </c>
      <c r="O177" s="101">
        <f>+'Pay App 3'!O177+'Pay App 3'!P177</f>
        <v>0</v>
      </c>
      <c r="P177" s="73"/>
      <c r="Q177" s="69">
        <f>+'Pay App 3'!Q177+N177+P177</f>
        <v>0</v>
      </c>
    </row>
    <row r="178" spans="1:17" ht="21" customHeight="1" x14ac:dyDescent="0.25">
      <c r="A178" s="154" t="s">
        <v>130</v>
      </c>
      <c r="B178" s="154"/>
      <c r="C178" s="153" t="s">
        <v>131</v>
      </c>
      <c r="D178" s="158"/>
      <c r="E178" s="101">
        <f>+'Pay App 3'!E178</f>
        <v>0</v>
      </c>
      <c r="F178" s="73"/>
      <c r="G178" s="102">
        <f>+'Pay App 3'!G178+'Pay App 4'!F178</f>
        <v>0</v>
      </c>
      <c r="H178" s="194">
        <f>+'Pay App 3'!K178</f>
        <v>0</v>
      </c>
      <c r="I178" s="195"/>
      <c r="J178" s="104"/>
      <c r="K178" s="55">
        <f t="shared" si="10"/>
        <v>0</v>
      </c>
      <c r="L178" s="56">
        <f t="shared" si="8"/>
        <v>0</v>
      </c>
      <c r="M178" s="54">
        <f t="shared" si="9"/>
        <v>0</v>
      </c>
      <c r="N178" s="54">
        <f t="shared" si="11"/>
        <v>0</v>
      </c>
      <c r="O178" s="101">
        <f>+'Pay App 3'!O178+'Pay App 3'!P178</f>
        <v>0</v>
      </c>
      <c r="P178" s="73"/>
      <c r="Q178" s="69">
        <f>+'Pay App 3'!Q178+N178+P178</f>
        <v>0</v>
      </c>
    </row>
    <row r="179" spans="1:17" ht="21" customHeight="1" x14ac:dyDescent="0.25">
      <c r="A179" s="154" t="s">
        <v>362</v>
      </c>
      <c r="B179" s="154"/>
      <c r="C179" s="154" t="s">
        <v>366</v>
      </c>
      <c r="D179" s="155"/>
      <c r="E179" s="101">
        <f>+'Pay App 3'!E179</f>
        <v>0</v>
      </c>
      <c r="F179" s="73"/>
      <c r="G179" s="102">
        <f>+'Pay App 3'!G179+'Pay App 4'!F179</f>
        <v>0</v>
      </c>
      <c r="H179" s="194">
        <f>+'Pay App 3'!K179</f>
        <v>0</v>
      </c>
      <c r="I179" s="195"/>
      <c r="J179" s="104"/>
      <c r="K179" s="55">
        <f t="shared" si="10"/>
        <v>0</v>
      </c>
      <c r="L179" s="56">
        <f t="shared" si="8"/>
        <v>0</v>
      </c>
      <c r="M179" s="54">
        <f t="shared" si="9"/>
        <v>0</v>
      </c>
      <c r="N179" s="54">
        <f t="shared" si="11"/>
        <v>0</v>
      </c>
      <c r="O179" s="101">
        <f>+'Pay App 3'!O179+'Pay App 3'!P179</f>
        <v>0</v>
      </c>
      <c r="P179" s="73"/>
      <c r="Q179" s="69">
        <f>+'Pay App 3'!Q179+N179+P179</f>
        <v>0</v>
      </c>
    </row>
    <row r="180" spans="1:17" ht="21" customHeight="1" x14ac:dyDescent="0.25">
      <c r="A180" s="154" t="s">
        <v>363</v>
      </c>
      <c r="B180" s="154"/>
      <c r="C180" s="154" t="s">
        <v>367</v>
      </c>
      <c r="D180" s="155"/>
      <c r="E180" s="101">
        <f>+'Pay App 3'!E180</f>
        <v>0</v>
      </c>
      <c r="F180" s="73"/>
      <c r="G180" s="102">
        <f>+'Pay App 3'!G180+'Pay App 4'!F180</f>
        <v>0</v>
      </c>
      <c r="H180" s="194">
        <f>+'Pay App 3'!K180</f>
        <v>0</v>
      </c>
      <c r="I180" s="195"/>
      <c r="J180" s="104"/>
      <c r="K180" s="55">
        <f t="shared" si="10"/>
        <v>0</v>
      </c>
      <c r="L180" s="56">
        <f t="shared" si="8"/>
        <v>0</v>
      </c>
      <c r="M180" s="54">
        <f t="shared" si="9"/>
        <v>0</v>
      </c>
      <c r="N180" s="54">
        <f t="shared" si="11"/>
        <v>0</v>
      </c>
      <c r="O180" s="101">
        <f>+'Pay App 3'!O180+'Pay App 3'!P180</f>
        <v>0</v>
      </c>
      <c r="P180" s="73"/>
      <c r="Q180" s="69">
        <f>+'Pay App 3'!Q180+N180+P180</f>
        <v>0</v>
      </c>
    </row>
    <row r="181" spans="1:17" ht="21" customHeight="1" x14ac:dyDescent="0.25">
      <c r="A181" s="154" t="s">
        <v>364</v>
      </c>
      <c r="B181" s="154"/>
      <c r="C181" s="154" t="s">
        <v>368</v>
      </c>
      <c r="D181" s="155"/>
      <c r="E181" s="101">
        <f>+'Pay App 3'!E181</f>
        <v>0</v>
      </c>
      <c r="F181" s="73"/>
      <c r="G181" s="102">
        <f>+'Pay App 3'!G181+'Pay App 4'!F181</f>
        <v>0</v>
      </c>
      <c r="H181" s="194">
        <f>+'Pay App 3'!K181</f>
        <v>0</v>
      </c>
      <c r="I181" s="195"/>
      <c r="J181" s="104"/>
      <c r="K181" s="55">
        <f t="shared" si="10"/>
        <v>0</v>
      </c>
      <c r="L181" s="56">
        <f t="shared" si="8"/>
        <v>0</v>
      </c>
      <c r="M181" s="54">
        <f t="shared" si="9"/>
        <v>0</v>
      </c>
      <c r="N181" s="54">
        <f t="shared" si="11"/>
        <v>0</v>
      </c>
      <c r="O181" s="101">
        <f>+'Pay App 3'!O181+'Pay App 3'!P181</f>
        <v>0</v>
      </c>
      <c r="P181" s="73"/>
      <c r="Q181" s="69">
        <f>+'Pay App 3'!Q181+N181+P181</f>
        <v>0</v>
      </c>
    </row>
    <row r="182" spans="1:17" ht="21" customHeight="1" x14ac:dyDescent="0.25">
      <c r="A182" s="154" t="s">
        <v>365</v>
      </c>
      <c r="B182" s="154"/>
      <c r="C182" s="154" t="s">
        <v>369</v>
      </c>
      <c r="D182" s="155"/>
      <c r="E182" s="101">
        <f>+'Pay App 3'!E182</f>
        <v>0</v>
      </c>
      <c r="F182" s="73"/>
      <c r="G182" s="102">
        <f>+'Pay App 3'!G182+'Pay App 4'!F182</f>
        <v>0</v>
      </c>
      <c r="H182" s="194">
        <f>+'Pay App 3'!K182</f>
        <v>0</v>
      </c>
      <c r="I182" s="195"/>
      <c r="J182" s="104"/>
      <c r="K182" s="55">
        <f t="shared" si="10"/>
        <v>0</v>
      </c>
      <c r="L182" s="56">
        <f t="shared" si="8"/>
        <v>0</v>
      </c>
      <c r="M182" s="54">
        <f t="shared" si="9"/>
        <v>0</v>
      </c>
      <c r="N182" s="54">
        <f t="shared" si="11"/>
        <v>0</v>
      </c>
      <c r="O182" s="101">
        <f>+'Pay App 3'!O182+'Pay App 3'!P182</f>
        <v>0</v>
      </c>
      <c r="P182" s="73"/>
      <c r="Q182" s="69">
        <f>+'Pay App 3'!Q182+N182+P182</f>
        <v>0</v>
      </c>
    </row>
    <row r="183" spans="1:17" ht="21" customHeight="1" x14ac:dyDescent="0.25">
      <c r="A183" s="156" t="s">
        <v>188</v>
      </c>
      <c r="B183" s="156"/>
      <c r="C183" s="156" t="s">
        <v>189</v>
      </c>
      <c r="D183" s="157"/>
      <c r="E183" s="101">
        <f>+'Pay App 3'!E183</f>
        <v>0</v>
      </c>
      <c r="F183" s="73"/>
      <c r="G183" s="102">
        <f>+'Pay App 3'!G183+'Pay App 4'!F183</f>
        <v>0</v>
      </c>
      <c r="H183" s="194">
        <f>+'Pay App 3'!K183</f>
        <v>0</v>
      </c>
      <c r="I183" s="195"/>
      <c r="J183" s="104"/>
      <c r="K183" s="55">
        <f t="shared" si="10"/>
        <v>0</v>
      </c>
      <c r="L183" s="56">
        <f t="shared" si="8"/>
        <v>0</v>
      </c>
      <c r="M183" s="54">
        <f t="shared" si="9"/>
        <v>0</v>
      </c>
      <c r="N183" s="54">
        <f t="shared" si="11"/>
        <v>0</v>
      </c>
      <c r="O183" s="101">
        <f>+'Pay App 3'!O183+'Pay App 3'!P183</f>
        <v>0</v>
      </c>
      <c r="P183" s="73"/>
      <c r="Q183" s="69">
        <f>+'Pay App 3'!Q183+N183+P183</f>
        <v>0</v>
      </c>
    </row>
    <row r="184" spans="1:17" ht="21" customHeight="1" x14ac:dyDescent="0.25">
      <c r="A184" s="156" t="s">
        <v>190</v>
      </c>
      <c r="B184" s="156"/>
      <c r="C184" s="156" t="s">
        <v>191</v>
      </c>
      <c r="D184" s="157"/>
      <c r="E184" s="101">
        <f>+'Pay App 3'!E184</f>
        <v>0</v>
      </c>
      <c r="F184" s="73"/>
      <c r="G184" s="102">
        <f>+'Pay App 3'!G184+'Pay App 4'!F184</f>
        <v>0</v>
      </c>
      <c r="H184" s="194">
        <f>+'Pay App 3'!K184</f>
        <v>0</v>
      </c>
      <c r="I184" s="195"/>
      <c r="J184" s="104"/>
      <c r="K184" s="55">
        <f t="shared" si="10"/>
        <v>0</v>
      </c>
      <c r="L184" s="56">
        <f t="shared" si="8"/>
        <v>0</v>
      </c>
      <c r="M184" s="54">
        <f t="shared" si="9"/>
        <v>0</v>
      </c>
      <c r="N184" s="54">
        <f t="shared" si="11"/>
        <v>0</v>
      </c>
      <c r="O184" s="101">
        <f>+'Pay App 3'!O184+'Pay App 3'!P184</f>
        <v>0</v>
      </c>
      <c r="P184" s="73"/>
      <c r="Q184" s="69">
        <f>+'Pay App 3'!Q184+N184+P184</f>
        <v>0</v>
      </c>
    </row>
    <row r="185" spans="1:17" ht="21" customHeight="1" x14ac:dyDescent="0.25">
      <c r="A185" s="154" t="s">
        <v>371</v>
      </c>
      <c r="B185" s="154"/>
      <c r="C185" s="154" t="s">
        <v>370</v>
      </c>
      <c r="D185" s="155"/>
      <c r="E185" s="101">
        <f>+'Pay App 3'!E185</f>
        <v>0</v>
      </c>
      <c r="F185" s="73"/>
      <c r="G185" s="102">
        <f>+'Pay App 3'!G185+'Pay App 4'!F185</f>
        <v>0</v>
      </c>
      <c r="H185" s="194">
        <f>+'Pay App 3'!K185</f>
        <v>0</v>
      </c>
      <c r="I185" s="195"/>
      <c r="J185" s="104"/>
      <c r="K185" s="55">
        <f t="shared" si="10"/>
        <v>0</v>
      </c>
      <c r="L185" s="56">
        <f t="shared" si="8"/>
        <v>0</v>
      </c>
      <c r="M185" s="54">
        <f t="shared" si="9"/>
        <v>0</v>
      </c>
      <c r="N185" s="54">
        <f t="shared" si="11"/>
        <v>0</v>
      </c>
      <c r="O185" s="101">
        <f>+'Pay App 3'!O185+'Pay App 3'!P185</f>
        <v>0</v>
      </c>
      <c r="P185" s="73"/>
      <c r="Q185" s="69">
        <f>+'Pay App 3'!Q185+N185+P185</f>
        <v>0</v>
      </c>
    </row>
    <row r="186" spans="1:17" ht="21" customHeight="1" x14ac:dyDescent="0.25">
      <c r="A186" s="154" t="s">
        <v>372</v>
      </c>
      <c r="B186" s="154"/>
      <c r="C186" s="154" t="s">
        <v>373</v>
      </c>
      <c r="D186" s="155"/>
      <c r="E186" s="101">
        <f>+'Pay App 3'!E186</f>
        <v>0</v>
      </c>
      <c r="F186" s="73"/>
      <c r="G186" s="102">
        <f>+'Pay App 3'!G186+'Pay App 4'!F186</f>
        <v>0</v>
      </c>
      <c r="H186" s="194">
        <f>+'Pay App 3'!K186</f>
        <v>0</v>
      </c>
      <c r="I186" s="195"/>
      <c r="J186" s="104"/>
      <c r="K186" s="55">
        <f t="shared" si="10"/>
        <v>0</v>
      </c>
      <c r="L186" s="56">
        <f t="shared" si="8"/>
        <v>0</v>
      </c>
      <c r="M186" s="54">
        <f t="shared" si="9"/>
        <v>0</v>
      </c>
      <c r="N186" s="54">
        <f t="shared" si="11"/>
        <v>0</v>
      </c>
      <c r="O186" s="101">
        <f>+'Pay App 3'!O186+'Pay App 3'!P186</f>
        <v>0</v>
      </c>
      <c r="P186" s="73"/>
      <c r="Q186" s="69">
        <f>+'Pay App 3'!Q186+N186+P186</f>
        <v>0</v>
      </c>
    </row>
    <row r="187" spans="1:17" ht="21" customHeight="1" x14ac:dyDescent="0.25">
      <c r="A187" s="154" t="s">
        <v>374</v>
      </c>
      <c r="B187" s="154"/>
      <c r="C187" s="154" t="s">
        <v>375</v>
      </c>
      <c r="D187" s="155"/>
      <c r="E187" s="101">
        <f>+'Pay App 3'!E187</f>
        <v>0</v>
      </c>
      <c r="F187" s="73"/>
      <c r="G187" s="102">
        <f>+'Pay App 3'!G187+'Pay App 4'!F187</f>
        <v>0</v>
      </c>
      <c r="H187" s="194">
        <f>+'Pay App 3'!K187</f>
        <v>0</v>
      </c>
      <c r="I187" s="195"/>
      <c r="J187" s="104"/>
      <c r="K187" s="55">
        <f t="shared" si="10"/>
        <v>0</v>
      </c>
      <c r="L187" s="56">
        <f t="shared" si="8"/>
        <v>0</v>
      </c>
      <c r="M187" s="54">
        <f t="shared" si="9"/>
        <v>0</v>
      </c>
      <c r="N187" s="54">
        <f t="shared" si="11"/>
        <v>0</v>
      </c>
      <c r="O187" s="101">
        <f>+'Pay App 3'!O187+'Pay App 3'!P187</f>
        <v>0</v>
      </c>
      <c r="P187" s="73"/>
      <c r="Q187" s="69">
        <f>+'Pay App 3'!Q187+N187+P187</f>
        <v>0</v>
      </c>
    </row>
    <row r="188" spans="1:17" ht="21" customHeight="1" x14ac:dyDescent="0.25">
      <c r="A188" s="156" t="s">
        <v>192</v>
      </c>
      <c r="B188" s="156"/>
      <c r="C188" s="156" t="s">
        <v>193</v>
      </c>
      <c r="D188" s="157"/>
      <c r="E188" s="101">
        <f>+'Pay App 3'!E188</f>
        <v>0</v>
      </c>
      <c r="F188" s="73"/>
      <c r="G188" s="102">
        <f>+'Pay App 3'!G188+'Pay App 4'!F188</f>
        <v>0</v>
      </c>
      <c r="H188" s="194">
        <f>+'Pay App 3'!K188</f>
        <v>0</v>
      </c>
      <c r="I188" s="195"/>
      <c r="J188" s="104"/>
      <c r="K188" s="55">
        <f t="shared" si="10"/>
        <v>0</v>
      </c>
      <c r="L188" s="56">
        <f t="shared" si="8"/>
        <v>0</v>
      </c>
      <c r="M188" s="54">
        <f t="shared" si="9"/>
        <v>0</v>
      </c>
      <c r="N188" s="54">
        <f t="shared" si="11"/>
        <v>0</v>
      </c>
      <c r="O188" s="101">
        <f>+'Pay App 3'!O188+'Pay App 3'!P188</f>
        <v>0</v>
      </c>
      <c r="P188" s="73"/>
      <c r="Q188" s="69">
        <f>+'Pay App 3'!Q188+N188+P188</f>
        <v>0</v>
      </c>
    </row>
    <row r="189" spans="1:17" ht="21" customHeight="1" x14ac:dyDescent="0.25">
      <c r="A189" s="153" t="s">
        <v>132</v>
      </c>
      <c r="B189" s="153"/>
      <c r="C189" s="153" t="s">
        <v>133</v>
      </c>
      <c r="D189" s="158"/>
      <c r="E189" s="101">
        <f>+'Pay App 3'!E189</f>
        <v>0</v>
      </c>
      <c r="F189" s="73"/>
      <c r="G189" s="102">
        <f>+'Pay App 3'!G189+'Pay App 4'!F189</f>
        <v>0</v>
      </c>
      <c r="H189" s="194">
        <f>+'Pay App 3'!K189</f>
        <v>0</v>
      </c>
      <c r="I189" s="195"/>
      <c r="J189" s="104"/>
      <c r="K189" s="55">
        <f t="shared" si="10"/>
        <v>0</v>
      </c>
      <c r="L189" s="56">
        <f t="shared" si="8"/>
        <v>0</v>
      </c>
      <c r="M189" s="54">
        <f t="shared" si="9"/>
        <v>0</v>
      </c>
      <c r="N189" s="54">
        <f t="shared" si="11"/>
        <v>0</v>
      </c>
      <c r="O189" s="101">
        <f>+'Pay App 3'!O189+'Pay App 3'!P189</f>
        <v>0</v>
      </c>
      <c r="P189" s="73"/>
      <c r="Q189" s="69">
        <f>+'Pay App 3'!Q189+N189+P189</f>
        <v>0</v>
      </c>
    </row>
    <row r="190" spans="1:17" ht="21" customHeight="1" x14ac:dyDescent="0.25">
      <c r="A190" s="153" t="s">
        <v>376</v>
      </c>
      <c r="B190" s="153"/>
      <c r="C190" s="154" t="s">
        <v>377</v>
      </c>
      <c r="D190" s="155"/>
      <c r="E190" s="101">
        <f>+'Pay App 3'!E190</f>
        <v>0</v>
      </c>
      <c r="F190" s="73"/>
      <c r="G190" s="102">
        <f>+'Pay App 3'!G190+'Pay App 4'!F190</f>
        <v>0</v>
      </c>
      <c r="H190" s="194">
        <f>+'Pay App 3'!K190</f>
        <v>0</v>
      </c>
      <c r="I190" s="195"/>
      <c r="J190" s="104"/>
      <c r="K190" s="55">
        <f t="shared" si="10"/>
        <v>0</v>
      </c>
      <c r="L190" s="56">
        <f t="shared" si="8"/>
        <v>0</v>
      </c>
      <c r="M190" s="54">
        <f t="shared" si="9"/>
        <v>0</v>
      </c>
      <c r="N190" s="54">
        <f t="shared" si="11"/>
        <v>0</v>
      </c>
      <c r="O190" s="101">
        <f>+'Pay App 3'!O190+'Pay App 3'!P190</f>
        <v>0</v>
      </c>
      <c r="P190" s="73"/>
      <c r="Q190" s="69">
        <f>+'Pay App 3'!Q190+N190+P190</f>
        <v>0</v>
      </c>
    </row>
    <row r="191" spans="1:17" ht="21" customHeight="1" x14ac:dyDescent="0.25">
      <c r="A191" s="156" t="s">
        <v>194</v>
      </c>
      <c r="B191" s="156"/>
      <c r="C191" s="156" t="s">
        <v>195</v>
      </c>
      <c r="D191" s="157"/>
      <c r="E191" s="101">
        <f>+'Pay App 3'!E191</f>
        <v>0</v>
      </c>
      <c r="F191" s="73"/>
      <c r="G191" s="102">
        <f>+'Pay App 3'!G191+'Pay App 4'!F191</f>
        <v>0</v>
      </c>
      <c r="H191" s="194">
        <f>+'Pay App 3'!K191</f>
        <v>0</v>
      </c>
      <c r="I191" s="195"/>
      <c r="J191" s="104"/>
      <c r="K191" s="55">
        <f t="shared" si="10"/>
        <v>0</v>
      </c>
      <c r="L191" s="56">
        <f t="shared" si="8"/>
        <v>0</v>
      </c>
      <c r="M191" s="54">
        <f t="shared" si="9"/>
        <v>0</v>
      </c>
      <c r="N191" s="54">
        <f t="shared" si="11"/>
        <v>0</v>
      </c>
      <c r="O191" s="101">
        <f>+'Pay App 3'!O191+'Pay App 3'!P191</f>
        <v>0</v>
      </c>
      <c r="P191" s="73"/>
      <c r="Q191" s="69">
        <f>+'Pay App 3'!Q191+N191+P191</f>
        <v>0</v>
      </c>
    </row>
    <row r="192" spans="1:17" ht="21" customHeight="1" x14ac:dyDescent="0.25">
      <c r="A192" s="153" t="s">
        <v>134</v>
      </c>
      <c r="B192" s="153"/>
      <c r="C192" s="153" t="s">
        <v>135</v>
      </c>
      <c r="D192" s="158"/>
      <c r="E192" s="101">
        <f>+'Pay App 3'!E192</f>
        <v>0</v>
      </c>
      <c r="F192" s="73"/>
      <c r="G192" s="102">
        <f>+'Pay App 3'!G192+'Pay App 4'!F192</f>
        <v>0</v>
      </c>
      <c r="H192" s="194">
        <f>+'Pay App 3'!K192</f>
        <v>0</v>
      </c>
      <c r="I192" s="195"/>
      <c r="J192" s="104"/>
      <c r="K192" s="55">
        <f t="shared" si="10"/>
        <v>0</v>
      </c>
      <c r="L192" s="56">
        <f t="shared" si="8"/>
        <v>0</v>
      </c>
      <c r="M192" s="54">
        <f t="shared" si="9"/>
        <v>0</v>
      </c>
      <c r="N192" s="54">
        <f t="shared" si="11"/>
        <v>0</v>
      </c>
      <c r="O192" s="101">
        <f>+'Pay App 3'!O192+'Pay App 3'!P192</f>
        <v>0</v>
      </c>
      <c r="P192" s="73"/>
      <c r="Q192" s="69">
        <f>+'Pay App 3'!Q192+N192+P192</f>
        <v>0</v>
      </c>
    </row>
    <row r="193" spans="1:17" ht="21" customHeight="1" x14ac:dyDescent="0.25">
      <c r="A193" s="153" t="s">
        <v>376</v>
      </c>
      <c r="B193" s="153"/>
      <c r="C193" s="154" t="s">
        <v>378</v>
      </c>
      <c r="D193" s="155"/>
      <c r="E193" s="101">
        <f>+'Pay App 3'!E193</f>
        <v>0</v>
      </c>
      <c r="F193" s="73"/>
      <c r="G193" s="102">
        <f>+'Pay App 3'!G193+'Pay App 4'!F193</f>
        <v>0</v>
      </c>
      <c r="H193" s="194">
        <f>+'Pay App 3'!K193</f>
        <v>0</v>
      </c>
      <c r="I193" s="195"/>
      <c r="J193" s="104"/>
      <c r="K193" s="55">
        <f t="shared" si="10"/>
        <v>0</v>
      </c>
      <c r="L193" s="56">
        <f t="shared" si="8"/>
        <v>0</v>
      </c>
      <c r="M193" s="54">
        <f t="shared" si="9"/>
        <v>0</v>
      </c>
      <c r="N193" s="54">
        <f t="shared" si="11"/>
        <v>0</v>
      </c>
      <c r="O193" s="101">
        <f>+'Pay App 3'!O193+'Pay App 3'!P193</f>
        <v>0</v>
      </c>
      <c r="P193" s="73"/>
      <c r="Q193" s="69">
        <f>+'Pay App 3'!Q193+N193+P193</f>
        <v>0</v>
      </c>
    </row>
    <row r="194" spans="1:17" ht="21" customHeight="1" x14ac:dyDescent="0.25">
      <c r="A194" s="153" t="s">
        <v>136</v>
      </c>
      <c r="B194" s="153"/>
      <c r="C194" s="153" t="s">
        <v>137</v>
      </c>
      <c r="D194" s="158"/>
      <c r="E194" s="101">
        <f>+'Pay App 3'!E194</f>
        <v>0</v>
      </c>
      <c r="F194" s="73"/>
      <c r="G194" s="102">
        <f>+'Pay App 3'!G194+'Pay App 4'!F194</f>
        <v>0</v>
      </c>
      <c r="H194" s="194">
        <f>+'Pay App 3'!K194</f>
        <v>0</v>
      </c>
      <c r="I194" s="195"/>
      <c r="J194" s="104"/>
      <c r="K194" s="55">
        <f t="shared" si="10"/>
        <v>0</v>
      </c>
      <c r="L194" s="56">
        <f t="shared" si="8"/>
        <v>0</v>
      </c>
      <c r="M194" s="54">
        <f t="shared" si="9"/>
        <v>0</v>
      </c>
      <c r="N194" s="54">
        <f t="shared" si="11"/>
        <v>0</v>
      </c>
      <c r="O194" s="101">
        <f>+'Pay App 3'!O194+'Pay App 3'!P194</f>
        <v>0</v>
      </c>
      <c r="P194" s="73"/>
      <c r="Q194" s="69">
        <f>+'Pay App 3'!Q194+N194+P194</f>
        <v>0</v>
      </c>
    </row>
    <row r="195" spans="1:17" ht="21" customHeight="1" x14ac:dyDescent="0.25">
      <c r="A195" s="153" t="s">
        <v>138</v>
      </c>
      <c r="B195" s="153"/>
      <c r="C195" s="153" t="s">
        <v>139</v>
      </c>
      <c r="D195" s="158"/>
      <c r="E195" s="101">
        <f>+'Pay App 3'!E195</f>
        <v>0</v>
      </c>
      <c r="F195" s="73"/>
      <c r="G195" s="102">
        <f>+'Pay App 3'!G195+'Pay App 4'!F195</f>
        <v>0</v>
      </c>
      <c r="H195" s="194">
        <f>+'Pay App 3'!K195</f>
        <v>0</v>
      </c>
      <c r="I195" s="195"/>
      <c r="J195" s="104"/>
      <c r="K195" s="55">
        <f t="shared" si="10"/>
        <v>0</v>
      </c>
      <c r="L195" s="56">
        <f t="shared" si="8"/>
        <v>0</v>
      </c>
      <c r="M195" s="54">
        <f t="shared" si="9"/>
        <v>0</v>
      </c>
      <c r="N195" s="54">
        <f t="shared" si="11"/>
        <v>0</v>
      </c>
      <c r="O195" s="101">
        <f>+'Pay App 3'!O195+'Pay App 3'!P195</f>
        <v>0</v>
      </c>
      <c r="P195" s="73"/>
      <c r="Q195" s="69">
        <f>+'Pay App 3'!Q195+N195+P195</f>
        <v>0</v>
      </c>
    </row>
    <row r="196" spans="1:17" ht="21" customHeight="1" x14ac:dyDescent="0.25">
      <c r="A196" s="153" t="s">
        <v>379</v>
      </c>
      <c r="B196" s="153"/>
      <c r="C196" s="154" t="s">
        <v>348</v>
      </c>
      <c r="D196" s="155"/>
      <c r="E196" s="101">
        <f>+'Pay App 3'!E196</f>
        <v>0</v>
      </c>
      <c r="F196" s="73"/>
      <c r="G196" s="102">
        <f>+'Pay App 3'!G196+'Pay App 4'!F196</f>
        <v>0</v>
      </c>
      <c r="H196" s="194">
        <f>+'Pay App 3'!K196</f>
        <v>0</v>
      </c>
      <c r="I196" s="195"/>
      <c r="J196" s="104"/>
      <c r="K196" s="55">
        <f t="shared" si="10"/>
        <v>0</v>
      </c>
      <c r="L196" s="56">
        <f t="shared" si="8"/>
        <v>0</v>
      </c>
      <c r="M196" s="54">
        <f t="shared" si="9"/>
        <v>0</v>
      </c>
      <c r="N196" s="54">
        <f t="shared" si="11"/>
        <v>0</v>
      </c>
      <c r="O196" s="101">
        <f>+'Pay App 3'!O196+'Pay App 3'!P196</f>
        <v>0</v>
      </c>
      <c r="P196" s="73"/>
      <c r="Q196" s="69">
        <f>+'Pay App 3'!Q196+N196+P196</f>
        <v>0</v>
      </c>
    </row>
    <row r="197" spans="1:17" ht="21" customHeight="1" x14ac:dyDescent="0.25">
      <c r="A197" s="156" t="s">
        <v>196</v>
      </c>
      <c r="B197" s="156"/>
      <c r="C197" s="156" t="s">
        <v>197</v>
      </c>
      <c r="D197" s="157"/>
      <c r="E197" s="101">
        <f>+'Pay App 3'!E197</f>
        <v>0</v>
      </c>
      <c r="F197" s="73"/>
      <c r="G197" s="102">
        <f>+'Pay App 3'!G197+'Pay App 4'!F197</f>
        <v>0</v>
      </c>
      <c r="H197" s="194">
        <f>+'Pay App 3'!K197</f>
        <v>0</v>
      </c>
      <c r="I197" s="195"/>
      <c r="J197" s="104"/>
      <c r="K197" s="55">
        <f t="shared" si="10"/>
        <v>0</v>
      </c>
      <c r="L197" s="56">
        <f t="shared" si="8"/>
        <v>0</v>
      </c>
      <c r="M197" s="54">
        <f t="shared" si="9"/>
        <v>0</v>
      </c>
      <c r="N197" s="54">
        <f t="shared" si="11"/>
        <v>0</v>
      </c>
      <c r="O197" s="101">
        <f>+'Pay App 3'!O197+'Pay App 3'!P197</f>
        <v>0</v>
      </c>
      <c r="P197" s="73"/>
      <c r="Q197" s="69">
        <f>+'Pay App 3'!Q197+N197+P197</f>
        <v>0</v>
      </c>
    </row>
    <row r="198" spans="1:17" ht="21" customHeight="1" x14ac:dyDescent="0.25">
      <c r="A198" s="153" t="s">
        <v>140</v>
      </c>
      <c r="B198" s="153"/>
      <c r="C198" s="153" t="s">
        <v>141</v>
      </c>
      <c r="D198" s="158"/>
      <c r="E198" s="101">
        <f>+'Pay App 3'!E198</f>
        <v>0</v>
      </c>
      <c r="F198" s="73"/>
      <c r="G198" s="102">
        <f>+'Pay App 3'!G198+'Pay App 4'!F198</f>
        <v>0</v>
      </c>
      <c r="H198" s="194">
        <f>+'Pay App 3'!K198</f>
        <v>0</v>
      </c>
      <c r="I198" s="195"/>
      <c r="J198" s="104"/>
      <c r="K198" s="55">
        <f t="shared" si="10"/>
        <v>0</v>
      </c>
      <c r="L198" s="56">
        <f t="shared" si="8"/>
        <v>0</v>
      </c>
      <c r="M198" s="54">
        <f t="shared" si="9"/>
        <v>0</v>
      </c>
      <c r="N198" s="54">
        <f t="shared" si="11"/>
        <v>0</v>
      </c>
      <c r="O198" s="101">
        <f>+'Pay App 3'!O198+'Pay App 3'!P198</f>
        <v>0</v>
      </c>
      <c r="P198" s="73"/>
      <c r="Q198" s="69">
        <f>+'Pay App 3'!Q198+N198+P198</f>
        <v>0</v>
      </c>
    </row>
    <row r="199" spans="1:17" ht="21" customHeight="1" x14ac:dyDescent="0.25">
      <c r="A199" s="153" t="s">
        <v>142</v>
      </c>
      <c r="B199" s="153"/>
      <c r="C199" s="153" t="s">
        <v>143</v>
      </c>
      <c r="D199" s="158"/>
      <c r="E199" s="101">
        <f>+'Pay App 3'!E199</f>
        <v>0</v>
      </c>
      <c r="F199" s="73"/>
      <c r="G199" s="102">
        <f>+'Pay App 3'!G199+'Pay App 4'!F199</f>
        <v>0</v>
      </c>
      <c r="H199" s="194">
        <f>+'Pay App 3'!K199</f>
        <v>0</v>
      </c>
      <c r="I199" s="195"/>
      <c r="J199" s="104"/>
      <c r="K199" s="55">
        <f t="shared" si="10"/>
        <v>0</v>
      </c>
      <c r="L199" s="56">
        <f t="shared" si="8"/>
        <v>0</v>
      </c>
      <c r="M199" s="54">
        <f t="shared" si="9"/>
        <v>0</v>
      </c>
      <c r="N199" s="54">
        <f t="shared" si="11"/>
        <v>0</v>
      </c>
      <c r="O199" s="101">
        <f>+'Pay App 3'!O199+'Pay App 3'!P199</f>
        <v>0</v>
      </c>
      <c r="P199" s="73"/>
      <c r="Q199" s="69">
        <f>+'Pay App 3'!Q199+N199+P199</f>
        <v>0</v>
      </c>
    </row>
    <row r="200" spans="1:17" ht="21" customHeight="1" x14ac:dyDescent="0.25">
      <c r="A200" s="153" t="s">
        <v>380</v>
      </c>
      <c r="B200" s="153"/>
      <c r="C200" s="154" t="s">
        <v>381</v>
      </c>
      <c r="D200" s="155"/>
      <c r="E200" s="101">
        <f>+'Pay App 3'!E200</f>
        <v>0</v>
      </c>
      <c r="F200" s="73"/>
      <c r="G200" s="102">
        <f>+'Pay App 3'!G200+'Pay App 4'!F200</f>
        <v>0</v>
      </c>
      <c r="H200" s="194">
        <f>+'Pay App 3'!K200</f>
        <v>0</v>
      </c>
      <c r="I200" s="195"/>
      <c r="J200" s="104"/>
      <c r="K200" s="55">
        <f t="shared" si="10"/>
        <v>0</v>
      </c>
      <c r="L200" s="56">
        <f t="shared" si="8"/>
        <v>0</v>
      </c>
      <c r="M200" s="54">
        <f t="shared" si="9"/>
        <v>0</v>
      </c>
      <c r="N200" s="54">
        <f t="shared" si="11"/>
        <v>0</v>
      </c>
      <c r="O200" s="101">
        <f>+'Pay App 3'!O200+'Pay App 3'!P200</f>
        <v>0</v>
      </c>
      <c r="P200" s="73"/>
      <c r="Q200" s="69">
        <f>+'Pay App 3'!Q200+N200+P200</f>
        <v>0</v>
      </c>
    </row>
    <row r="201" spans="1:17" ht="21" customHeight="1" x14ac:dyDescent="0.25">
      <c r="A201" s="153" t="s">
        <v>382</v>
      </c>
      <c r="B201" s="153"/>
      <c r="C201" s="154" t="s">
        <v>383</v>
      </c>
      <c r="D201" s="155"/>
      <c r="E201" s="101">
        <f>+'Pay App 3'!E201</f>
        <v>0</v>
      </c>
      <c r="F201" s="73"/>
      <c r="G201" s="102">
        <f>+'Pay App 3'!G201+'Pay App 4'!F201</f>
        <v>0</v>
      </c>
      <c r="H201" s="194">
        <f>+'Pay App 3'!K201</f>
        <v>0</v>
      </c>
      <c r="I201" s="195"/>
      <c r="J201" s="104"/>
      <c r="K201" s="55">
        <f t="shared" si="10"/>
        <v>0</v>
      </c>
      <c r="L201" s="56">
        <f t="shared" si="8"/>
        <v>0</v>
      </c>
      <c r="M201" s="54">
        <f t="shared" si="9"/>
        <v>0</v>
      </c>
      <c r="N201" s="54">
        <f t="shared" si="11"/>
        <v>0</v>
      </c>
      <c r="O201" s="101">
        <f>+'Pay App 3'!O201+'Pay App 3'!P201</f>
        <v>0</v>
      </c>
      <c r="P201" s="73"/>
      <c r="Q201" s="69">
        <f>+'Pay App 3'!Q201+N201+P201</f>
        <v>0</v>
      </c>
    </row>
    <row r="202" spans="1:17" ht="21" customHeight="1" x14ac:dyDescent="0.25">
      <c r="A202" s="153" t="s">
        <v>144</v>
      </c>
      <c r="B202" s="153"/>
      <c r="C202" s="153" t="s">
        <v>145</v>
      </c>
      <c r="D202" s="158"/>
      <c r="E202" s="101">
        <f>+'Pay App 3'!E202</f>
        <v>0</v>
      </c>
      <c r="F202" s="73"/>
      <c r="G202" s="102">
        <f>+'Pay App 3'!G202+'Pay App 4'!F202</f>
        <v>0</v>
      </c>
      <c r="H202" s="194">
        <f>+'Pay App 3'!K202</f>
        <v>0</v>
      </c>
      <c r="I202" s="195"/>
      <c r="J202" s="104"/>
      <c r="K202" s="55">
        <f t="shared" si="10"/>
        <v>0</v>
      </c>
      <c r="L202" s="56">
        <f t="shared" si="8"/>
        <v>0</v>
      </c>
      <c r="M202" s="54">
        <f t="shared" si="9"/>
        <v>0</v>
      </c>
      <c r="N202" s="54">
        <f t="shared" si="11"/>
        <v>0</v>
      </c>
      <c r="O202" s="101">
        <f>+'Pay App 3'!O202+'Pay App 3'!P202</f>
        <v>0</v>
      </c>
      <c r="P202" s="73"/>
      <c r="Q202" s="69">
        <f>+'Pay App 3'!Q202+N202+P202</f>
        <v>0</v>
      </c>
    </row>
    <row r="203" spans="1:17" ht="21" customHeight="1" x14ac:dyDescent="0.25">
      <c r="A203" s="153" t="s">
        <v>384</v>
      </c>
      <c r="B203" s="153"/>
      <c r="C203" s="154" t="s">
        <v>385</v>
      </c>
      <c r="D203" s="155"/>
      <c r="E203" s="101">
        <f>+'Pay App 3'!E203</f>
        <v>0</v>
      </c>
      <c r="F203" s="73"/>
      <c r="G203" s="102">
        <f>+'Pay App 3'!G203+'Pay App 4'!F203</f>
        <v>0</v>
      </c>
      <c r="H203" s="194">
        <f>+'Pay App 3'!K203</f>
        <v>0</v>
      </c>
      <c r="I203" s="195"/>
      <c r="J203" s="104"/>
      <c r="K203" s="55">
        <f t="shared" si="10"/>
        <v>0</v>
      </c>
      <c r="L203" s="56">
        <f t="shared" si="8"/>
        <v>0</v>
      </c>
      <c r="M203" s="54">
        <f t="shared" si="9"/>
        <v>0</v>
      </c>
      <c r="N203" s="54">
        <f t="shared" si="11"/>
        <v>0</v>
      </c>
      <c r="O203" s="101">
        <f>+'Pay App 3'!O203+'Pay App 3'!P203</f>
        <v>0</v>
      </c>
      <c r="P203" s="73"/>
      <c r="Q203" s="69">
        <f>+'Pay App 3'!Q203+N203+P203</f>
        <v>0</v>
      </c>
    </row>
    <row r="204" spans="1:17" ht="21" customHeight="1" x14ac:dyDescent="0.25">
      <c r="A204" s="156" t="s">
        <v>198</v>
      </c>
      <c r="B204" s="156"/>
      <c r="C204" s="156" t="s">
        <v>199</v>
      </c>
      <c r="D204" s="157"/>
      <c r="E204" s="101">
        <f>+'Pay App 3'!E204</f>
        <v>0</v>
      </c>
      <c r="F204" s="73"/>
      <c r="G204" s="102">
        <f>+'Pay App 3'!G204+'Pay App 4'!F204</f>
        <v>0</v>
      </c>
      <c r="H204" s="194">
        <f>+'Pay App 3'!K204</f>
        <v>0</v>
      </c>
      <c r="I204" s="195"/>
      <c r="J204" s="104"/>
      <c r="K204" s="55">
        <f t="shared" si="10"/>
        <v>0</v>
      </c>
      <c r="L204" s="56">
        <f t="shared" si="8"/>
        <v>0</v>
      </c>
      <c r="M204" s="54">
        <f t="shared" si="9"/>
        <v>0</v>
      </c>
      <c r="N204" s="54">
        <f t="shared" si="11"/>
        <v>0</v>
      </c>
      <c r="O204" s="101">
        <f>+'Pay App 3'!O204+'Pay App 3'!P204</f>
        <v>0</v>
      </c>
      <c r="P204" s="73"/>
      <c r="Q204" s="69">
        <f>+'Pay App 3'!Q204+N204+P204</f>
        <v>0</v>
      </c>
    </row>
    <row r="205" spans="1:17" ht="21" customHeight="1" x14ac:dyDescent="0.25">
      <c r="A205" s="153" t="s">
        <v>146</v>
      </c>
      <c r="B205" s="153"/>
      <c r="C205" s="153" t="s">
        <v>147</v>
      </c>
      <c r="D205" s="158"/>
      <c r="E205" s="101">
        <f>+'Pay App 3'!E205</f>
        <v>0</v>
      </c>
      <c r="F205" s="73"/>
      <c r="G205" s="102">
        <f>+'Pay App 3'!G205+'Pay App 4'!F205</f>
        <v>0</v>
      </c>
      <c r="H205" s="194">
        <f>+'Pay App 3'!K205</f>
        <v>0</v>
      </c>
      <c r="I205" s="195"/>
      <c r="J205" s="104"/>
      <c r="K205" s="55">
        <f t="shared" si="10"/>
        <v>0</v>
      </c>
      <c r="L205" s="56">
        <f t="shared" si="8"/>
        <v>0</v>
      </c>
      <c r="M205" s="54">
        <f t="shared" si="9"/>
        <v>0</v>
      </c>
      <c r="N205" s="54">
        <f t="shared" si="11"/>
        <v>0</v>
      </c>
      <c r="O205" s="101">
        <f>+'Pay App 3'!O205+'Pay App 3'!P205</f>
        <v>0</v>
      </c>
      <c r="P205" s="73"/>
      <c r="Q205" s="69">
        <f>+'Pay App 3'!Q205+N205+P205</f>
        <v>0</v>
      </c>
    </row>
    <row r="206" spans="1:17" ht="21" customHeight="1" x14ac:dyDescent="0.25">
      <c r="A206" s="156" t="s">
        <v>200</v>
      </c>
      <c r="B206" s="156"/>
      <c r="C206" s="156" t="s">
        <v>201</v>
      </c>
      <c r="D206" s="157"/>
      <c r="E206" s="101">
        <f>+'Pay App 3'!E206</f>
        <v>0</v>
      </c>
      <c r="F206" s="73"/>
      <c r="G206" s="102">
        <f>+'Pay App 3'!G206+'Pay App 4'!F206</f>
        <v>0</v>
      </c>
      <c r="H206" s="194">
        <f>+'Pay App 3'!K206</f>
        <v>0</v>
      </c>
      <c r="I206" s="195"/>
      <c r="J206" s="104"/>
      <c r="K206" s="55">
        <f t="shared" si="10"/>
        <v>0</v>
      </c>
      <c r="L206" s="56">
        <f t="shared" si="8"/>
        <v>0</v>
      </c>
      <c r="M206" s="54">
        <f t="shared" si="9"/>
        <v>0</v>
      </c>
      <c r="N206" s="54">
        <f t="shared" si="11"/>
        <v>0</v>
      </c>
      <c r="O206" s="101">
        <f>+'Pay App 3'!O206+'Pay App 3'!P206</f>
        <v>0</v>
      </c>
      <c r="P206" s="73"/>
      <c r="Q206" s="69">
        <f>+'Pay App 3'!Q206+N206+P206</f>
        <v>0</v>
      </c>
    </row>
    <row r="207" spans="1:17" ht="21" customHeight="1" x14ac:dyDescent="0.25">
      <c r="A207" s="153" t="s">
        <v>148</v>
      </c>
      <c r="B207" s="153"/>
      <c r="C207" s="153" t="s">
        <v>149</v>
      </c>
      <c r="D207" s="158"/>
      <c r="E207" s="101">
        <f>+'Pay App 3'!E207</f>
        <v>0</v>
      </c>
      <c r="F207" s="73"/>
      <c r="G207" s="102">
        <f>+'Pay App 3'!G207+'Pay App 4'!F207</f>
        <v>0</v>
      </c>
      <c r="H207" s="194">
        <f>+'Pay App 3'!K207</f>
        <v>0</v>
      </c>
      <c r="I207" s="195"/>
      <c r="J207" s="104"/>
      <c r="K207" s="55">
        <f t="shared" si="10"/>
        <v>0</v>
      </c>
      <c r="L207" s="56">
        <f t="shared" si="8"/>
        <v>0</v>
      </c>
      <c r="M207" s="54">
        <f t="shared" si="9"/>
        <v>0</v>
      </c>
      <c r="N207" s="54">
        <f t="shared" si="11"/>
        <v>0</v>
      </c>
      <c r="O207" s="101">
        <f>+'Pay App 3'!O207+'Pay App 3'!P207</f>
        <v>0</v>
      </c>
      <c r="P207" s="73"/>
      <c r="Q207" s="69">
        <f>+'Pay App 3'!Q207+N207+P207</f>
        <v>0</v>
      </c>
    </row>
    <row r="208" spans="1:17" ht="21" customHeight="1" x14ac:dyDescent="0.25">
      <c r="A208" s="153" t="s">
        <v>386</v>
      </c>
      <c r="B208" s="153"/>
      <c r="C208" s="154" t="s">
        <v>387</v>
      </c>
      <c r="D208" s="155"/>
      <c r="E208" s="101">
        <f>+'Pay App 3'!E208</f>
        <v>0</v>
      </c>
      <c r="F208" s="73"/>
      <c r="G208" s="102">
        <f>+'Pay App 3'!G208+'Pay App 4'!F208</f>
        <v>0</v>
      </c>
      <c r="H208" s="194">
        <f>+'Pay App 3'!K208</f>
        <v>0</v>
      </c>
      <c r="I208" s="195"/>
      <c r="J208" s="104"/>
      <c r="K208" s="55">
        <f t="shared" si="10"/>
        <v>0</v>
      </c>
      <c r="L208" s="56">
        <f t="shared" si="8"/>
        <v>0</v>
      </c>
      <c r="M208" s="54">
        <f t="shared" si="9"/>
        <v>0</v>
      </c>
      <c r="N208" s="54">
        <f t="shared" si="11"/>
        <v>0</v>
      </c>
      <c r="O208" s="101">
        <f>+'Pay App 3'!O208+'Pay App 3'!P208</f>
        <v>0</v>
      </c>
      <c r="P208" s="73"/>
      <c r="Q208" s="69">
        <f>+'Pay App 3'!Q208+N208+P208</f>
        <v>0</v>
      </c>
    </row>
    <row r="209" spans="1:17" ht="21" customHeight="1" x14ac:dyDescent="0.25">
      <c r="A209" s="153" t="s">
        <v>150</v>
      </c>
      <c r="B209" s="153"/>
      <c r="C209" s="153" t="s">
        <v>151</v>
      </c>
      <c r="D209" s="158"/>
      <c r="E209" s="101">
        <f>+'Pay App 3'!E209</f>
        <v>0</v>
      </c>
      <c r="F209" s="73"/>
      <c r="G209" s="102">
        <f>+'Pay App 3'!G209+'Pay App 4'!F209</f>
        <v>0</v>
      </c>
      <c r="H209" s="194">
        <f>+'Pay App 3'!K209</f>
        <v>0</v>
      </c>
      <c r="I209" s="195"/>
      <c r="J209" s="104"/>
      <c r="K209" s="55">
        <f t="shared" si="10"/>
        <v>0</v>
      </c>
      <c r="L209" s="56">
        <f t="shared" si="8"/>
        <v>0</v>
      </c>
      <c r="M209" s="54">
        <f t="shared" si="9"/>
        <v>0</v>
      </c>
      <c r="N209" s="54">
        <f t="shared" si="11"/>
        <v>0</v>
      </c>
      <c r="O209" s="101">
        <f>+'Pay App 3'!O209+'Pay App 3'!P209</f>
        <v>0</v>
      </c>
      <c r="P209" s="73"/>
      <c r="Q209" s="69">
        <f>+'Pay App 3'!Q209+N209+P209</f>
        <v>0</v>
      </c>
    </row>
    <row r="210" spans="1:17" ht="21" customHeight="1" x14ac:dyDescent="0.25">
      <c r="A210" s="153" t="s">
        <v>388</v>
      </c>
      <c r="B210" s="153"/>
      <c r="C210" s="154" t="s">
        <v>389</v>
      </c>
      <c r="D210" s="155"/>
      <c r="E210" s="101">
        <f>+'Pay App 3'!E210</f>
        <v>0</v>
      </c>
      <c r="F210" s="73"/>
      <c r="G210" s="102">
        <f>+'Pay App 3'!G210+'Pay App 4'!F210</f>
        <v>0</v>
      </c>
      <c r="H210" s="194">
        <f>+'Pay App 3'!K210</f>
        <v>0</v>
      </c>
      <c r="I210" s="195"/>
      <c r="J210" s="104"/>
      <c r="K210" s="55">
        <f t="shared" si="10"/>
        <v>0</v>
      </c>
      <c r="L210" s="56">
        <f t="shared" ref="L210:L239" si="12">IF(ISERROR(K210/G210),0,K210/G210)</f>
        <v>0</v>
      </c>
      <c r="M210" s="54">
        <f t="shared" ref="M210:M238" si="13">+G210-K210</f>
        <v>0</v>
      </c>
      <c r="N210" s="54">
        <f t="shared" si="11"/>
        <v>0</v>
      </c>
      <c r="O210" s="101">
        <f>+'Pay App 3'!O210+'Pay App 3'!P210</f>
        <v>0</v>
      </c>
      <c r="P210" s="73"/>
      <c r="Q210" s="69">
        <f>+'Pay App 3'!Q210+N210+P210</f>
        <v>0</v>
      </c>
    </row>
    <row r="211" spans="1:17" ht="21" customHeight="1" x14ac:dyDescent="0.25">
      <c r="A211" s="156" t="s">
        <v>202</v>
      </c>
      <c r="B211" s="156"/>
      <c r="C211" s="156" t="s">
        <v>203</v>
      </c>
      <c r="D211" s="157"/>
      <c r="E211" s="101">
        <f>+'Pay App 3'!E211</f>
        <v>0</v>
      </c>
      <c r="F211" s="73"/>
      <c r="G211" s="102">
        <f>+'Pay App 3'!G211+'Pay App 4'!F211</f>
        <v>0</v>
      </c>
      <c r="H211" s="194">
        <f>+'Pay App 3'!K211</f>
        <v>0</v>
      </c>
      <c r="I211" s="195"/>
      <c r="J211" s="104"/>
      <c r="K211" s="55">
        <f t="shared" ref="K211:K238" si="14">+H211+J211</f>
        <v>0</v>
      </c>
      <c r="L211" s="56">
        <f t="shared" si="12"/>
        <v>0</v>
      </c>
      <c r="M211" s="54">
        <f t="shared" si="13"/>
        <v>0</v>
      </c>
      <c r="N211" s="54">
        <f t="shared" ref="N211:N238" si="15">SUM(+J211*0.05)</f>
        <v>0</v>
      </c>
      <c r="O211" s="101">
        <f>+'Pay App 3'!O211+'Pay App 3'!P211</f>
        <v>0</v>
      </c>
      <c r="P211" s="73"/>
      <c r="Q211" s="69">
        <f>+'Pay App 3'!Q211+N211+P211</f>
        <v>0</v>
      </c>
    </row>
    <row r="212" spans="1:17" ht="21" customHeight="1" x14ac:dyDescent="0.25">
      <c r="A212" s="153" t="s">
        <v>390</v>
      </c>
      <c r="B212" s="153"/>
      <c r="C212" s="154" t="s">
        <v>391</v>
      </c>
      <c r="D212" s="155"/>
      <c r="E212" s="101">
        <f>+'Pay App 3'!E212</f>
        <v>0</v>
      </c>
      <c r="F212" s="73"/>
      <c r="G212" s="102">
        <f>+'Pay App 3'!G212+'Pay App 4'!F212</f>
        <v>0</v>
      </c>
      <c r="H212" s="194">
        <f>+'Pay App 3'!K212</f>
        <v>0</v>
      </c>
      <c r="I212" s="195"/>
      <c r="J212" s="104"/>
      <c r="K212" s="55">
        <f t="shared" si="14"/>
        <v>0</v>
      </c>
      <c r="L212" s="56">
        <f t="shared" si="12"/>
        <v>0</v>
      </c>
      <c r="M212" s="54">
        <f t="shared" si="13"/>
        <v>0</v>
      </c>
      <c r="N212" s="54">
        <f t="shared" si="15"/>
        <v>0</v>
      </c>
      <c r="O212" s="101">
        <f>+'Pay App 3'!O212+'Pay App 3'!P212</f>
        <v>0</v>
      </c>
      <c r="P212" s="73"/>
      <c r="Q212" s="69">
        <f>+'Pay App 3'!Q212+N212+P212</f>
        <v>0</v>
      </c>
    </row>
    <row r="213" spans="1:17" ht="21" customHeight="1" x14ac:dyDescent="0.25">
      <c r="A213" s="153" t="s">
        <v>152</v>
      </c>
      <c r="B213" s="153"/>
      <c r="C213" s="153" t="s">
        <v>153</v>
      </c>
      <c r="D213" s="158"/>
      <c r="E213" s="101">
        <f>+'Pay App 3'!E213</f>
        <v>0</v>
      </c>
      <c r="F213" s="73"/>
      <c r="G213" s="102">
        <f>+'Pay App 3'!G213+'Pay App 4'!F213</f>
        <v>0</v>
      </c>
      <c r="H213" s="194">
        <f>+'Pay App 3'!K213</f>
        <v>0</v>
      </c>
      <c r="I213" s="195"/>
      <c r="J213" s="104"/>
      <c r="K213" s="55">
        <f t="shared" si="14"/>
        <v>0</v>
      </c>
      <c r="L213" s="56">
        <f t="shared" si="12"/>
        <v>0</v>
      </c>
      <c r="M213" s="54">
        <f t="shared" si="13"/>
        <v>0</v>
      </c>
      <c r="N213" s="54">
        <f t="shared" si="15"/>
        <v>0</v>
      </c>
      <c r="O213" s="101">
        <f>+'Pay App 3'!O213+'Pay App 3'!P213</f>
        <v>0</v>
      </c>
      <c r="P213" s="73"/>
      <c r="Q213" s="69">
        <f>+'Pay App 3'!Q213+N213+P213</f>
        <v>0</v>
      </c>
    </row>
    <row r="214" spans="1:17" ht="21" customHeight="1" x14ac:dyDescent="0.25">
      <c r="A214" s="153" t="s">
        <v>154</v>
      </c>
      <c r="B214" s="153"/>
      <c r="C214" s="153" t="s">
        <v>155</v>
      </c>
      <c r="D214" s="158"/>
      <c r="E214" s="101">
        <f>+'Pay App 3'!E214</f>
        <v>0</v>
      </c>
      <c r="F214" s="73"/>
      <c r="G214" s="102">
        <f>+'Pay App 3'!G214+'Pay App 4'!F214</f>
        <v>0</v>
      </c>
      <c r="H214" s="194">
        <f>+'Pay App 3'!K214</f>
        <v>0</v>
      </c>
      <c r="I214" s="195"/>
      <c r="J214" s="104"/>
      <c r="K214" s="55">
        <f t="shared" si="14"/>
        <v>0</v>
      </c>
      <c r="L214" s="56">
        <f t="shared" si="12"/>
        <v>0</v>
      </c>
      <c r="M214" s="54">
        <f t="shared" si="13"/>
        <v>0</v>
      </c>
      <c r="N214" s="54">
        <f t="shared" si="15"/>
        <v>0</v>
      </c>
      <c r="O214" s="101">
        <f>+'Pay App 3'!O214+'Pay App 3'!P214</f>
        <v>0</v>
      </c>
      <c r="P214" s="73"/>
      <c r="Q214" s="69">
        <f>+'Pay App 3'!Q214+N214+P214</f>
        <v>0</v>
      </c>
    </row>
    <row r="215" spans="1:17" ht="21" customHeight="1" x14ac:dyDescent="0.25">
      <c r="A215" s="153" t="s">
        <v>156</v>
      </c>
      <c r="B215" s="153"/>
      <c r="C215" s="153" t="s">
        <v>157</v>
      </c>
      <c r="D215" s="158"/>
      <c r="E215" s="101">
        <f>+'Pay App 3'!E215</f>
        <v>0</v>
      </c>
      <c r="F215" s="73"/>
      <c r="G215" s="102">
        <f>+'Pay App 3'!G215+'Pay App 4'!F215</f>
        <v>0</v>
      </c>
      <c r="H215" s="194">
        <f>+'Pay App 3'!K215</f>
        <v>0</v>
      </c>
      <c r="I215" s="195"/>
      <c r="J215" s="104"/>
      <c r="K215" s="55">
        <f t="shared" si="14"/>
        <v>0</v>
      </c>
      <c r="L215" s="56">
        <f t="shared" si="12"/>
        <v>0</v>
      </c>
      <c r="M215" s="54">
        <f t="shared" si="13"/>
        <v>0</v>
      </c>
      <c r="N215" s="54">
        <f t="shared" si="15"/>
        <v>0</v>
      </c>
      <c r="O215" s="101">
        <f>+'Pay App 3'!O215+'Pay App 3'!P215</f>
        <v>0</v>
      </c>
      <c r="P215" s="73"/>
      <c r="Q215" s="69">
        <f>+'Pay App 3'!Q215+N215+P215</f>
        <v>0</v>
      </c>
    </row>
    <row r="216" spans="1:17" ht="21" customHeight="1" x14ac:dyDescent="0.25">
      <c r="A216" s="153" t="s">
        <v>393</v>
      </c>
      <c r="B216" s="153"/>
      <c r="C216" s="154" t="s">
        <v>392</v>
      </c>
      <c r="D216" s="155"/>
      <c r="E216" s="101">
        <f>+'Pay App 3'!E216</f>
        <v>0</v>
      </c>
      <c r="F216" s="73"/>
      <c r="G216" s="102">
        <f>+'Pay App 3'!G216+'Pay App 4'!F216</f>
        <v>0</v>
      </c>
      <c r="H216" s="194">
        <f>+'Pay App 3'!K216</f>
        <v>0</v>
      </c>
      <c r="I216" s="195"/>
      <c r="J216" s="104"/>
      <c r="K216" s="55">
        <f t="shared" si="14"/>
        <v>0</v>
      </c>
      <c r="L216" s="56">
        <f t="shared" si="12"/>
        <v>0</v>
      </c>
      <c r="M216" s="54">
        <f t="shared" si="13"/>
        <v>0</v>
      </c>
      <c r="N216" s="54">
        <f t="shared" si="15"/>
        <v>0</v>
      </c>
      <c r="O216" s="101">
        <f>+'Pay App 3'!O216+'Pay App 3'!P216</f>
        <v>0</v>
      </c>
      <c r="P216" s="73"/>
      <c r="Q216" s="69">
        <f>+'Pay App 3'!Q216+N216+P216</f>
        <v>0</v>
      </c>
    </row>
    <row r="217" spans="1:17" ht="21" customHeight="1" x14ac:dyDescent="0.25">
      <c r="A217" s="156" t="s">
        <v>204</v>
      </c>
      <c r="B217" s="156"/>
      <c r="C217" s="156" t="s">
        <v>205</v>
      </c>
      <c r="D217" s="157"/>
      <c r="E217" s="101">
        <f>+'Pay App 3'!E217</f>
        <v>0</v>
      </c>
      <c r="F217" s="73"/>
      <c r="G217" s="102">
        <f>+'Pay App 3'!G217+'Pay App 4'!F217</f>
        <v>0</v>
      </c>
      <c r="H217" s="194">
        <f>+'Pay App 3'!K217</f>
        <v>0</v>
      </c>
      <c r="I217" s="195"/>
      <c r="J217" s="104"/>
      <c r="K217" s="55">
        <f t="shared" si="14"/>
        <v>0</v>
      </c>
      <c r="L217" s="56">
        <f t="shared" si="12"/>
        <v>0</v>
      </c>
      <c r="M217" s="54">
        <f t="shared" si="13"/>
        <v>0</v>
      </c>
      <c r="N217" s="54">
        <f t="shared" si="15"/>
        <v>0</v>
      </c>
      <c r="O217" s="101">
        <f>+'Pay App 3'!O217+'Pay App 3'!P217</f>
        <v>0</v>
      </c>
      <c r="P217" s="73"/>
      <c r="Q217" s="69">
        <f>+'Pay App 3'!Q217+N217+P217</f>
        <v>0</v>
      </c>
    </row>
    <row r="218" spans="1:17" ht="21" customHeight="1" x14ac:dyDescent="0.25">
      <c r="A218" s="153" t="s">
        <v>158</v>
      </c>
      <c r="B218" s="153"/>
      <c r="C218" s="153" t="s">
        <v>159</v>
      </c>
      <c r="D218" s="158"/>
      <c r="E218" s="101">
        <f>+'Pay App 3'!E218</f>
        <v>0</v>
      </c>
      <c r="F218" s="73"/>
      <c r="G218" s="102">
        <f>+'Pay App 3'!G218+'Pay App 4'!F218</f>
        <v>0</v>
      </c>
      <c r="H218" s="194">
        <f>+'Pay App 3'!K218</f>
        <v>0</v>
      </c>
      <c r="I218" s="195"/>
      <c r="J218" s="104"/>
      <c r="K218" s="55">
        <f t="shared" si="14"/>
        <v>0</v>
      </c>
      <c r="L218" s="56">
        <f t="shared" si="12"/>
        <v>0</v>
      </c>
      <c r="M218" s="54">
        <f t="shared" si="13"/>
        <v>0</v>
      </c>
      <c r="N218" s="54">
        <f t="shared" si="15"/>
        <v>0</v>
      </c>
      <c r="O218" s="101">
        <f>+'Pay App 3'!O218+'Pay App 3'!P218</f>
        <v>0</v>
      </c>
      <c r="P218" s="73"/>
      <c r="Q218" s="69">
        <f>+'Pay App 3'!Q218+N218+P218</f>
        <v>0</v>
      </c>
    </row>
    <row r="219" spans="1:17" ht="21" customHeight="1" x14ac:dyDescent="0.25">
      <c r="A219" s="156" t="s">
        <v>206</v>
      </c>
      <c r="B219" s="156"/>
      <c r="C219" s="156" t="s">
        <v>207</v>
      </c>
      <c r="D219" s="157"/>
      <c r="E219" s="101">
        <f>+'Pay App 3'!E219</f>
        <v>0</v>
      </c>
      <c r="F219" s="73"/>
      <c r="G219" s="102">
        <f>+'Pay App 3'!G219+'Pay App 4'!F219</f>
        <v>0</v>
      </c>
      <c r="H219" s="194">
        <f>+'Pay App 3'!K219</f>
        <v>0</v>
      </c>
      <c r="I219" s="195"/>
      <c r="J219" s="104"/>
      <c r="K219" s="55">
        <f t="shared" si="14"/>
        <v>0</v>
      </c>
      <c r="L219" s="56">
        <f t="shared" si="12"/>
        <v>0</v>
      </c>
      <c r="M219" s="54">
        <f t="shared" si="13"/>
        <v>0</v>
      </c>
      <c r="N219" s="54">
        <f t="shared" si="15"/>
        <v>0</v>
      </c>
      <c r="O219" s="101">
        <f>+'Pay App 3'!O219+'Pay App 3'!P219</f>
        <v>0</v>
      </c>
      <c r="P219" s="73"/>
      <c r="Q219" s="69">
        <f>+'Pay App 3'!Q219+N219+P219</f>
        <v>0</v>
      </c>
    </row>
    <row r="220" spans="1:17" ht="21" customHeight="1" x14ac:dyDescent="0.25">
      <c r="A220" s="153" t="s">
        <v>160</v>
      </c>
      <c r="B220" s="153"/>
      <c r="C220" s="153" t="s">
        <v>161</v>
      </c>
      <c r="D220" s="158"/>
      <c r="E220" s="101">
        <f>+'Pay App 3'!E220</f>
        <v>0</v>
      </c>
      <c r="F220" s="73"/>
      <c r="G220" s="102">
        <f>+'Pay App 3'!G220+'Pay App 4'!F220</f>
        <v>0</v>
      </c>
      <c r="H220" s="194">
        <f>+'Pay App 3'!K220</f>
        <v>0</v>
      </c>
      <c r="I220" s="195"/>
      <c r="J220" s="104"/>
      <c r="K220" s="55">
        <f t="shared" si="14"/>
        <v>0</v>
      </c>
      <c r="L220" s="56">
        <f t="shared" si="12"/>
        <v>0</v>
      </c>
      <c r="M220" s="54">
        <f t="shared" si="13"/>
        <v>0</v>
      </c>
      <c r="N220" s="54">
        <f t="shared" si="15"/>
        <v>0</v>
      </c>
      <c r="O220" s="101">
        <f>+'Pay App 3'!O220+'Pay App 3'!P220</f>
        <v>0</v>
      </c>
      <c r="P220" s="73"/>
      <c r="Q220" s="69">
        <f>+'Pay App 3'!Q220+N220+P220</f>
        <v>0</v>
      </c>
    </row>
    <row r="221" spans="1:17" ht="21" customHeight="1" x14ac:dyDescent="0.25">
      <c r="A221" s="153" t="s">
        <v>162</v>
      </c>
      <c r="B221" s="153"/>
      <c r="C221" s="153" t="s">
        <v>163</v>
      </c>
      <c r="D221" s="158"/>
      <c r="E221" s="101">
        <f>+'Pay App 3'!E221</f>
        <v>0</v>
      </c>
      <c r="F221" s="73"/>
      <c r="G221" s="102">
        <f>+'Pay App 3'!G221+'Pay App 4'!F221</f>
        <v>0</v>
      </c>
      <c r="H221" s="194">
        <f>+'Pay App 3'!K221</f>
        <v>0</v>
      </c>
      <c r="I221" s="195"/>
      <c r="J221" s="104"/>
      <c r="K221" s="55">
        <f t="shared" si="14"/>
        <v>0</v>
      </c>
      <c r="L221" s="56">
        <f t="shared" si="12"/>
        <v>0</v>
      </c>
      <c r="M221" s="54">
        <f t="shared" si="13"/>
        <v>0</v>
      </c>
      <c r="N221" s="54">
        <f t="shared" si="15"/>
        <v>0</v>
      </c>
      <c r="O221" s="101">
        <f>+'Pay App 3'!O221+'Pay App 3'!P221</f>
        <v>0</v>
      </c>
      <c r="P221" s="73"/>
      <c r="Q221" s="69">
        <f>+'Pay App 3'!Q221+N221+P221</f>
        <v>0</v>
      </c>
    </row>
    <row r="222" spans="1:17" ht="21" customHeight="1" x14ac:dyDescent="0.25">
      <c r="A222" s="153" t="s">
        <v>394</v>
      </c>
      <c r="B222" s="153"/>
      <c r="C222" s="153" t="s">
        <v>395</v>
      </c>
      <c r="D222" s="158"/>
      <c r="E222" s="101">
        <f>+'Pay App 3'!E222</f>
        <v>0</v>
      </c>
      <c r="F222" s="73"/>
      <c r="G222" s="102">
        <f>+'Pay App 3'!G222+'Pay App 4'!F222</f>
        <v>0</v>
      </c>
      <c r="H222" s="194">
        <f>+'Pay App 3'!K222</f>
        <v>0</v>
      </c>
      <c r="I222" s="195"/>
      <c r="J222" s="104"/>
      <c r="K222" s="55">
        <f t="shared" si="14"/>
        <v>0</v>
      </c>
      <c r="L222" s="56">
        <f t="shared" si="12"/>
        <v>0</v>
      </c>
      <c r="M222" s="54">
        <f t="shared" si="13"/>
        <v>0</v>
      </c>
      <c r="N222" s="54">
        <f t="shared" si="15"/>
        <v>0</v>
      </c>
      <c r="O222" s="101">
        <f>+'Pay App 3'!O222+'Pay App 3'!P222</f>
        <v>0</v>
      </c>
      <c r="P222" s="73"/>
      <c r="Q222" s="69">
        <f>+'Pay App 3'!Q222+N222+P222</f>
        <v>0</v>
      </c>
    </row>
    <row r="223" spans="1:17" ht="21" customHeight="1" x14ac:dyDescent="0.25">
      <c r="A223" s="153" t="s">
        <v>396</v>
      </c>
      <c r="B223" s="153"/>
      <c r="C223" s="153" t="s">
        <v>397</v>
      </c>
      <c r="D223" s="158"/>
      <c r="E223" s="101">
        <f>+'Pay App 3'!E223</f>
        <v>0</v>
      </c>
      <c r="F223" s="73"/>
      <c r="G223" s="102">
        <f>+'Pay App 3'!G223+'Pay App 4'!F223</f>
        <v>0</v>
      </c>
      <c r="H223" s="194">
        <f>+'Pay App 3'!K223</f>
        <v>0</v>
      </c>
      <c r="I223" s="195"/>
      <c r="J223" s="104"/>
      <c r="K223" s="55">
        <f t="shared" si="14"/>
        <v>0</v>
      </c>
      <c r="L223" s="56">
        <f t="shared" si="12"/>
        <v>0</v>
      </c>
      <c r="M223" s="54">
        <f t="shared" si="13"/>
        <v>0</v>
      </c>
      <c r="N223" s="54">
        <f t="shared" si="15"/>
        <v>0</v>
      </c>
      <c r="O223" s="101">
        <f>+'Pay App 3'!O223+'Pay App 3'!P223</f>
        <v>0</v>
      </c>
      <c r="P223" s="73"/>
      <c r="Q223" s="69">
        <f>+'Pay App 3'!Q223+N223+P223</f>
        <v>0</v>
      </c>
    </row>
    <row r="224" spans="1:17" ht="21" customHeight="1" x14ac:dyDescent="0.25">
      <c r="A224" s="156" t="s">
        <v>398</v>
      </c>
      <c r="B224" s="156"/>
      <c r="C224" s="156" t="s">
        <v>399</v>
      </c>
      <c r="D224" s="157"/>
      <c r="E224" s="101">
        <f>+'Pay App 3'!E224</f>
        <v>0</v>
      </c>
      <c r="F224" s="73"/>
      <c r="G224" s="102">
        <f>+'Pay App 3'!G224+'Pay App 4'!F224</f>
        <v>0</v>
      </c>
      <c r="H224" s="194">
        <f>+'Pay App 3'!K224</f>
        <v>0</v>
      </c>
      <c r="I224" s="195"/>
      <c r="J224" s="104"/>
      <c r="K224" s="55">
        <f t="shared" si="14"/>
        <v>0</v>
      </c>
      <c r="L224" s="56">
        <f t="shared" si="12"/>
        <v>0</v>
      </c>
      <c r="M224" s="54">
        <f t="shared" si="13"/>
        <v>0</v>
      </c>
      <c r="N224" s="54">
        <f t="shared" si="15"/>
        <v>0</v>
      </c>
      <c r="O224" s="101">
        <f>+'Pay App 3'!O224+'Pay App 3'!P224</f>
        <v>0</v>
      </c>
      <c r="P224" s="73"/>
      <c r="Q224" s="69">
        <f>+'Pay App 3'!Q224+N224+P224</f>
        <v>0</v>
      </c>
    </row>
    <row r="225" spans="1:17" ht="21" customHeight="1" x14ac:dyDescent="0.25">
      <c r="A225" s="153" t="s">
        <v>164</v>
      </c>
      <c r="B225" s="153"/>
      <c r="C225" s="153" t="s">
        <v>165</v>
      </c>
      <c r="D225" s="158"/>
      <c r="E225" s="101">
        <f>+'Pay App 3'!E225</f>
        <v>0</v>
      </c>
      <c r="F225" s="73"/>
      <c r="G225" s="102">
        <f>+'Pay App 3'!G225+'Pay App 4'!F225</f>
        <v>0</v>
      </c>
      <c r="H225" s="194">
        <f>+'Pay App 3'!K225</f>
        <v>0</v>
      </c>
      <c r="I225" s="195"/>
      <c r="J225" s="104"/>
      <c r="K225" s="55">
        <f t="shared" si="14"/>
        <v>0</v>
      </c>
      <c r="L225" s="56">
        <f t="shared" si="12"/>
        <v>0</v>
      </c>
      <c r="M225" s="54">
        <f t="shared" si="13"/>
        <v>0</v>
      </c>
      <c r="N225" s="54">
        <f t="shared" si="15"/>
        <v>0</v>
      </c>
      <c r="O225" s="101">
        <f>+'Pay App 3'!O225+'Pay App 3'!P225</f>
        <v>0</v>
      </c>
      <c r="P225" s="73"/>
      <c r="Q225" s="69">
        <f>+'Pay App 3'!Q225+N225+P225</f>
        <v>0</v>
      </c>
    </row>
    <row r="226" spans="1:17" ht="21" customHeight="1" x14ac:dyDescent="0.25">
      <c r="A226" s="153" t="s">
        <v>166</v>
      </c>
      <c r="B226" s="153"/>
      <c r="C226" s="153" t="s">
        <v>167</v>
      </c>
      <c r="D226" s="158"/>
      <c r="E226" s="101">
        <f>+'Pay App 3'!E226</f>
        <v>0</v>
      </c>
      <c r="F226" s="73"/>
      <c r="G226" s="102">
        <f>+'Pay App 3'!G226+'Pay App 4'!F226</f>
        <v>0</v>
      </c>
      <c r="H226" s="194">
        <f>+'Pay App 3'!K226</f>
        <v>0</v>
      </c>
      <c r="I226" s="195"/>
      <c r="J226" s="104"/>
      <c r="K226" s="55">
        <f t="shared" si="14"/>
        <v>0</v>
      </c>
      <c r="L226" s="56">
        <f t="shared" si="12"/>
        <v>0</v>
      </c>
      <c r="M226" s="54">
        <f t="shared" si="13"/>
        <v>0</v>
      </c>
      <c r="N226" s="54">
        <f t="shared" si="15"/>
        <v>0</v>
      </c>
      <c r="O226" s="101">
        <f>+'Pay App 3'!O226+'Pay App 3'!P226</f>
        <v>0</v>
      </c>
      <c r="P226" s="73"/>
      <c r="Q226" s="69">
        <f>+'Pay App 3'!Q226+N226+P226</f>
        <v>0</v>
      </c>
    </row>
    <row r="227" spans="1:17" ht="21" customHeight="1" x14ac:dyDescent="0.25">
      <c r="A227" s="153" t="s">
        <v>400</v>
      </c>
      <c r="B227" s="153"/>
      <c r="C227" s="153" t="s">
        <v>401</v>
      </c>
      <c r="D227" s="158"/>
      <c r="E227" s="101">
        <f>+'Pay App 3'!E227</f>
        <v>0</v>
      </c>
      <c r="F227" s="73"/>
      <c r="G227" s="102">
        <f>+'Pay App 3'!G227+'Pay App 4'!F227</f>
        <v>0</v>
      </c>
      <c r="H227" s="194">
        <f>+'Pay App 3'!K227</f>
        <v>0</v>
      </c>
      <c r="I227" s="195"/>
      <c r="J227" s="104"/>
      <c r="K227" s="55">
        <f t="shared" si="14"/>
        <v>0</v>
      </c>
      <c r="L227" s="56">
        <f t="shared" si="12"/>
        <v>0</v>
      </c>
      <c r="M227" s="54">
        <f t="shared" si="13"/>
        <v>0</v>
      </c>
      <c r="N227" s="54">
        <f t="shared" si="15"/>
        <v>0</v>
      </c>
      <c r="O227" s="101">
        <f>+'Pay App 3'!O227+'Pay App 3'!P227</f>
        <v>0</v>
      </c>
      <c r="P227" s="73"/>
      <c r="Q227" s="69">
        <f>+'Pay App 3'!Q227+N227+P227</f>
        <v>0</v>
      </c>
    </row>
    <row r="228" spans="1:17" ht="21" customHeight="1" x14ac:dyDescent="0.25">
      <c r="A228" s="153" t="s">
        <v>168</v>
      </c>
      <c r="B228" s="153"/>
      <c r="C228" s="153" t="s">
        <v>169</v>
      </c>
      <c r="D228" s="158"/>
      <c r="E228" s="101">
        <f>+'Pay App 3'!E228</f>
        <v>0</v>
      </c>
      <c r="F228" s="73"/>
      <c r="G228" s="102">
        <f>+'Pay App 3'!G228+'Pay App 4'!F228</f>
        <v>0</v>
      </c>
      <c r="H228" s="194">
        <f>+'Pay App 3'!K228</f>
        <v>0</v>
      </c>
      <c r="I228" s="195"/>
      <c r="J228" s="104"/>
      <c r="K228" s="55">
        <f t="shared" si="14"/>
        <v>0</v>
      </c>
      <c r="L228" s="56">
        <f t="shared" si="12"/>
        <v>0</v>
      </c>
      <c r="M228" s="54">
        <f t="shared" si="13"/>
        <v>0</v>
      </c>
      <c r="N228" s="54">
        <f t="shared" si="15"/>
        <v>0</v>
      </c>
      <c r="O228" s="101">
        <f>+'Pay App 3'!O228+'Pay App 3'!P228</f>
        <v>0</v>
      </c>
      <c r="P228" s="73"/>
      <c r="Q228" s="69">
        <f>+'Pay App 3'!Q228+N228+P228</f>
        <v>0</v>
      </c>
    </row>
    <row r="229" spans="1:17" ht="21" customHeight="1" x14ac:dyDescent="0.25">
      <c r="A229" s="153" t="s">
        <v>170</v>
      </c>
      <c r="B229" s="153"/>
      <c r="C229" s="153" t="s">
        <v>171</v>
      </c>
      <c r="D229" s="158"/>
      <c r="E229" s="101">
        <f>+'Pay App 3'!E229</f>
        <v>0</v>
      </c>
      <c r="F229" s="73"/>
      <c r="G229" s="102">
        <f>+'Pay App 3'!G229+'Pay App 4'!F229</f>
        <v>0</v>
      </c>
      <c r="H229" s="194">
        <f>+'Pay App 3'!K229</f>
        <v>0</v>
      </c>
      <c r="I229" s="195"/>
      <c r="J229" s="104"/>
      <c r="K229" s="55">
        <f t="shared" si="14"/>
        <v>0</v>
      </c>
      <c r="L229" s="56">
        <f t="shared" si="12"/>
        <v>0</v>
      </c>
      <c r="M229" s="54">
        <f t="shared" si="13"/>
        <v>0</v>
      </c>
      <c r="N229" s="54">
        <f t="shared" si="15"/>
        <v>0</v>
      </c>
      <c r="O229" s="101">
        <f>+'Pay App 3'!O229+'Pay App 3'!P229</f>
        <v>0</v>
      </c>
      <c r="P229" s="73"/>
      <c r="Q229" s="69">
        <f>+'Pay App 3'!Q229+N229+P229</f>
        <v>0</v>
      </c>
    </row>
    <row r="230" spans="1:17" ht="21" customHeight="1" x14ac:dyDescent="0.25">
      <c r="A230" s="156" t="s">
        <v>208</v>
      </c>
      <c r="B230" s="156"/>
      <c r="C230" s="156" t="s">
        <v>172</v>
      </c>
      <c r="D230" s="157"/>
      <c r="E230" s="101">
        <f>+'Pay App 3'!E230</f>
        <v>0</v>
      </c>
      <c r="F230" s="73"/>
      <c r="G230" s="102">
        <f>+'Pay App 3'!G230+'Pay App 4'!F230</f>
        <v>0</v>
      </c>
      <c r="H230" s="194">
        <f>+'Pay App 3'!K230</f>
        <v>0</v>
      </c>
      <c r="I230" s="195"/>
      <c r="J230" s="104"/>
      <c r="K230" s="55">
        <f t="shared" si="14"/>
        <v>0</v>
      </c>
      <c r="L230" s="56">
        <f t="shared" si="12"/>
        <v>0</v>
      </c>
      <c r="M230" s="54">
        <f t="shared" si="13"/>
        <v>0</v>
      </c>
      <c r="N230" s="54">
        <f t="shared" si="15"/>
        <v>0</v>
      </c>
      <c r="O230" s="101">
        <f>+'Pay App 3'!O230+'Pay App 3'!P230</f>
        <v>0</v>
      </c>
      <c r="P230" s="73"/>
      <c r="Q230" s="69">
        <f>+'Pay App 3'!Q230+N230+P230</f>
        <v>0</v>
      </c>
    </row>
    <row r="231" spans="1:17" ht="21" customHeight="1" x14ac:dyDescent="0.25">
      <c r="A231" s="153" t="s">
        <v>173</v>
      </c>
      <c r="B231" s="153"/>
      <c r="C231" s="153" t="s">
        <v>174</v>
      </c>
      <c r="D231" s="158"/>
      <c r="E231" s="101">
        <f>+'Pay App 3'!E231</f>
        <v>0</v>
      </c>
      <c r="F231" s="73"/>
      <c r="G231" s="102">
        <f>+'Pay App 3'!G231+'Pay App 4'!F231</f>
        <v>0</v>
      </c>
      <c r="H231" s="194">
        <f>+'Pay App 3'!K231</f>
        <v>0</v>
      </c>
      <c r="I231" s="195"/>
      <c r="J231" s="104"/>
      <c r="K231" s="55">
        <f t="shared" si="14"/>
        <v>0</v>
      </c>
      <c r="L231" s="56">
        <f t="shared" si="12"/>
        <v>0</v>
      </c>
      <c r="M231" s="54">
        <f t="shared" si="13"/>
        <v>0</v>
      </c>
      <c r="N231" s="54">
        <f t="shared" si="15"/>
        <v>0</v>
      </c>
      <c r="O231" s="101">
        <f>+'Pay App 3'!O231+'Pay App 3'!P231</f>
        <v>0</v>
      </c>
      <c r="P231" s="73"/>
      <c r="Q231" s="69">
        <f>+'Pay App 3'!Q231+N231+P231</f>
        <v>0</v>
      </c>
    </row>
    <row r="232" spans="1:17" ht="21" customHeight="1" x14ac:dyDescent="0.25">
      <c r="A232" s="153" t="s">
        <v>175</v>
      </c>
      <c r="B232" s="153"/>
      <c r="C232" s="153" t="s">
        <v>176</v>
      </c>
      <c r="D232" s="158"/>
      <c r="E232" s="101">
        <f>+'Pay App 3'!E232</f>
        <v>0</v>
      </c>
      <c r="F232" s="73"/>
      <c r="G232" s="102">
        <f>+'Pay App 3'!G232+'Pay App 4'!F232</f>
        <v>0</v>
      </c>
      <c r="H232" s="194">
        <f>+'Pay App 3'!K232</f>
        <v>0</v>
      </c>
      <c r="I232" s="195"/>
      <c r="J232" s="104"/>
      <c r="K232" s="55">
        <f t="shared" si="14"/>
        <v>0</v>
      </c>
      <c r="L232" s="56">
        <f t="shared" si="12"/>
        <v>0</v>
      </c>
      <c r="M232" s="54">
        <f t="shared" si="13"/>
        <v>0</v>
      </c>
      <c r="N232" s="54">
        <f t="shared" si="15"/>
        <v>0</v>
      </c>
      <c r="O232" s="101">
        <f>+'Pay App 3'!O232+'Pay App 3'!P232</f>
        <v>0</v>
      </c>
      <c r="P232" s="73"/>
      <c r="Q232" s="69">
        <f>+'Pay App 3'!Q232+N232+P232</f>
        <v>0</v>
      </c>
    </row>
    <row r="233" spans="1:17" ht="21" customHeight="1" x14ac:dyDescent="0.25">
      <c r="A233" s="153" t="s">
        <v>177</v>
      </c>
      <c r="B233" s="153"/>
      <c r="C233" s="153" t="s">
        <v>178</v>
      </c>
      <c r="D233" s="158"/>
      <c r="E233" s="101">
        <f>+'Pay App 3'!E233</f>
        <v>0</v>
      </c>
      <c r="F233" s="73"/>
      <c r="G233" s="102">
        <f>+'Pay App 3'!G233+'Pay App 4'!F233</f>
        <v>0</v>
      </c>
      <c r="H233" s="194">
        <f>+'Pay App 3'!K233</f>
        <v>0</v>
      </c>
      <c r="I233" s="195"/>
      <c r="J233" s="104"/>
      <c r="K233" s="55">
        <f t="shared" si="14"/>
        <v>0</v>
      </c>
      <c r="L233" s="56">
        <f t="shared" si="12"/>
        <v>0</v>
      </c>
      <c r="M233" s="54">
        <f t="shared" si="13"/>
        <v>0</v>
      </c>
      <c r="N233" s="54">
        <f t="shared" si="15"/>
        <v>0</v>
      </c>
      <c r="O233" s="101">
        <f>+'Pay App 3'!O233+'Pay App 3'!P233</f>
        <v>0</v>
      </c>
      <c r="P233" s="73"/>
      <c r="Q233" s="69">
        <f>+'Pay App 3'!Q233+N233+P233</f>
        <v>0</v>
      </c>
    </row>
    <row r="234" spans="1:17" ht="21" customHeight="1" x14ac:dyDescent="0.25">
      <c r="A234" s="153" t="s">
        <v>402</v>
      </c>
      <c r="B234" s="153"/>
      <c r="C234" s="153" t="s">
        <v>403</v>
      </c>
      <c r="D234" s="158"/>
      <c r="E234" s="101">
        <f>+'Pay App 3'!E234</f>
        <v>0</v>
      </c>
      <c r="F234" s="73"/>
      <c r="G234" s="102">
        <f>+'Pay App 3'!G234+'Pay App 4'!F234</f>
        <v>0</v>
      </c>
      <c r="H234" s="194">
        <f>+'Pay App 3'!K234</f>
        <v>0</v>
      </c>
      <c r="I234" s="195"/>
      <c r="J234" s="104"/>
      <c r="K234" s="55">
        <f t="shared" si="14"/>
        <v>0</v>
      </c>
      <c r="L234" s="56">
        <f t="shared" si="12"/>
        <v>0</v>
      </c>
      <c r="M234" s="54">
        <f t="shared" si="13"/>
        <v>0</v>
      </c>
      <c r="N234" s="54">
        <f t="shared" si="15"/>
        <v>0</v>
      </c>
      <c r="O234" s="101">
        <f>+'Pay App 3'!O234+'Pay App 3'!P234</f>
        <v>0</v>
      </c>
      <c r="P234" s="73"/>
      <c r="Q234" s="69">
        <f>+'Pay App 3'!Q234+N234+P234</f>
        <v>0</v>
      </c>
    </row>
    <row r="235" spans="1:17" ht="21" customHeight="1" x14ac:dyDescent="0.25">
      <c r="A235" s="153" t="s">
        <v>179</v>
      </c>
      <c r="B235" s="153"/>
      <c r="C235" s="153" t="s">
        <v>180</v>
      </c>
      <c r="D235" s="158"/>
      <c r="E235" s="101">
        <f>+'Pay App 3'!E235</f>
        <v>0</v>
      </c>
      <c r="F235" s="73"/>
      <c r="G235" s="102">
        <f>+'Pay App 3'!G235+'Pay App 4'!F235</f>
        <v>0</v>
      </c>
      <c r="H235" s="194">
        <f>+'Pay App 3'!K235</f>
        <v>0</v>
      </c>
      <c r="I235" s="195"/>
      <c r="J235" s="104"/>
      <c r="K235" s="55">
        <f t="shared" si="14"/>
        <v>0</v>
      </c>
      <c r="L235" s="56">
        <f t="shared" si="12"/>
        <v>0</v>
      </c>
      <c r="M235" s="54">
        <f t="shared" si="13"/>
        <v>0</v>
      </c>
      <c r="N235" s="54">
        <f t="shared" si="15"/>
        <v>0</v>
      </c>
      <c r="O235" s="101">
        <f>+'Pay App 3'!O235+'Pay App 3'!P235</f>
        <v>0</v>
      </c>
      <c r="P235" s="73"/>
      <c r="Q235" s="69">
        <f>+'Pay App 3'!Q235+N235+P235</f>
        <v>0</v>
      </c>
    </row>
    <row r="236" spans="1:17" ht="21" customHeight="1" x14ac:dyDescent="0.25">
      <c r="A236" s="153" t="s">
        <v>181</v>
      </c>
      <c r="B236" s="153"/>
      <c r="C236" s="153" t="s">
        <v>182</v>
      </c>
      <c r="D236" s="158"/>
      <c r="E236" s="101">
        <f>+'Pay App 3'!E236</f>
        <v>0</v>
      </c>
      <c r="F236" s="73"/>
      <c r="G236" s="102">
        <f>+'Pay App 3'!G236+'Pay App 4'!F236</f>
        <v>0</v>
      </c>
      <c r="H236" s="194">
        <f>+'Pay App 3'!K236</f>
        <v>0</v>
      </c>
      <c r="I236" s="195"/>
      <c r="J236" s="104"/>
      <c r="K236" s="55">
        <f t="shared" si="14"/>
        <v>0</v>
      </c>
      <c r="L236" s="56">
        <f t="shared" si="12"/>
        <v>0</v>
      </c>
      <c r="M236" s="54">
        <f t="shared" si="13"/>
        <v>0</v>
      </c>
      <c r="N236" s="54">
        <f t="shared" si="15"/>
        <v>0</v>
      </c>
      <c r="O236" s="101">
        <f>+'Pay App 3'!O236+'Pay App 3'!P236</f>
        <v>0</v>
      </c>
      <c r="P236" s="73"/>
      <c r="Q236" s="69">
        <f>+'Pay App 3'!Q236+N236+P236</f>
        <v>0</v>
      </c>
    </row>
    <row r="237" spans="1:17" ht="21" customHeight="1" x14ac:dyDescent="0.25">
      <c r="A237" s="153" t="s">
        <v>183</v>
      </c>
      <c r="B237" s="153"/>
      <c r="C237" s="153" t="s">
        <v>184</v>
      </c>
      <c r="D237" s="158"/>
      <c r="E237" s="101">
        <f>+'Pay App 3'!E237</f>
        <v>0</v>
      </c>
      <c r="F237" s="73"/>
      <c r="G237" s="102">
        <f>+'Pay App 3'!G237+'Pay App 4'!F237</f>
        <v>0</v>
      </c>
      <c r="H237" s="194">
        <f>+'Pay App 3'!K237</f>
        <v>0</v>
      </c>
      <c r="I237" s="195"/>
      <c r="J237" s="104"/>
      <c r="K237" s="55">
        <f t="shared" si="14"/>
        <v>0</v>
      </c>
      <c r="L237" s="56">
        <f t="shared" si="12"/>
        <v>0</v>
      </c>
      <c r="M237" s="54">
        <f t="shared" si="13"/>
        <v>0</v>
      </c>
      <c r="N237" s="54">
        <f t="shared" si="15"/>
        <v>0</v>
      </c>
      <c r="O237" s="101">
        <f>+'Pay App 3'!O237+'Pay App 3'!P237</f>
        <v>0</v>
      </c>
      <c r="P237" s="73"/>
      <c r="Q237" s="69">
        <f>+'Pay App 3'!Q237+N237+P237</f>
        <v>0</v>
      </c>
    </row>
    <row r="238" spans="1:17" ht="21" customHeight="1" x14ac:dyDescent="0.25">
      <c r="A238" s="156" t="s">
        <v>404</v>
      </c>
      <c r="B238" s="156"/>
      <c r="C238" s="156" t="s">
        <v>405</v>
      </c>
      <c r="D238" s="157"/>
      <c r="E238" s="101">
        <f>+'Pay App 3'!E238</f>
        <v>0</v>
      </c>
      <c r="F238" s="73"/>
      <c r="G238" s="54">
        <f>+'Pay App 3'!G238+'Pay App 4'!F238</f>
        <v>0</v>
      </c>
      <c r="H238" s="194">
        <f>+'Pay App 3'!K238</f>
        <v>0</v>
      </c>
      <c r="I238" s="195"/>
      <c r="J238" s="104"/>
      <c r="K238" s="55">
        <f t="shared" si="14"/>
        <v>0</v>
      </c>
      <c r="L238" s="120">
        <f t="shared" si="12"/>
        <v>0</v>
      </c>
      <c r="M238" s="54">
        <f t="shared" si="13"/>
        <v>0</v>
      </c>
      <c r="N238" s="54">
        <f t="shared" si="15"/>
        <v>0</v>
      </c>
      <c r="O238" s="101">
        <f>+'Pay App 3'!O238+'Pay App 3'!P238</f>
        <v>0</v>
      </c>
      <c r="P238" s="73"/>
      <c r="Q238" s="69">
        <f>+'Pay App 3'!Q238+N238+P238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12"/>
        <v>0</v>
      </c>
      <c r="M239" s="59">
        <f>SUM(M80:M238)</f>
        <v>0</v>
      </c>
      <c r="N239" s="59">
        <f>SUM(N80:N238)</f>
        <v>0</v>
      </c>
      <c r="O239" s="111">
        <f>SUM(O80:O238)</f>
        <v>0</v>
      </c>
      <c r="P239" s="59">
        <f>SUM(P80:P238)</f>
        <v>0</v>
      </c>
      <c r="Q239" s="59">
        <f>SUM(Q80:Q238)</f>
        <v>0</v>
      </c>
    </row>
    <row r="242" spans="12:12" x14ac:dyDescent="0.25">
      <c r="L242" s="60"/>
    </row>
  </sheetData>
  <sheetProtection algorithmName="SHA-512" hashValue="KaUZqD2gebZRv4pW2rKXDml/zdOIq2usWnr+trE/9WLA2oQfg+PvmzaEgcDdQuijjjtUbJLsKYGnthECeyDhLQ==" saltValue="GGGt9opPaYH0anWh63BzWg==" spinCount="100000" sheet="1" selectLockedCells="1"/>
  <protectedRanges>
    <protectedRange sqref="A116 C116" name="Range2"/>
    <protectedRange sqref="A188 A218 C188 C218" name="Range2_1"/>
  </protectedRanges>
  <mergeCells count="516">
    <mergeCell ref="A86:B86"/>
    <mergeCell ref="C86:D86"/>
    <mergeCell ref="H86:I86"/>
    <mergeCell ref="H16:Q16"/>
    <mergeCell ref="H18:Q19"/>
    <mergeCell ref="A19:B19"/>
    <mergeCell ref="A21:B21"/>
    <mergeCell ref="H21:Q22"/>
    <mergeCell ref="A22:B22"/>
    <mergeCell ref="H48:J48"/>
    <mergeCell ref="N48:P48"/>
    <mergeCell ref="H55:J55"/>
    <mergeCell ref="N55:P55"/>
    <mergeCell ref="A79:B79"/>
    <mergeCell ref="C79:D79"/>
    <mergeCell ref="H79:I79"/>
    <mergeCell ref="A80:B80"/>
    <mergeCell ref="C80:D80"/>
    <mergeCell ref="H80:I80"/>
    <mergeCell ref="H56:J56"/>
    <mergeCell ref="H62:Q65"/>
    <mergeCell ref="A74:B74"/>
    <mergeCell ref="N75:Q75"/>
    <mergeCell ref="H76:I76"/>
    <mergeCell ref="A7:B7"/>
    <mergeCell ref="I7:J7"/>
    <mergeCell ref="H8:Q11"/>
    <mergeCell ref="A12:B12"/>
    <mergeCell ref="H12:Q15"/>
    <mergeCell ref="A14:B14"/>
    <mergeCell ref="A31:B31"/>
    <mergeCell ref="H34:Q34"/>
    <mergeCell ref="H36:Q41"/>
    <mergeCell ref="A24:B24"/>
    <mergeCell ref="H24:Q25"/>
    <mergeCell ref="A25:B25"/>
    <mergeCell ref="A27:B27"/>
    <mergeCell ref="A28:B28"/>
    <mergeCell ref="A29:B29"/>
    <mergeCell ref="H29:J29"/>
    <mergeCell ref="L29:N29"/>
    <mergeCell ref="A78:B78"/>
    <mergeCell ref="C78:D78"/>
    <mergeCell ref="H78:I78"/>
    <mergeCell ref="A84:B84"/>
    <mergeCell ref="C84:D84"/>
    <mergeCell ref="H84:I84"/>
    <mergeCell ref="A85:B85"/>
    <mergeCell ref="C85:D85"/>
    <mergeCell ref="H85:I85"/>
    <mergeCell ref="A81:B81"/>
    <mergeCell ref="C81:D81"/>
    <mergeCell ref="H81:I81"/>
    <mergeCell ref="A82:B82"/>
    <mergeCell ref="H82:I82"/>
    <mergeCell ref="A83:B83"/>
    <mergeCell ref="C83:D83"/>
    <mergeCell ref="H83:I83"/>
    <mergeCell ref="A89:B89"/>
    <mergeCell ref="C89:D89"/>
    <mergeCell ref="H89:I89"/>
    <mergeCell ref="A90:B90"/>
    <mergeCell ref="C90:D90"/>
    <mergeCell ref="H90:I90"/>
    <mergeCell ref="A87:B87"/>
    <mergeCell ref="C87:D87"/>
    <mergeCell ref="H87:I87"/>
    <mergeCell ref="A88:B88"/>
    <mergeCell ref="C88:D88"/>
    <mergeCell ref="H88:I88"/>
    <mergeCell ref="A93:B93"/>
    <mergeCell ref="C93:D93"/>
    <mergeCell ref="H93:I93"/>
    <mergeCell ref="A94:B94"/>
    <mergeCell ref="C94:D94"/>
    <mergeCell ref="H94:I94"/>
    <mergeCell ref="A91:B91"/>
    <mergeCell ref="C91:D91"/>
    <mergeCell ref="H91:I91"/>
    <mergeCell ref="A92:B92"/>
    <mergeCell ref="C92:D92"/>
    <mergeCell ref="H92:I92"/>
    <mergeCell ref="A97:B97"/>
    <mergeCell ref="C97:D97"/>
    <mergeCell ref="H97:I97"/>
    <mergeCell ref="A98:B98"/>
    <mergeCell ref="C98:D98"/>
    <mergeCell ref="H98:I98"/>
    <mergeCell ref="A95:B95"/>
    <mergeCell ref="C95:D95"/>
    <mergeCell ref="H95:I95"/>
    <mergeCell ref="A96:B96"/>
    <mergeCell ref="C96:D96"/>
    <mergeCell ref="H96:I96"/>
    <mergeCell ref="A101:B101"/>
    <mergeCell ref="C101:D101"/>
    <mergeCell ref="H101:I101"/>
    <mergeCell ref="A102:B102"/>
    <mergeCell ref="C102:D102"/>
    <mergeCell ref="H102:I102"/>
    <mergeCell ref="A99:B99"/>
    <mergeCell ref="C99:D99"/>
    <mergeCell ref="H99:I99"/>
    <mergeCell ref="A100:B100"/>
    <mergeCell ref="C100:D100"/>
    <mergeCell ref="H100:I100"/>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17:B117"/>
    <mergeCell ref="C117:D117"/>
    <mergeCell ref="H117:I117"/>
    <mergeCell ref="A118:B118"/>
    <mergeCell ref="H118:I118"/>
    <mergeCell ref="A119:B119"/>
    <mergeCell ref="C119:D119"/>
    <mergeCell ref="H119:I119"/>
    <mergeCell ref="A115:B115"/>
    <mergeCell ref="C115:D115"/>
    <mergeCell ref="H115:I115"/>
    <mergeCell ref="A116:B116"/>
    <mergeCell ref="C116:D116"/>
    <mergeCell ref="H116:I116"/>
    <mergeCell ref="A122:B122"/>
    <mergeCell ref="C122:D122"/>
    <mergeCell ref="H122:I122"/>
    <mergeCell ref="A123:B123"/>
    <mergeCell ref="C123:D123"/>
    <mergeCell ref="H123:I123"/>
    <mergeCell ref="A120:B120"/>
    <mergeCell ref="C120:D120"/>
    <mergeCell ref="H120:I120"/>
    <mergeCell ref="A121:B121"/>
    <mergeCell ref="C121:D121"/>
    <mergeCell ref="H121:I121"/>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8:B198"/>
    <mergeCell ref="C198:D198"/>
    <mergeCell ref="H198:I198"/>
    <mergeCell ref="A199:B199"/>
    <mergeCell ref="C199:D199"/>
    <mergeCell ref="H199:I199"/>
    <mergeCell ref="A196:B196"/>
    <mergeCell ref="C196:D196"/>
    <mergeCell ref="H196:I196"/>
    <mergeCell ref="A197:B197"/>
    <mergeCell ref="C197:D197"/>
    <mergeCell ref="H197:I197"/>
    <mergeCell ref="A202:B202"/>
    <mergeCell ref="C202:D202"/>
    <mergeCell ref="H202:I202"/>
    <mergeCell ref="A203:B203"/>
    <mergeCell ref="C203:D203"/>
    <mergeCell ref="H203:I203"/>
    <mergeCell ref="A200:B200"/>
    <mergeCell ref="C200:D200"/>
    <mergeCell ref="H200:I200"/>
    <mergeCell ref="A201:B201"/>
    <mergeCell ref="C201:D201"/>
    <mergeCell ref="H201:I201"/>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8:B238"/>
    <mergeCell ref="C238:D238"/>
    <mergeCell ref="H238:I238"/>
    <mergeCell ref="A239:B239"/>
    <mergeCell ref="C239:D239"/>
    <mergeCell ref="H239:I239"/>
    <mergeCell ref="A236:B236"/>
    <mergeCell ref="C236:D236"/>
    <mergeCell ref="H236:I236"/>
    <mergeCell ref="A237:B237"/>
    <mergeCell ref="C237:D237"/>
    <mergeCell ref="H237:I237"/>
  </mergeCells>
  <dataValidations disablePrompts="1" count="2">
    <dataValidation type="decimal" operator="lessThanOrEqual" allowBlank="1" showInputMessage="1" showErrorMessage="1" errorTitle="Release retention" error="In order to release retention, the number entered into this cell must be negative." sqref="O80:O238">
      <formula1>0</formula1>
    </dataValidation>
    <dataValidation allowBlank="1" showInputMessage="1" sqref="P80:P238"/>
  </dataValidations>
  <pageMargins left="0.5" right="0.25" top="0.75" bottom="0.75" header="0.3" footer="0.3"/>
  <pageSetup scale="43" orientation="landscape" r:id="rId1"/>
  <headerFooter>
    <oddHeader xml:space="preserve">&amp;L
</oddHeader>
    <oddFooter>&amp;L&amp;8Revised 01/01/2020&amp;R&amp;8University of Utah | Planning 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5</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19"/>
      <c r="I17" s="119"/>
      <c r="J17" s="119"/>
      <c r="K17" s="119"/>
      <c r="L17" s="119"/>
      <c r="M17" s="119"/>
      <c r="N17" s="119"/>
      <c r="O17" s="119"/>
      <c r="P17" s="119"/>
      <c r="Q17" s="119"/>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18"/>
      <c r="I20" s="118"/>
      <c r="J20" s="118"/>
      <c r="K20" s="118"/>
      <c r="L20" s="118"/>
      <c r="M20" s="118"/>
      <c r="N20" s="118"/>
      <c r="O20" s="118"/>
      <c r="P20" s="118"/>
      <c r="Q20" s="118"/>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18"/>
      <c r="I23" s="118"/>
      <c r="J23" s="118"/>
      <c r="K23" s="118"/>
      <c r="L23" s="118"/>
      <c r="M23" s="118"/>
      <c r="N23" s="118"/>
      <c r="O23" s="118"/>
      <c r="P23" s="118"/>
      <c r="Q23" s="118"/>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4'!F36+'Pay App 5'!F239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18"/>
      <c r="I42" s="118"/>
      <c r="J42" s="118"/>
      <c r="K42" s="118"/>
      <c r="L42" s="118"/>
      <c r="M42" s="118"/>
      <c r="N42" s="118"/>
      <c r="O42" s="118"/>
      <c r="P42" s="118"/>
      <c r="Q42" s="118"/>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4'!F51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4'!F55+'Pay App 4'!F57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4'!B62+'Pay App 5'!N239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5.0999999999999996</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15">
        <f>+'Project Summary Sheet'!C17</f>
        <v>0</v>
      </c>
      <c r="O74" s="115"/>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16" t="s">
        <v>63</v>
      </c>
      <c r="F78" s="116" t="s">
        <v>64</v>
      </c>
      <c r="G78" s="116" t="s">
        <v>65</v>
      </c>
      <c r="H78" s="169" t="s">
        <v>66</v>
      </c>
      <c r="I78" s="169"/>
      <c r="J78" s="116" t="s">
        <v>67</v>
      </c>
      <c r="K78" s="116" t="s">
        <v>248</v>
      </c>
      <c r="L78" s="116" t="s">
        <v>68</v>
      </c>
      <c r="M78" s="42" t="s">
        <v>69</v>
      </c>
      <c r="N78" s="116" t="s">
        <v>70</v>
      </c>
      <c r="O78" s="112" t="s">
        <v>71</v>
      </c>
      <c r="P78" s="116" t="s">
        <v>72</v>
      </c>
      <c r="Q78" s="116" t="s">
        <v>425</v>
      </c>
    </row>
    <row r="79" spans="1:20" ht="65.25" customHeight="1" x14ac:dyDescent="0.25">
      <c r="A79" s="170" t="s">
        <v>73</v>
      </c>
      <c r="B79" s="170"/>
      <c r="C79" s="170" t="s">
        <v>74</v>
      </c>
      <c r="D79" s="170"/>
      <c r="E79" s="117" t="s">
        <v>14</v>
      </c>
      <c r="F79" s="117" t="s">
        <v>235</v>
      </c>
      <c r="G79" s="117" t="s">
        <v>234</v>
      </c>
      <c r="H79" s="170" t="s">
        <v>236</v>
      </c>
      <c r="I79" s="170"/>
      <c r="J79" s="117" t="s">
        <v>245</v>
      </c>
      <c r="K79" s="45" t="s">
        <v>246</v>
      </c>
      <c r="L79" s="117" t="s">
        <v>247</v>
      </c>
      <c r="M79" s="45" t="s">
        <v>237</v>
      </c>
      <c r="N79" s="117" t="s">
        <v>238</v>
      </c>
      <c r="O79" s="113" t="s">
        <v>424</v>
      </c>
      <c r="P79" s="117" t="s">
        <v>423</v>
      </c>
      <c r="Q79" s="117" t="s">
        <v>239</v>
      </c>
    </row>
    <row r="80" spans="1:20" ht="21" customHeight="1" x14ac:dyDescent="0.25">
      <c r="A80" s="171" t="s">
        <v>77</v>
      </c>
      <c r="B80" s="171"/>
      <c r="C80" s="186" t="s">
        <v>75</v>
      </c>
      <c r="D80" s="187"/>
      <c r="E80" s="100">
        <f>+'Pay App 4'!E80</f>
        <v>0</v>
      </c>
      <c r="F80" s="72"/>
      <c r="G80" s="52">
        <f>+'Pay App 4'!G80+F80</f>
        <v>0</v>
      </c>
      <c r="H80" s="196">
        <f>+'Pay App 4'!K80</f>
        <v>0</v>
      </c>
      <c r="I80" s="197"/>
      <c r="J80" s="103"/>
      <c r="K80" s="53">
        <f>+H80+J80</f>
        <v>0</v>
      </c>
      <c r="L80" s="70">
        <f>IF(ISERROR(K80/G80),0,K80/G80)</f>
        <v>0</v>
      </c>
      <c r="M80" s="52">
        <f>+G80-K80</f>
        <v>0</v>
      </c>
      <c r="N80" s="52">
        <f>SUM(+J80*0.05)</f>
        <v>0</v>
      </c>
      <c r="O80" s="100">
        <f>+'Pay App 4'!O80+'Pay App 4'!P80</f>
        <v>0</v>
      </c>
      <c r="P80" s="72"/>
      <c r="Q80" s="71">
        <f>+'Pay App 4'!Q80+N80+P80</f>
        <v>0</v>
      </c>
    </row>
    <row r="81" spans="1:17" ht="21" customHeight="1" x14ac:dyDescent="0.25">
      <c r="A81" s="154" t="s">
        <v>78</v>
      </c>
      <c r="B81" s="154"/>
      <c r="C81" s="154" t="s">
        <v>79</v>
      </c>
      <c r="D81" s="155"/>
      <c r="E81" s="101">
        <f>+'Pay App 4'!E81</f>
        <v>0</v>
      </c>
      <c r="F81" s="73"/>
      <c r="G81" s="102">
        <f>+'Pay App 4'!G81+'Pay App 5'!F81</f>
        <v>0</v>
      </c>
      <c r="H81" s="194">
        <f>+'Pay App 4'!K81</f>
        <v>0</v>
      </c>
      <c r="I81" s="195"/>
      <c r="J81" s="104"/>
      <c r="K81" s="55">
        <f>+H81+J81</f>
        <v>0</v>
      </c>
      <c r="L81" s="56">
        <f t="shared" ref="L81:L145" si="0">IF(ISERROR(K81/G81),0,K81/G81)</f>
        <v>0</v>
      </c>
      <c r="M81" s="54">
        <f t="shared" ref="M81:M145" si="1">+G81-K81</f>
        <v>0</v>
      </c>
      <c r="N81" s="54">
        <f>SUM(+J81*0.05)</f>
        <v>0</v>
      </c>
      <c r="O81" s="101">
        <f>+'Pay App 4'!O81+'Pay App 4'!P81</f>
        <v>0</v>
      </c>
      <c r="P81" s="73"/>
      <c r="Q81" s="69">
        <f>+'Pay App 4'!Q81+N81+P81</f>
        <v>0</v>
      </c>
    </row>
    <row r="82" spans="1:17" ht="21" customHeight="1" x14ac:dyDescent="0.25">
      <c r="A82" s="154" t="s">
        <v>80</v>
      </c>
      <c r="B82" s="154"/>
      <c r="C82" s="114" t="s">
        <v>76</v>
      </c>
      <c r="D82" s="58"/>
      <c r="E82" s="101">
        <f>+'Pay App 4'!E82</f>
        <v>0</v>
      </c>
      <c r="F82" s="73"/>
      <c r="G82" s="102">
        <f>+'Pay App 4'!G82+'Pay App 5'!F82</f>
        <v>0</v>
      </c>
      <c r="H82" s="194">
        <f>+'Pay App 4'!K82</f>
        <v>0</v>
      </c>
      <c r="I82" s="195"/>
      <c r="J82" s="104"/>
      <c r="K82" s="55">
        <f t="shared" ref="K82:K146" si="2">+H82+J82</f>
        <v>0</v>
      </c>
      <c r="L82" s="56">
        <f t="shared" si="0"/>
        <v>0</v>
      </c>
      <c r="M82" s="54">
        <f t="shared" si="1"/>
        <v>0</v>
      </c>
      <c r="N82" s="54">
        <f t="shared" ref="N82:N146" si="3">SUM(+J82*0.05)</f>
        <v>0</v>
      </c>
      <c r="O82" s="101">
        <f>+'Pay App 4'!O82+'Pay App 4'!P82</f>
        <v>0</v>
      </c>
      <c r="P82" s="73"/>
      <c r="Q82" s="69">
        <f>+'Pay App 4'!Q82+N82+P82</f>
        <v>0</v>
      </c>
    </row>
    <row r="83" spans="1:17" ht="21" customHeight="1" x14ac:dyDescent="0.25">
      <c r="A83" s="154" t="s">
        <v>408</v>
      </c>
      <c r="B83" s="154"/>
      <c r="C83" s="154" t="s">
        <v>409</v>
      </c>
      <c r="D83" s="155"/>
      <c r="E83" s="101">
        <f>+'Pay App 4'!E83</f>
        <v>0</v>
      </c>
      <c r="F83" s="73"/>
      <c r="G83" s="102">
        <f>+'Pay App 4'!G83+'Pay App 5'!F83</f>
        <v>0</v>
      </c>
      <c r="H83" s="194">
        <f>+'Pay App 4'!K83</f>
        <v>0</v>
      </c>
      <c r="I83" s="195"/>
      <c r="J83" s="104"/>
      <c r="K83" s="55">
        <f t="shared" si="2"/>
        <v>0</v>
      </c>
      <c r="L83" s="56">
        <f t="shared" si="0"/>
        <v>0</v>
      </c>
      <c r="M83" s="54">
        <f t="shared" si="1"/>
        <v>0</v>
      </c>
      <c r="N83" s="54">
        <f t="shared" si="3"/>
        <v>0</v>
      </c>
      <c r="O83" s="101">
        <f>+'Pay App 4'!O83+'Pay App 4'!P83</f>
        <v>0</v>
      </c>
      <c r="P83" s="73"/>
      <c r="Q83" s="69">
        <f>+'Pay App 4'!Q83+N83+P83</f>
        <v>0</v>
      </c>
    </row>
    <row r="84" spans="1:17" ht="21" customHeight="1" x14ac:dyDescent="0.25">
      <c r="A84" s="154" t="s">
        <v>410</v>
      </c>
      <c r="B84" s="154"/>
      <c r="C84" s="154" t="s">
        <v>81</v>
      </c>
      <c r="D84" s="155"/>
      <c r="E84" s="101">
        <f>+'Pay App 4'!E84</f>
        <v>0</v>
      </c>
      <c r="F84" s="73"/>
      <c r="G84" s="102">
        <f>+'Pay App 4'!G84+'Pay App 5'!F84</f>
        <v>0</v>
      </c>
      <c r="H84" s="194">
        <f>+'Pay App 4'!K84</f>
        <v>0</v>
      </c>
      <c r="I84" s="195"/>
      <c r="J84" s="104"/>
      <c r="K84" s="55">
        <f t="shared" si="2"/>
        <v>0</v>
      </c>
      <c r="L84" s="56">
        <f t="shared" si="0"/>
        <v>0</v>
      </c>
      <c r="M84" s="54">
        <f t="shared" si="1"/>
        <v>0</v>
      </c>
      <c r="N84" s="54">
        <f t="shared" si="3"/>
        <v>0</v>
      </c>
      <c r="O84" s="101">
        <f>+'Pay App 4'!O84+'Pay App 4'!P84</f>
        <v>0</v>
      </c>
      <c r="P84" s="73"/>
      <c r="Q84" s="69">
        <f>+'Pay App 4'!Q84+N84+P84</f>
        <v>0</v>
      </c>
    </row>
    <row r="85" spans="1:17" ht="21" customHeight="1" x14ac:dyDescent="0.25">
      <c r="A85" s="154" t="s">
        <v>411</v>
      </c>
      <c r="B85" s="154"/>
      <c r="C85" s="154" t="s">
        <v>412</v>
      </c>
      <c r="D85" s="155"/>
      <c r="E85" s="101">
        <f>+'Pay App 4'!E85</f>
        <v>0</v>
      </c>
      <c r="F85" s="73"/>
      <c r="G85" s="102">
        <f>+'Pay App 4'!G85+'Pay App 5'!F85</f>
        <v>0</v>
      </c>
      <c r="H85" s="194">
        <f>+'Pay App 4'!K85</f>
        <v>0</v>
      </c>
      <c r="I85" s="195"/>
      <c r="J85" s="104"/>
      <c r="K85" s="55">
        <f t="shared" si="2"/>
        <v>0</v>
      </c>
      <c r="L85" s="56">
        <f t="shared" si="0"/>
        <v>0</v>
      </c>
      <c r="M85" s="54">
        <f t="shared" si="1"/>
        <v>0</v>
      </c>
      <c r="N85" s="54">
        <f t="shared" si="3"/>
        <v>0</v>
      </c>
      <c r="O85" s="101">
        <f>+'Pay App 4'!O85+'Pay App 4'!P85</f>
        <v>0</v>
      </c>
      <c r="P85" s="73"/>
      <c r="Q85" s="69">
        <f>+'Pay App 4'!Q85+N85+P85</f>
        <v>0</v>
      </c>
    </row>
    <row r="86" spans="1:17" ht="21" customHeight="1" x14ac:dyDescent="0.25">
      <c r="A86" s="154" t="s">
        <v>406</v>
      </c>
      <c r="B86" s="154"/>
      <c r="C86" s="154" t="s">
        <v>407</v>
      </c>
      <c r="D86" s="155"/>
      <c r="E86" s="101">
        <f>+'Pay App 4'!E86</f>
        <v>0</v>
      </c>
      <c r="F86" s="73"/>
      <c r="G86" s="102">
        <f>+'Pay App 4'!G86+'Pay App 5'!F86</f>
        <v>0</v>
      </c>
      <c r="H86" s="194">
        <f>+'Pay App 4'!K86</f>
        <v>0</v>
      </c>
      <c r="I86" s="195"/>
      <c r="J86" s="104"/>
      <c r="K86" s="55">
        <f t="shared" ref="K86" si="4">+H86+J86</f>
        <v>0</v>
      </c>
      <c r="L86" s="56">
        <f t="shared" ref="L86" si="5">IF(ISERROR(K86/G86),0,K86/G86)</f>
        <v>0</v>
      </c>
      <c r="M86" s="54">
        <f t="shared" ref="M86" si="6">+G86-K86</f>
        <v>0</v>
      </c>
      <c r="N86" s="54">
        <f t="shared" ref="N86" si="7">SUM(+J86*0.05)</f>
        <v>0</v>
      </c>
      <c r="O86" s="101">
        <f>+'Pay App 4'!O86+'Pay App 4'!P86</f>
        <v>0</v>
      </c>
      <c r="P86" s="73"/>
      <c r="Q86" s="69">
        <f>+'Pay App 4'!Q86+N86+P86</f>
        <v>0</v>
      </c>
    </row>
    <row r="87" spans="1:17" ht="21" customHeight="1" x14ac:dyDescent="0.25">
      <c r="A87" s="154" t="s">
        <v>562</v>
      </c>
      <c r="B87" s="154"/>
      <c r="C87" s="154" t="s">
        <v>563</v>
      </c>
      <c r="D87" s="155"/>
      <c r="E87" s="101">
        <f>+'Pay App 4'!E87</f>
        <v>0</v>
      </c>
      <c r="F87" s="73"/>
      <c r="G87" s="102">
        <f>+'Pay App 4'!G87+'Pay App 5'!F87</f>
        <v>0</v>
      </c>
      <c r="H87" s="194">
        <f>+'Pay App 4'!K87</f>
        <v>0</v>
      </c>
      <c r="I87" s="195"/>
      <c r="J87" s="104"/>
      <c r="K87" s="55">
        <f t="shared" si="2"/>
        <v>0</v>
      </c>
      <c r="L87" s="56">
        <f t="shared" si="0"/>
        <v>0</v>
      </c>
      <c r="M87" s="54">
        <f t="shared" si="1"/>
        <v>0</v>
      </c>
      <c r="N87" s="54">
        <f t="shared" si="3"/>
        <v>0</v>
      </c>
      <c r="O87" s="101">
        <f>+'Pay App 4'!O87+'Pay App 4'!P87</f>
        <v>0</v>
      </c>
      <c r="P87" s="73"/>
      <c r="Q87" s="69">
        <f>+'Pay App 4'!Q87+N87+P87</f>
        <v>0</v>
      </c>
    </row>
    <row r="88" spans="1:17" ht="21" customHeight="1" x14ac:dyDescent="0.25">
      <c r="A88" s="159" t="s">
        <v>228</v>
      </c>
      <c r="B88" s="159"/>
      <c r="C88" s="186" t="s">
        <v>269</v>
      </c>
      <c r="D88" s="187"/>
      <c r="E88" s="101">
        <f>+'Pay App 4'!E88</f>
        <v>0</v>
      </c>
      <c r="F88" s="73"/>
      <c r="G88" s="102">
        <f>+'Pay App 4'!G88+'Pay App 5'!F88</f>
        <v>0</v>
      </c>
      <c r="H88" s="194">
        <f>+'Pay App 4'!K88</f>
        <v>0</v>
      </c>
      <c r="I88" s="195"/>
      <c r="J88" s="104"/>
      <c r="K88" s="55">
        <f t="shared" si="2"/>
        <v>0</v>
      </c>
      <c r="L88" s="56">
        <f t="shared" si="0"/>
        <v>0</v>
      </c>
      <c r="M88" s="54">
        <f t="shared" si="1"/>
        <v>0</v>
      </c>
      <c r="N88" s="54">
        <f t="shared" si="3"/>
        <v>0</v>
      </c>
      <c r="O88" s="101">
        <f>+'Pay App 4'!O88+'Pay App 4'!P88</f>
        <v>0</v>
      </c>
      <c r="P88" s="73"/>
      <c r="Q88" s="69">
        <f>+'Pay App 4'!Q88+N88+P88</f>
        <v>0</v>
      </c>
    </row>
    <row r="89" spans="1:17" ht="21" customHeight="1" x14ac:dyDescent="0.25">
      <c r="A89" s="154" t="s">
        <v>82</v>
      </c>
      <c r="B89" s="154"/>
      <c r="C89" s="154" t="s">
        <v>256</v>
      </c>
      <c r="D89" s="155"/>
      <c r="E89" s="101">
        <f>+'Pay App 4'!E89</f>
        <v>0</v>
      </c>
      <c r="F89" s="73"/>
      <c r="G89" s="102">
        <f>+'Pay App 4'!G89+'Pay App 5'!F89</f>
        <v>0</v>
      </c>
      <c r="H89" s="194">
        <f>+'Pay App 4'!K89</f>
        <v>0</v>
      </c>
      <c r="I89" s="195"/>
      <c r="J89" s="104"/>
      <c r="K89" s="55">
        <f t="shared" si="2"/>
        <v>0</v>
      </c>
      <c r="L89" s="56">
        <f t="shared" si="0"/>
        <v>0</v>
      </c>
      <c r="M89" s="54">
        <f t="shared" si="1"/>
        <v>0</v>
      </c>
      <c r="N89" s="54">
        <f t="shared" si="3"/>
        <v>0</v>
      </c>
      <c r="O89" s="101">
        <f>+'Pay App 4'!O89+'Pay App 4'!P89</f>
        <v>0</v>
      </c>
      <c r="P89" s="73"/>
      <c r="Q89" s="69">
        <f>+'Pay App 4'!Q89+N89+P89</f>
        <v>0</v>
      </c>
    </row>
    <row r="90" spans="1:17" ht="21" customHeight="1" x14ac:dyDescent="0.25">
      <c r="A90" s="154" t="s">
        <v>257</v>
      </c>
      <c r="B90" s="154"/>
      <c r="C90" s="154" t="s">
        <v>258</v>
      </c>
      <c r="D90" s="155"/>
      <c r="E90" s="101">
        <f>+'Pay App 4'!E90</f>
        <v>0</v>
      </c>
      <c r="F90" s="73"/>
      <c r="G90" s="102">
        <f>+'Pay App 4'!G90+'Pay App 5'!F90</f>
        <v>0</v>
      </c>
      <c r="H90" s="194">
        <f>+'Pay App 4'!K90</f>
        <v>0</v>
      </c>
      <c r="I90" s="195"/>
      <c r="J90" s="104"/>
      <c r="K90" s="55">
        <f t="shared" si="2"/>
        <v>0</v>
      </c>
      <c r="L90" s="56">
        <f t="shared" si="0"/>
        <v>0</v>
      </c>
      <c r="M90" s="54">
        <f t="shared" si="1"/>
        <v>0</v>
      </c>
      <c r="N90" s="54">
        <f t="shared" si="3"/>
        <v>0</v>
      </c>
      <c r="O90" s="101">
        <f>+'Pay App 4'!O90+'Pay App 4'!P90</f>
        <v>0</v>
      </c>
      <c r="P90" s="73"/>
      <c r="Q90" s="69">
        <f>+'Pay App 4'!Q90+N90+P90</f>
        <v>0</v>
      </c>
    </row>
    <row r="91" spans="1:17" ht="21" customHeight="1" x14ac:dyDescent="0.25">
      <c r="A91" s="154" t="s">
        <v>259</v>
      </c>
      <c r="B91" s="154"/>
      <c r="C91" s="154" t="s">
        <v>260</v>
      </c>
      <c r="D91" s="155"/>
      <c r="E91" s="101">
        <f>+'Pay App 4'!E91</f>
        <v>0</v>
      </c>
      <c r="F91" s="73"/>
      <c r="G91" s="102">
        <f>+'Pay App 4'!G91+'Pay App 5'!F91</f>
        <v>0</v>
      </c>
      <c r="H91" s="194">
        <f>+'Pay App 4'!K91</f>
        <v>0</v>
      </c>
      <c r="I91" s="195"/>
      <c r="J91" s="104"/>
      <c r="K91" s="55">
        <f t="shared" si="2"/>
        <v>0</v>
      </c>
      <c r="L91" s="56">
        <f t="shared" si="0"/>
        <v>0</v>
      </c>
      <c r="M91" s="54">
        <f t="shared" si="1"/>
        <v>0</v>
      </c>
      <c r="N91" s="54">
        <f t="shared" si="3"/>
        <v>0</v>
      </c>
      <c r="O91" s="101">
        <f>+'Pay App 4'!O91+'Pay App 4'!P91</f>
        <v>0</v>
      </c>
      <c r="P91" s="73"/>
      <c r="Q91" s="69">
        <f>+'Pay App 4'!Q91+N91+P91</f>
        <v>0</v>
      </c>
    </row>
    <row r="92" spans="1:17" ht="21" customHeight="1" x14ac:dyDescent="0.25">
      <c r="A92" s="154" t="s">
        <v>261</v>
      </c>
      <c r="B92" s="154"/>
      <c r="C92" s="154" t="s">
        <v>262</v>
      </c>
      <c r="D92" s="155"/>
      <c r="E92" s="101">
        <f>+'Pay App 4'!E92</f>
        <v>0</v>
      </c>
      <c r="F92" s="73"/>
      <c r="G92" s="102">
        <f>+'Pay App 4'!G92+'Pay App 5'!F92</f>
        <v>0</v>
      </c>
      <c r="H92" s="194">
        <f>+'Pay App 4'!K92</f>
        <v>0</v>
      </c>
      <c r="I92" s="195"/>
      <c r="J92" s="104"/>
      <c r="K92" s="55">
        <f t="shared" si="2"/>
        <v>0</v>
      </c>
      <c r="L92" s="56">
        <f t="shared" si="0"/>
        <v>0</v>
      </c>
      <c r="M92" s="54">
        <f t="shared" si="1"/>
        <v>0</v>
      </c>
      <c r="N92" s="54">
        <f t="shared" si="3"/>
        <v>0</v>
      </c>
      <c r="O92" s="101">
        <f>+'Pay App 4'!O92+'Pay App 4'!P92</f>
        <v>0</v>
      </c>
      <c r="P92" s="73"/>
      <c r="Q92" s="69">
        <f>+'Pay App 4'!Q92+N92+P92</f>
        <v>0</v>
      </c>
    </row>
    <row r="93" spans="1:17" ht="21" customHeight="1" x14ac:dyDescent="0.25">
      <c r="A93" s="154" t="s">
        <v>263</v>
      </c>
      <c r="B93" s="154"/>
      <c r="C93" s="154" t="s">
        <v>264</v>
      </c>
      <c r="D93" s="155"/>
      <c r="E93" s="101">
        <f>+'Pay App 4'!E93</f>
        <v>0</v>
      </c>
      <c r="F93" s="73"/>
      <c r="G93" s="102">
        <f>+'Pay App 4'!G93+'Pay App 5'!F93</f>
        <v>0</v>
      </c>
      <c r="H93" s="194">
        <f>+'Pay App 4'!K93</f>
        <v>0</v>
      </c>
      <c r="I93" s="195"/>
      <c r="J93" s="104"/>
      <c r="K93" s="55">
        <f t="shared" si="2"/>
        <v>0</v>
      </c>
      <c r="L93" s="56">
        <f t="shared" si="0"/>
        <v>0</v>
      </c>
      <c r="M93" s="54">
        <f t="shared" si="1"/>
        <v>0</v>
      </c>
      <c r="N93" s="54">
        <f t="shared" si="3"/>
        <v>0</v>
      </c>
      <c r="O93" s="101">
        <f>+'Pay App 4'!O93+'Pay App 4'!P93</f>
        <v>0</v>
      </c>
      <c r="P93" s="73"/>
      <c r="Q93" s="69">
        <f>+'Pay App 4'!Q93+N93+P93</f>
        <v>0</v>
      </c>
    </row>
    <row r="94" spans="1:17" ht="21" customHeight="1" x14ac:dyDescent="0.25">
      <c r="A94" s="154" t="s">
        <v>265</v>
      </c>
      <c r="B94" s="154"/>
      <c r="C94" s="154" t="s">
        <v>266</v>
      </c>
      <c r="D94" s="155"/>
      <c r="E94" s="101">
        <f>+'Pay App 4'!E94</f>
        <v>0</v>
      </c>
      <c r="F94" s="73"/>
      <c r="G94" s="102">
        <f>+'Pay App 4'!G94+'Pay App 5'!F94</f>
        <v>0</v>
      </c>
      <c r="H94" s="194">
        <f>+'Pay App 4'!K94</f>
        <v>0</v>
      </c>
      <c r="I94" s="195"/>
      <c r="J94" s="104"/>
      <c r="K94" s="55">
        <f t="shared" si="2"/>
        <v>0</v>
      </c>
      <c r="L94" s="56">
        <f t="shared" si="0"/>
        <v>0</v>
      </c>
      <c r="M94" s="54">
        <f t="shared" si="1"/>
        <v>0</v>
      </c>
      <c r="N94" s="54">
        <f t="shared" si="3"/>
        <v>0</v>
      </c>
      <c r="O94" s="101">
        <f>+'Pay App 4'!O94+'Pay App 4'!P94</f>
        <v>0</v>
      </c>
      <c r="P94" s="73"/>
      <c r="Q94" s="69">
        <f>+'Pay App 4'!Q94+N94+P94</f>
        <v>0</v>
      </c>
    </row>
    <row r="95" spans="1:17" ht="21" customHeight="1" x14ac:dyDescent="0.25">
      <c r="A95" s="154" t="s">
        <v>83</v>
      </c>
      <c r="B95" s="154"/>
      <c r="C95" s="154" t="s">
        <v>267</v>
      </c>
      <c r="D95" s="155"/>
      <c r="E95" s="101">
        <f>+'Pay App 4'!E95</f>
        <v>0</v>
      </c>
      <c r="F95" s="73"/>
      <c r="G95" s="102">
        <f>+'Pay App 4'!G95+'Pay App 5'!F95</f>
        <v>0</v>
      </c>
      <c r="H95" s="194">
        <f>+'Pay App 4'!K95</f>
        <v>0</v>
      </c>
      <c r="I95" s="195"/>
      <c r="J95" s="104"/>
      <c r="K95" s="55">
        <f t="shared" si="2"/>
        <v>0</v>
      </c>
      <c r="L95" s="56">
        <f t="shared" si="0"/>
        <v>0</v>
      </c>
      <c r="M95" s="54">
        <f t="shared" si="1"/>
        <v>0</v>
      </c>
      <c r="N95" s="54">
        <f t="shared" si="3"/>
        <v>0</v>
      </c>
      <c r="O95" s="101">
        <f>+'Pay App 4'!O95+'Pay App 4'!P95</f>
        <v>0</v>
      </c>
      <c r="P95" s="73"/>
      <c r="Q95" s="69">
        <f>+'Pay App 4'!Q95+N95+P95</f>
        <v>0</v>
      </c>
    </row>
    <row r="96" spans="1:17" ht="21" customHeight="1" x14ac:dyDescent="0.25">
      <c r="A96" s="154" t="s">
        <v>84</v>
      </c>
      <c r="B96" s="154"/>
      <c r="C96" s="154" t="s">
        <v>268</v>
      </c>
      <c r="D96" s="155"/>
      <c r="E96" s="101">
        <f>+'Pay App 4'!E96</f>
        <v>0</v>
      </c>
      <c r="F96" s="73"/>
      <c r="G96" s="102">
        <f>+'Pay App 4'!G96+'Pay App 5'!F96</f>
        <v>0</v>
      </c>
      <c r="H96" s="194">
        <f>+'Pay App 4'!K96</f>
        <v>0</v>
      </c>
      <c r="I96" s="195"/>
      <c r="J96" s="104"/>
      <c r="K96" s="55">
        <f t="shared" si="2"/>
        <v>0</v>
      </c>
      <c r="L96" s="56">
        <f t="shared" si="0"/>
        <v>0</v>
      </c>
      <c r="M96" s="54">
        <f t="shared" si="1"/>
        <v>0</v>
      </c>
      <c r="N96" s="54">
        <f t="shared" si="3"/>
        <v>0</v>
      </c>
      <c r="O96" s="101">
        <f>+'Pay App 4'!O96+'Pay App 4'!P96</f>
        <v>0</v>
      </c>
      <c r="P96" s="73"/>
      <c r="Q96" s="69">
        <f>+'Pay App 4'!Q96+N96+P96</f>
        <v>0</v>
      </c>
    </row>
    <row r="97" spans="1:17" ht="21" customHeight="1" x14ac:dyDescent="0.25">
      <c r="A97" s="154" t="s">
        <v>270</v>
      </c>
      <c r="B97" s="154"/>
      <c r="C97" s="154" t="s">
        <v>271</v>
      </c>
      <c r="D97" s="155"/>
      <c r="E97" s="101">
        <f>+'Pay App 4'!E97</f>
        <v>0</v>
      </c>
      <c r="F97" s="73"/>
      <c r="G97" s="102">
        <f>+'Pay App 4'!G97+'Pay App 5'!F97</f>
        <v>0</v>
      </c>
      <c r="H97" s="194">
        <f>+'Pay App 4'!K97</f>
        <v>0</v>
      </c>
      <c r="I97" s="195"/>
      <c r="J97" s="104"/>
      <c r="K97" s="55">
        <f t="shared" si="2"/>
        <v>0</v>
      </c>
      <c r="L97" s="56">
        <f t="shared" si="0"/>
        <v>0</v>
      </c>
      <c r="M97" s="54">
        <f t="shared" si="1"/>
        <v>0</v>
      </c>
      <c r="N97" s="54">
        <f t="shared" si="3"/>
        <v>0</v>
      </c>
      <c r="O97" s="101">
        <f>+'Pay App 4'!O97+'Pay App 4'!P97</f>
        <v>0</v>
      </c>
      <c r="P97" s="73"/>
      <c r="Q97" s="69">
        <f>+'Pay App 4'!Q97+N97+P97</f>
        <v>0</v>
      </c>
    </row>
    <row r="98" spans="1:17" ht="21" customHeight="1" x14ac:dyDescent="0.25">
      <c r="A98" s="154" t="s">
        <v>272</v>
      </c>
      <c r="B98" s="154"/>
      <c r="C98" s="154" t="s">
        <v>273</v>
      </c>
      <c r="D98" s="155"/>
      <c r="E98" s="101">
        <f>+'Pay App 4'!E98</f>
        <v>0</v>
      </c>
      <c r="F98" s="73"/>
      <c r="G98" s="102">
        <f>+'Pay App 4'!G98+'Pay App 5'!F98</f>
        <v>0</v>
      </c>
      <c r="H98" s="194">
        <f>+'Pay App 4'!K98</f>
        <v>0</v>
      </c>
      <c r="I98" s="195"/>
      <c r="J98" s="104"/>
      <c r="K98" s="55">
        <f t="shared" si="2"/>
        <v>0</v>
      </c>
      <c r="L98" s="56">
        <f t="shared" si="0"/>
        <v>0</v>
      </c>
      <c r="M98" s="54">
        <f t="shared" si="1"/>
        <v>0</v>
      </c>
      <c r="N98" s="54">
        <f t="shared" si="3"/>
        <v>0</v>
      </c>
      <c r="O98" s="101">
        <f>+'Pay App 4'!O98+'Pay App 4'!P98</f>
        <v>0</v>
      </c>
      <c r="P98" s="73"/>
      <c r="Q98" s="69">
        <f>+'Pay App 4'!Q98+N98+P98</f>
        <v>0</v>
      </c>
    </row>
    <row r="99" spans="1:17" ht="21" customHeight="1" x14ac:dyDescent="0.25">
      <c r="A99" s="154" t="s">
        <v>274</v>
      </c>
      <c r="B99" s="154"/>
      <c r="C99" s="154" t="s">
        <v>275</v>
      </c>
      <c r="D99" s="155"/>
      <c r="E99" s="101">
        <f>+'Pay App 4'!E99</f>
        <v>0</v>
      </c>
      <c r="F99" s="73"/>
      <c r="G99" s="102">
        <f>+'Pay App 4'!G99+'Pay App 5'!F99</f>
        <v>0</v>
      </c>
      <c r="H99" s="194">
        <f>+'Pay App 4'!K99</f>
        <v>0</v>
      </c>
      <c r="I99" s="195"/>
      <c r="J99" s="104"/>
      <c r="K99" s="55">
        <f t="shared" si="2"/>
        <v>0</v>
      </c>
      <c r="L99" s="56">
        <f t="shared" si="0"/>
        <v>0</v>
      </c>
      <c r="M99" s="54">
        <f t="shared" si="1"/>
        <v>0</v>
      </c>
      <c r="N99" s="54">
        <f t="shared" si="3"/>
        <v>0</v>
      </c>
      <c r="O99" s="101">
        <f>+'Pay App 4'!O99+'Pay App 4'!P99</f>
        <v>0</v>
      </c>
      <c r="P99" s="73"/>
      <c r="Q99" s="69">
        <f>+'Pay App 4'!Q99+N99+P99</f>
        <v>0</v>
      </c>
    </row>
    <row r="100" spans="1:17" ht="21" customHeight="1" x14ac:dyDescent="0.25">
      <c r="A100" s="154" t="s">
        <v>276</v>
      </c>
      <c r="B100" s="154"/>
      <c r="C100" s="154" t="s">
        <v>277</v>
      </c>
      <c r="D100" s="155"/>
      <c r="E100" s="101">
        <f>+'Pay App 4'!E100</f>
        <v>0</v>
      </c>
      <c r="F100" s="73"/>
      <c r="G100" s="102">
        <f>+'Pay App 4'!G100+'Pay App 5'!F100</f>
        <v>0</v>
      </c>
      <c r="H100" s="194">
        <f>+'Pay App 4'!K100</f>
        <v>0</v>
      </c>
      <c r="I100" s="195"/>
      <c r="J100" s="104"/>
      <c r="K100" s="55">
        <f t="shared" si="2"/>
        <v>0</v>
      </c>
      <c r="L100" s="56">
        <f t="shared" si="0"/>
        <v>0</v>
      </c>
      <c r="M100" s="54">
        <f t="shared" si="1"/>
        <v>0</v>
      </c>
      <c r="N100" s="54">
        <f t="shared" si="3"/>
        <v>0</v>
      </c>
      <c r="O100" s="101">
        <f>+'Pay App 4'!O100+'Pay App 4'!P100</f>
        <v>0</v>
      </c>
      <c r="P100" s="73"/>
      <c r="Q100" s="69">
        <f>+'Pay App 4'!Q100+N100+P100</f>
        <v>0</v>
      </c>
    </row>
    <row r="101" spans="1:17" ht="21" customHeight="1" x14ac:dyDescent="0.25">
      <c r="A101" s="154" t="s">
        <v>278</v>
      </c>
      <c r="B101" s="154"/>
      <c r="C101" s="154" t="s">
        <v>279</v>
      </c>
      <c r="D101" s="155"/>
      <c r="E101" s="101">
        <f>+'Pay App 4'!E101</f>
        <v>0</v>
      </c>
      <c r="F101" s="73"/>
      <c r="G101" s="102">
        <f>+'Pay App 4'!G101+'Pay App 5'!F101</f>
        <v>0</v>
      </c>
      <c r="H101" s="194">
        <f>+'Pay App 4'!K101</f>
        <v>0</v>
      </c>
      <c r="I101" s="195"/>
      <c r="J101" s="104"/>
      <c r="K101" s="55">
        <f t="shared" si="2"/>
        <v>0</v>
      </c>
      <c r="L101" s="56">
        <f t="shared" si="0"/>
        <v>0</v>
      </c>
      <c r="M101" s="54">
        <f t="shared" si="1"/>
        <v>0</v>
      </c>
      <c r="N101" s="54">
        <f t="shared" si="3"/>
        <v>0</v>
      </c>
      <c r="O101" s="101">
        <f>+'Pay App 4'!O101+'Pay App 4'!P101</f>
        <v>0</v>
      </c>
      <c r="P101" s="73"/>
      <c r="Q101" s="69">
        <f>+'Pay App 4'!Q101+N101+P101</f>
        <v>0</v>
      </c>
    </row>
    <row r="102" spans="1:17" ht="21" customHeight="1" x14ac:dyDescent="0.25">
      <c r="A102" s="154" t="s">
        <v>281</v>
      </c>
      <c r="B102" s="154"/>
      <c r="C102" s="154" t="s">
        <v>280</v>
      </c>
      <c r="D102" s="155"/>
      <c r="E102" s="101">
        <f>+'Pay App 4'!E102</f>
        <v>0</v>
      </c>
      <c r="F102" s="73"/>
      <c r="G102" s="102">
        <f>+'Pay App 4'!G102+'Pay App 5'!F102</f>
        <v>0</v>
      </c>
      <c r="H102" s="194">
        <f>+'Pay App 4'!K102</f>
        <v>0</v>
      </c>
      <c r="I102" s="195"/>
      <c r="J102" s="104"/>
      <c r="K102" s="55">
        <f t="shared" si="2"/>
        <v>0</v>
      </c>
      <c r="L102" s="56">
        <f t="shared" si="0"/>
        <v>0</v>
      </c>
      <c r="M102" s="54">
        <f t="shared" si="1"/>
        <v>0</v>
      </c>
      <c r="N102" s="54">
        <f t="shared" si="3"/>
        <v>0</v>
      </c>
      <c r="O102" s="101">
        <f>+'Pay App 4'!O102+'Pay App 4'!P102</f>
        <v>0</v>
      </c>
      <c r="P102" s="73"/>
      <c r="Q102" s="69">
        <f>+'Pay App 4'!Q102+N102+P102</f>
        <v>0</v>
      </c>
    </row>
    <row r="103" spans="1:17" ht="21" customHeight="1" x14ac:dyDescent="0.25">
      <c r="A103" s="154" t="s">
        <v>282</v>
      </c>
      <c r="B103" s="154"/>
      <c r="C103" s="154" t="s">
        <v>283</v>
      </c>
      <c r="D103" s="155"/>
      <c r="E103" s="101">
        <f>+'Pay App 4'!E103</f>
        <v>0</v>
      </c>
      <c r="F103" s="73"/>
      <c r="G103" s="102">
        <f>+'Pay App 4'!G103+'Pay App 5'!F103</f>
        <v>0</v>
      </c>
      <c r="H103" s="194">
        <f>+'Pay App 4'!K103</f>
        <v>0</v>
      </c>
      <c r="I103" s="195"/>
      <c r="J103" s="104"/>
      <c r="K103" s="55">
        <f t="shared" si="2"/>
        <v>0</v>
      </c>
      <c r="L103" s="56">
        <f t="shared" si="0"/>
        <v>0</v>
      </c>
      <c r="M103" s="54">
        <f t="shared" si="1"/>
        <v>0</v>
      </c>
      <c r="N103" s="54">
        <f t="shared" si="3"/>
        <v>0</v>
      </c>
      <c r="O103" s="101">
        <f>+'Pay App 4'!O103+'Pay App 4'!P103</f>
        <v>0</v>
      </c>
      <c r="P103" s="73"/>
      <c r="Q103" s="69">
        <f>+'Pay App 4'!Q103+N103+P103</f>
        <v>0</v>
      </c>
    </row>
    <row r="104" spans="1:17" ht="21" customHeight="1" x14ac:dyDescent="0.25">
      <c r="A104" s="154" t="s">
        <v>284</v>
      </c>
      <c r="B104" s="154"/>
      <c r="C104" s="154" t="s">
        <v>285</v>
      </c>
      <c r="D104" s="155"/>
      <c r="E104" s="101">
        <f>+'Pay App 4'!E104</f>
        <v>0</v>
      </c>
      <c r="F104" s="73"/>
      <c r="G104" s="102">
        <f>+'Pay App 4'!G104+'Pay App 5'!F104</f>
        <v>0</v>
      </c>
      <c r="H104" s="194">
        <f>+'Pay App 4'!K104</f>
        <v>0</v>
      </c>
      <c r="I104" s="195"/>
      <c r="J104" s="104"/>
      <c r="K104" s="55">
        <f t="shared" si="2"/>
        <v>0</v>
      </c>
      <c r="L104" s="56">
        <f t="shared" si="0"/>
        <v>0</v>
      </c>
      <c r="M104" s="54">
        <f t="shared" si="1"/>
        <v>0</v>
      </c>
      <c r="N104" s="54">
        <f t="shared" si="3"/>
        <v>0</v>
      </c>
      <c r="O104" s="101">
        <f>+'Pay App 4'!O104+'Pay App 4'!P104</f>
        <v>0</v>
      </c>
      <c r="P104" s="73"/>
      <c r="Q104" s="69">
        <f>+'Pay App 4'!Q104+N104+P104</f>
        <v>0</v>
      </c>
    </row>
    <row r="105" spans="1:17" ht="21" customHeight="1" x14ac:dyDescent="0.25">
      <c r="A105" s="154" t="s">
        <v>292</v>
      </c>
      <c r="B105" s="154"/>
      <c r="C105" s="154" t="s">
        <v>286</v>
      </c>
      <c r="D105" s="155"/>
      <c r="E105" s="101">
        <f>+'Pay App 4'!E105</f>
        <v>0</v>
      </c>
      <c r="F105" s="73"/>
      <c r="G105" s="102">
        <f>+'Pay App 4'!G105+'Pay App 5'!F105</f>
        <v>0</v>
      </c>
      <c r="H105" s="194">
        <f>+'Pay App 4'!K105</f>
        <v>0</v>
      </c>
      <c r="I105" s="195"/>
      <c r="J105" s="104"/>
      <c r="K105" s="55">
        <f t="shared" si="2"/>
        <v>0</v>
      </c>
      <c r="L105" s="56">
        <f t="shared" si="0"/>
        <v>0</v>
      </c>
      <c r="M105" s="54">
        <f t="shared" si="1"/>
        <v>0</v>
      </c>
      <c r="N105" s="54">
        <f t="shared" si="3"/>
        <v>0</v>
      </c>
      <c r="O105" s="101">
        <f>+'Pay App 4'!O105+'Pay App 4'!P105</f>
        <v>0</v>
      </c>
      <c r="P105" s="73"/>
      <c r="Q105" s="69">
        <f>+'Pay App 4'!Q105+N105+P105</f>
        <v>0</v>
      </c>
    </row>
    <row r="106" spans="1:17" ht="21" customHeight="1" x14ac:dyDescent="0.25">
      <c r="A106" s="154" t="s">
        <v>413</v>
      </c>
      <c r="B106" s="154"/>
      <c r="C106" s="154" t="s">
        <v>414</v>
      </c>
      <c r="D106" s="155"/>
      <c r="E106" s="101">
        <f>+'Pay App 4'!E106</f>
        <v>0</v>
      </c>
      <c r="F106" s="73"/>
      <c r="G106" s="102">
        <f>+'Pay App 4'!G106+'Pay App 5'!F106</f>
        <v>0</v>
      </c>
      <c r="H106" s="194">
        <f>+'Pay App 4'!K106</f>
        <v>0</v>
      </c>
      <c r="I106" s="195"/>
      <c r="J106" s="104"/>
      <c r="K106" s="55">
        <f t="shared" si="2"/>
        <v>0</v>
      </c>
      <c r="L106" s="56">
        <f t="shared" si="0"/>
        <v>0</v>
      </c>
      <c r="M106" s="54">
        <f t="shared" si="1"/>
        <v>0</v>
      </c>
      <c r="N106" s="54">
        <f t="shared" si="3"/>
        <v>0</v>
      </c>
      <c r="O106" s="101">
        <f>+'Pay App 4'!O106+'Pay App 4'!P106</f>
        <v>0</v>
      </c>
      <c r="P106" s="73"/>
      <c r="Q106" s="69">
        <f>+'Pay App 4'!Q106+N106+P106</f>
        <v>0</v>
      </c>
    </row>
    <row r="107" spans="1:17" ht="21" customHeight="1" x14ac:dyDescent="0.25">
      <c r="A107" s="154" t="s">
        <v>293</v>
      </c>
      <c r="B107" s="154"/>
      <c r="C107" s="154" t="s">
        <v>287</v>
      </c>
      <c r="D107" s="155"/>
      <c r="E107" s="101">
        <f>+'Pay App 4'!E107</f>
        <v>0</v>
      </c>
      <c r="F107" s="73"/>
      <c r="G107" s="102">
        <f>+'Pay App 4'!G107+'Pay App 5'!F107</f>
        <v>0</v>
      </c>
      <c r="H107" s="194">
        <f>+'Pay App 4'!K107</f>
        <v>0</v>
      </c>
      <c r="I107" s="195"/>
      <c r="J107" s="104"/>
      <c r="K107" s="55">
        <f t="shared" si="2"/>
        <v>0</v>
      </c>
      <c r="L107" s="56">
        <f t="shared" si="0"/>
        <v>0</v>
      </c>
      <c r="M107" s="54">
        <f t="shared" si="1"/>
        <v>0</v>
      </c>
      <c r="N107" s="54">
        <f t="shared" si="3"/>
        <v>0</v>
      </c>
      <c r="O107" s="101">
        <f>+'Pay App 4'!O107+'Pay App 4'!P107</f>
        <v>0</v>
      </c>
      <c r="P107" s="73"/>
      <c r="Q107" s="69">
        <f>+'Pay App 4'!Q107+N107+P107</f>
        <v>0</v>
      </c>
    </row>
    <row r="108" spans="1:17" ht="21" customHeight="1" x14ac:dyDescent="0.25">
      <c r="A108" s="154" t="s">
        <v>294</v>
      </c>
      <c r="B108" s="154"/>
      <c r="C108" s="154" t="s">
        <v>288</v>
      </c>
      <c r="D108" s="155"/>
      <c r="E108" s="101">
        <f>+'Pay App 4'!E108</f>
        <v>0</v>
      </c>
      <c r="F108" s="73"/>
      <c r="G108" s="102">
        <f>+'Pay App 4'!G108+'Pay App 5'!F108</f>
        <v>0</v>
      </c>
      <c r="H108" s="194">
        <f>+'Pay App 4'!K108</f>
        <v>0</v>
      </c>
      <c r="I108" s="195"/>
      <c r="J108" s="104"/>
      <c r="K108" s="55">
        <f t="shared" si="2"/>
        <v>0</v>
      </c>
      <c r="L108" s="56">
        <f t="shared" si="0"/>
        <v>0</v>
      </c>
      <c r="M108" s="54">
        <f t="shared" si="1"/>
        <v>0</v>
      </c>
      <c r="N108" s="54">
        <f t="shared" si="3"/>
        <v>0</v>
      </c>
      <c r="O108" s="101">
        <f>+'Pay App 4'!O108+'Pay App 4'!P108</f>
        <v>0</v>
      </c>
      <c r="P108" s="73"/>
      <c r="Q108" s="69">
        <f>+'Pay App 4'!Q108+N108+P108</f>
        <v>0</v>
      </c>
    </row>
    <row r="109" spans="1:17" ht="21" customHeight="1" x14ac:dyDescent="0.25">
      <c r="A109" s="154" t="s">
        <v>295</v>
      </c>
      <c r="B109" s="154"/>
      <c r="C109" s="154" t="s">
        <v>289</v>
      </c>
      <c r="D109" s="155"/>
      <c r="E109" s="101">
        <f>+'Pay App 4'!E109</f>
        <v>0</v>
      </c>
      <c r="F109" s="73"/>
      <c r="G109" s="102">
        <f>+'Pay App 4'!G109+'Pay App 5'!F109</f>
        <v>0</v>
      </c>
      <c r="H109" s="194">
        <f>+'Pay App 4'!K109</f>
        <v>0</v>
      </c>
      <c r="I109" s="195"/>
      <c r="J109" s="104"/>
      <c r="K109" s="55">
        <f t="shared" si="2"/>
        <v>0</v>
      </c>
      <c r="L109" s="56">
        <f t="shared" si="0"/>
        <v>0</v>
      </c>
      <c r="M109" s="54">
        <f t="shared" si="1"/>
        <v>0</v>
      </c>
      <c r="N109" s="54">
        <f t="shared" si="3"/>
        <v>0</v>
      </c>
      <c r="O109" s="101">
        <f>+'Pay App 4'!O109+'Pay App 4'!P109</f>
        <v>0</v>
      </c>
      <c r="P109" s="73"/>
      <c r="Q109" s="69">
        <f>+'Pay App 4'!Q109+N109+P109</f>
        <v>0</v>
      </c>
    </row>
    <row r="110" spans="1:17" ht="21" customHeight="1" x14ac:dyDescent="0.25">
      <c r="A110" s="154" t="s">
        <v>296</v>
      </c>
      <c r="B110" s="154"/>
      <c r="C110" s="154" t="s">
        <v>290</v>
      </c>
      <c r="D110" s="155"/>
      <c r="E110" s="101">
        <f>+'Pay App 4'!E110</f>
        <v>0</v>
      </c>
      <c r="F110" s="73"/>
      <c r="G110" s="102">
        <f>+'Pay App 4'!G110+'Pay App 5'!F110</f>
        <v>0</v>
      </c>
      <c r="H110" s="194">
        <f>+'Pay App 4'!K110</f>
        <v>0</v>
      </c>
      <c r="I110" s="195"/>
      <c r="J110" s="104"/>
      <c r="K110" s="55">
        <f t="shared" si="2"/>
        <v>0</v>
      </c>
      <c r="L110" s="56">
        <f t="shared" si="0"/>
        <v>0</v>
      </c>
      <c r="M110" s="54">
        <f t="shared" si="1"/>
        <v>0</v>
      </c>
      <c r="N110" s="54">
        <f t="shared" si="3"/>
        <v>0</v>
      </c>
      <c r="O110" s="101">
        <f>+'Pay App 4'!O110+'Pay App 4'!P110</f>
        <v>0</v>
      </c>
      <c r="P110" s="73"/>
      <c r="Q110" s="69">
        <f>+'Pay App 4'!Q110+N110+P110</f>
        <v>0</v>
      </c>
    </row>
    <row r="111" spans="1:17" ht="21" customHeight="1" x14ac:dyDescent="0.25">
      <c r="A111" s="154" t="s">
        <v>297</v>
      </c>
      <c r="B111" s="154"/>
      <c r="C111" s="154" t="s">
        <v>291</v>
      </c>
      <c r="D111" s="155"/>
      <c r="E111" s="101">
        <f>+'Pay App 4'!E111</f>
        <v>0</v>
      </c>
      <c r="F111" s="73"/>
      <c r="G111" s="102">
        <f>+'Pay App 4'!G111+'Pay App 5'!F111</f>
        <v>0</v>
      </c>
      <c r="H111" s="194">
        <f>+'Pay App 4'!K111</f>
        <v>0</v>
      </c>
      <c r="I111" s="195"/>
      <c r="J111" s="104"/>
      <c r="K111" s="55">
        <f t="shared" si="2"/>
        <v>0</v>
      </c>
      <c r="L111" s="56">
        <f t="shared" si="0"/>
        <v>0</v>
      </c>
      <c r="M111" s="54">
        <f t="shared" si="1"/>
        <v>0</v>
      </c>
      <c r="N111" s="54">
        <f t="shared" si="3"/>
        <v>0</v>
      </c>
      <c r="O111" s="101">
        <f>+'Pay App 4'!O111+'Pay App 4'!P111</f>
        <v>0</v>
      </c>
      <c r="P111" s="73"/>
      <c r="Q111" s="69">
        <f>+'Pay App 4'!Q111+N111+P111</f>
        <v>0</v>
      </c>
    </row>
    <row r="112" spans="1:17" ht="21" customHeight="1" x14ac:dyDescent="0.25">
      <c r="A112" s="159" t="s">
        <v>226</v>
      </c>
      <c r="B112" s="159"/>
      <c r="C112" s="129" t="s">
        <v>227</v>
      </c>
      <c r="D112" s="137"/>
      <c r="E112" s="101">
        <f>+'Pay App 4'!E112</f>
        <v>0</v>
      </c>
      <c r="F112" s="73"/>
      <c r="G112" s="102">
        <f>+'Pay App 4'!G112+'Pay App 5'!F112</f>
        <v>0</v>
      </c>
      <c r="H112" s="194">
        <f>+'Pay App 4'!K112</f>
        <v>0</v>
      </c>
      <c r="I112" s="195"/>
      <c r="J112" s="104"/>
      <c r="K112" s="55">
        <f t="shared" si="2"/>
        <v>0</v>
      </c>
      <c r="L112" s="56">
        <f t="shared" si="0"/>
        <v>0</v>
      </c>
      <c r="M112" s="54">
        <f t="shared" si="1"/>
        <v>0</v>
      </c>
      <c r="N112" s="54">
        <f t="shared" si="3"/>
        <v>0</v>
      </c>
      <c r="O112" s="101">
        <f>+'Pay App 4'!O112+'Pay App 4'!P112</f>
        <v>0</v>
      </c>
      <c r="P112" s="73"/>
      <c r="Q112" s="69">
        <f>+'Pay App 4'!Q112+N112+P112</f>
        <v>0</v>
      </c>
    </row>
    <row r="113" spans="1:17" ht="21" customHeight="1" x14ac:dyDescent="0.25">
      <c r="A113" s="154" t="s">
        <v>85</v>
      </c>
      <c r="B113" s="154"/>
      <c r="C113" s="154" t="s">
        <v>86</v>
      </c>
      <c r="D113" s="155"/>
      <c r="E113" s="101">
        <f>+'Pay App 4'!E113</f>
        <v>0</v>
      </c>
      <c r="F113" s="73"/>
      <c r="G113" s="102">
        <f>+'Pay App 4'!G113+'Pay App 5'!F113</f>
        <v>0</v>
      </c>
      <c r="H113" s="194">
        <f>+'Pay App 4'!K113</f>
        <v>0</v>
      </c>
      <c r="I113" s="195"/>
      <c r="J113" s="104"/>
      <c r="K113" s="55">
        <f t="shared" si="2"/>
        <v>0</v>
      </c>
      <c r="L113" s="56">
        <f t="shared" si="0"/>
        <v>0</v>
      </c>
      <c r="M113" s="54">
        <f t="shared" si="1"/>
        <v>0</v>
      </c>
      <c r="N113" s="54">
        <f t="shared" si="3"/>
        <v>0</v>
      </c>
      <c r="O113" s="101">
        <f>+'Pay App 4'!O113+'Pay App 4'!P113</f>
        <v>0</v>
      </c>
      <c r="P113" s="73"/>
      <c r="Q113" s="69">
        <f>+'Pay App 4'!Q113+N113+P113</f>
        <v>0</v>
      </c>
    </row>
    <row r="114" spans="1:17" ht="21" customHeight="1" x14ac:dyDescent="0.25">
      <c r="A114" s="154" t="s">
        <v>87</v>
      </c>
      <c r="B114" s="154"/>
      <c r="C114" s="154" t="s">
        <v>88</v>
      </c>
      <c r="D114" s="155"/>
      <c r="E114" s="101">
        <f>+'Pay App 4'!E114</f>
        <v>0</v>
      </c>
      <c r="F114" s="73"/>
      <c r="G114" s="102">
        <f>+'Pay App 4'!G114+'Pay App 5'!F114</f>
        <v>0</v>
      </c>
      <c r="H114" s="194">
        <f>+'Pay App 4'!K114</f>
        <v>0</v>
      </c>
      <c r="I114" s="195"/>
      <c r="J114" s="104"/>
      <c r="K114" s="55">
        <f t="shared" si="2"/>
        <v>0</v>
      </c>
      <c r="L114" s="56">
        <f t="shared" si="0"/>
        <v>0</v>
      </c>
      <c r="M114" s="54">
        <f t="shared" si="1"/>
        <v>0</v>
      </c>
      <c r="N114" s="54">
        <f t="shared" si="3"/>
        <v>0</v>
      </c>
      <c r="O114" s="101">
        <f>+'Pay App 4'!O114+'Pay App 4'!P114</f>
        <v>0</v>
      </c>
      <c r="P114" s="73"/>
      <c r="Q114" s="69">
        <f>+'Pay App 4'!Q114+N114+P114</f>
        <v>0</v>
      </c>
    </row>
    <row r="115" spans="1:17" ht="21" customHeight="1" x14ac:dyDescent="0.25">
      <c r="A115" s="154" t="s">
        <v>298</v>
      </c>
      <c r="B115" s="154"/>
      <c r="C115" s="154" t="s">
        <v>299</v>
      </c>
      <c r="D115" s="155"/>
      <c r="E115" s="101">
        <f>+'Pay App 4'!E115</f>
        <v>0</v>
      </c>
      <c r="F115" s="73"/>
      <c r="G115" s="102">
        <f>+'Pay App 4'!G115+'Pay App 5'!F115</f>
        <v>0</v>
      </c>
      <c r="H115" s="194">
        <f>+'Pay App 4'!K115</f>
        <v>0</v>
      </c>
      <c r="I115" s="195"/>
      <c r="J115" s="104"/>
      <c r="K115" s="55">
        <f t="shared" si="2"/>
        <v>0</v>
      </c>
      <c r="L115" s="56">
        <f t="shared" si="0"/>
        <v>0</v>
      </c>
      <c r="M115" s="54">
        <f t="shared" si="1"/>
        <v>0</v>
      </c>
      <c r="N115" s="54">
        <f t="shared" si="3"/>
        <v>0</v>
      </c>
      <c r="O115" s="101">
        <f>+'Pay App 4'!O115+'Pay App 4'!P115</f>
        <v>0</v>
      </c>
      <c r="P115" s="73"/>
      <c r="Q115" s="69">
        <f>+'Pay App 4'!Q115+N115+P115</f>
        <v>0</v>
      </c>
    </row>
    <row r="116" spans="1:17" ht="21" customHeight="1" x14ac:dyDescent="0.25">
      <c r="A116" s="159" t="s">
        <v>224</v>
      </c>
      <c r="B116" s="159"/>
      <c r="C116" s="187" t="s">
        <v>225</v>
      </c>
      <c r="D116" s="199"/>
      <c r="E116" s="101">
        <f>+'Pay App 4'!E116</f>
        <v>0</v>
      </c>
      <c r="F116" s="73"/>
      <c r="G116" s="102">
        <f>+'Pay App 4'!G116+'Pay App 5'!F116</f>
        <v>0</v>
      </c>
      <c r="H116" s="194">
        <f>+'Pay App 4'!K116</f>
        <v>0</v>
      </c>
      <c r="I116" s="195"/>
      <c r="J116" s="104"/>
      <c r="K116" s="55">
        <f t="shared" si="2"/>
        <v>0</v>
      </c>
      <c r="L116" s="56">
        <f t="shared" si="0"/>
        <v>0</v>
      </c>
      <c r="M116" s="54">
        <f t="shared" si="1"/>
        <v>0</v>
      </c>
      <c r="N116" s="54">
        <f t="shared" si="3"/>
        <v>0</v>
      </c>
      <c r="O116" s="101">
        <f>+'Pay App 4'!O116+'Pay App 4'!P116</f>
        <v>0</v>
      </c>
      <c r="P116" s="73"/>
      <c r="Q116" s="69">
        <f>+'Pay App 4'!Q116+N116+P116</f>
        <v>0</v>
      </c>
    </row>
    <row r="117" spans="1:17" ht="21" customHeight="1" x14ac:dyDescent="0.25">
      <c r="A117" s="154" t="s">
        <v>300</v>
      </c>
      <c r="B117" s="154"/>
      <c r="C117" s="154" t="s">
        <v>301</v>
      </c>
      <c r="D117" s="155"/>
      <c r="E117" s="101">
        <f>+'Pay App 4'!E117</f>
        <v>0</v>
      </c>
      <c r="F117" s="73"/>
      <c r="G117" s="102">
        <f>+'Pay App 4'!G117+'Pay App 5'!F117</f>
        <v>0</v>
      </c>
      <c r="H117" s="194">
        <f>+'Pay App 4'!K117</f>
        <v>0</v>
      </c>
      <c r="I117" s="195"/>
      <c r="J117" s="104"/>
      <c r="K117" s="55">
        <f t="shared" si="2"/>
        <v>0</v>
      </c>
      <c r="L117" s="56">
        <f t="shared" si="0"/>
        <v>0</v>
      </c>
      <c r="M117" s="54">
        <f t="shared" si="1"/>
        <v>0</v>
      </c>
      <c r="N117" s="54">
        <f t="shared" si="3"/>
        <v>0</v>
      </c>
      <c r="O117" s="101">
        <f>+'Pay App 4'!O117+'Pay App 4'!P117</f>
        <v>0</v>
      </c>
      <c r="P117" s="73"/>
      <c r="Q117" s="69">
        <f>+'Pay App 4'!Q117+N117+P117</f>
        <v>0</v>
      </c>
    </row>
    <row r="118" spans="1:17" ht="21" customHeight="1" x14ac:dyDescent="0.25">
      <c r="A118" s="154" t="s">
        <v>89</v>
      </c>
      <c r="B118" s="154"/>
      <c r="C118" s="123" t="s">
        <v>90</v>
      </c>
      <c r="D118" s="136"/>
      <c r="E118" s="101">
        <f>+'Pay App 4'!E118</f>
        <v>0</v>
      </c>
      <c r="F118" s="73"/>
      <c r="G118" s="102">
        <f>+'Pay App 4'!G118+'Pay App 5'!F118</f>
        <v>0</v>
      </c>
      <c r="H118" s="194">
        <f>+'Pay App 4'!K118</f>
        <v>0</v>
      </c>
      <c r="I118" s="195"/>
      <c r="J118" s="104"/>
      <c r="K118" s="55">
        <f t="shared" si="2"/>
        <v>0</v>
      </c>
      <c r="L118" s="56">
        <f t="shared" si="0"/>
        <v>0</v>
      </c>
      <c r="M118" s="54">
        <f t="shared" si="1"/>
        <v>0</v>
      </c>
      <c r="N118" s="54">
        <f t="shared" si="3"/>
        <v>0</v>
      </c>
      <c r="O118" s="101">
        <f>+'Pay App 4'!O118+'Pay App 4'!P118</f>
        <v>0</v>
      </c>
      <c r="P118" s="73"/>
      <c r="Q118" s="69">
        <f>+'Pay App 4'!Q118+N118+P118</f>
        <v>0</v>
      </c>
    </row>
    <row r="119" spans="1:17" ht="21" customHeight="1" x14ac:dyDescent="0.25">
      <c r="A119" s="154" t="s">
        <v>91</v>
      </c>
      <c r="B119" s="154"/>
      <c r="C119" s="155" t="s">
        <v>92</v>
      </c>
      <c r="D119" s="172"/>
      <c r="E119" s="101">
        <f>+'Pay App 4'!E119</f>
        <v>0</v>
      </c>
      <c r="F119" s="73"/>
      <c r="G119" s="102">
        <f>+'Pay App 4'!G119+'Pay App 5'!F119</f>
        <v>0</v>
      </c>
      <c r="H119" s="194">
        <f>+'Pay App 4'!K119</f>
        <v>0</v>
      </c>
      <c r="I119" s="195"/>
      <c r="J119" s="104"/>
      <c r="K119" s="55">
        <f t="shared" si="2"/>
        <v>0</v>
      </c>
      <c r="L119" s="56">
        <f t="shared" si="0"/>
        <v>0</v>
      </c>
      <c r="M119" s="54">
        <f t="shared" si="1"/>
        <v>0</v>
      </c>
      <c r="N119" s="54">
        <f t="shared" si="3"/>
        <v>0</v>
      </c>
      <c r="O119" s="101">
        <f>+'Pay App 4'!O119+'Pay App 4'!P119</f>
        <v>0</v>
      </c>
      <c r="P119" s="73"/>
      <c r="Q119" s="69">
        <f>+'Pay App 4'!Q119+N119+P119</f>
        <v>0</v>
      </c>
    </row>
    <row r="120" spans="1:17" ht="21" customHeight="1" x14ac:dyDescent="0.25">
      <c r="A120" s="154" t="s">
        <v>302</v>
      </c>
      <c r="B120" s="154"/>
      <c r="C120" s="154" t="s">
        <v>303</v>
      </c>
      <c r="D120" s="155"/>
      <c r="E120" s="101">
        <f>+'Pay App 4'!E120</f>
        <v>0</v>
      </c>
      <c r="F120" s="73"/>
      <c r="G120" s="102">
        <f>+'Pay App 4'!G120+'Pay App 5'!F120</f>
        <v>0</v>
      </c>
      <c r="H120" s="194">
        <f>+'Pay App 4'!K120</f>
        <v>0</v>
      </c>
      <c r="I120" s="195"/>
      <c r="J120" s="104"/>
      <c r="K120" s="55">
        <f t="shared" si="2"/>
        <v>0</v>
      </c>
      <c r="L120" s="56">
        <f t="shared" si="0"/>
        <v>0</v>
      </c>
      <c r="M120" s="54">
        <f t="shared" si="1"/>
        <v>0</v>
      </c>
      <c r="N120" s="54">
        <f t="shared" si="3"/>
        <v>0</v>
      </c>
      <c r="O120" s="101">
        <f>+'Pay App 4'!O120+'Pay App 4'!P120</f>
        <v>0</v>
      </c>
      <c r="P120" s="73"/>
      <c r="Q120" s="69">
        <f>+'Pay App 4'!Q120+N120+P120</f>
        <v>0</v>
      </c>
    </row>
    <row r="121" spans="1:17" ht="21" customHeight="1" x14ac:dyDescent="0.25">
      <c r="A121" s="154" t="s">
        <v>304</v>
      </c>
      <c r="B121" s="154"/>
      <c r="C121" s="154" t="s">
        <v>305</v>
      </c>
      <c r="D121" s="155"/>
      <c r="E121" s="101">
        <f>+'Pay App 4'!E121</f>
        <v>0</v>
      </c>
      <c r="F121" s="73"/>
      <c r="G121" s="102">
        <f>+'Pay App 4'!G121+'Pay App 5'!F121</f>
        <v>0</v>
      </c>
      <c r="H121" s="194">
        <f>+'Pay App 4'!K121</f>
        <v>0</v>
      </c>
      <c r="I121" s="195"/>
      <c r="J121" s="104"/>
      <c r="K121" s="55">
        <f t="shared" si="2"/>
        <v>0</v>
      </c>
      <c r="L121" s="56">
        <f t="shared" si="0"/>
        <v>0</v>
      </c>
      <c r="M121" s="54">
        <f t="shared" si="1"/>
        <v>0</v>
      </c>
      <c r="N121" s="54">
        <f t="shared" si="3"/>
        <v>0</v>
      </c>
      <c r="O121" s="101">
        <f>+'Pay App 4'!O121+'Pay App 4'!P121</f>
        <v>0</v>
      </c>
      <c r="P121" s="73"/>
      <c r="Q121" s="69">
        <f>+'Pay App 4'!Q121+N121+P121</f>
        <v>0</v>
      </c>
    </row>
    <row r="122" spans="1:17" ht="21" customHeight="1" x14ac:dyDescent="0.25">
      <c r="A122" s="159" t="s">
        <v>93</v>
      </c>
      <c r="B122" s="159"/>
      <c r="C122" s="129" t="s">
        <v>221</v>
      </c>
      <c r="D122" s="137"/>
      <c r="E122" s="101">
        <f>+'Pay App 4'!E122</f>
        <v>0</v>
      </c>
      <c r="F122" s="73"/>
      <c r="G122" s="102">
        <f>+'Pay App 4'!G122+'Pay App 5'!F122</f>
        <v>0</v>
      </c>
      <c r="H122" s="194">
        <f>+'Pay App 4'!K122</f>
        <v>0</v>
      </c>
      <c r="I122" s="195"/>
      <c r="J122" s="104"/>
      <c r="K122" s="55">
        <f t="shared" si="2"/>
        <v>0</v>
      </c>
      <c r="L122" s="56">
        <f t="shared" si="0"/>
        <v>0</v>
      </c>
      <c r="M122" s="54">
        <f t="shared" si="1"/>
        <v>0</v>
      </c>
      <c r="N122" s="54">
        <f t="shared" si="3"/>
        <v>0</v>
      </c>
      <c r="O122" s="101">
        <f>+'Pay App 4'!O122+'Pay App 4'!P122</f>
        <v>0</v>
      </c>
      <c r="P122" s="73"/>
      <c r="Q122" s="69">
        <f>+'Pay App 4'!Q122+N122+P122</f>
        <v>0</v>
      </c>
    </row>
    <row r="123" spans="1:17" ht="21" customHeight="1" x14ac:dyDescent="0.25">
      <c r="A123" s="154" t="s">
        <v>306</v>
      </c>
      <c r="B123" s="154"/>
      <c r="C123" s="154" t="s">
        <v>307</v>
      </c>
      <c r="D123" s="155"/>
      <c r="E123" s="101">
        <f>+'Pay App 4'!E123</f>
        <v>0</v>
      </c>
      <c r="F123" s="73"/>
      <c r="G123" s="102">
        <f>+'Pay App 4'!G123+'Pay App 5'!F123</f>
        <v>0</v>
      </c>
      <c r="H123" s="194">
        <f>+'Pay App 4'!K123</f>
        <v>0</v>
      </c>
      <c r="I123" s="195"/>
      <c r="J123" s="104"/>
      <c r="K123" s="55">
        <f t="shared" si="2"/>
        <v>0</v>
      </c>
      <c r="L123" s="56">
        <f t="shared" si="0"/>
        <v>0</v>
      </c>
      <c r="M123" s="54">
        <f t="shared" si="1"/>
        <v>0</v>
      </c>
      <c r="N123" s="54">
        <f t="shared" si="3"/>
        <v>0</v>
      </c>
      <c r="O123" s="101">
        <f>+'Pay App 4'!O123+'Pay App 4'!P123</f>
        <v>0</v>
      </c>
      <c r="P123" s="73"/>
      <c r="Q123" s="69">
        <f>+'Pay App 4'!Q123+N123+P123</f>
        <v>0</v>
      </c>
    </row>
    <row r="124" spans="1:17" ht="21" customHeight="1" x14ac:dyDescent="0.25">
      <c r="A124" s="154" t="s">
        <v>306</v>
      </c>
      <c r="B124" s="154"/>
      <c r="C124" s="154" t="s">
        <v>308</v>
      </c>
      <c r="D124" s="155"/>
      <c r="E124" s="101">
        <f>+'Pay App 4'!E124</f>
        <v>0</v>
      </c>
      <c r="F124" s="73"/>
      <c r="G124" s="102">
        <f>+'Pay App 4'!G124+'Pay App 5'!F124</f>
        <v>0</v>
      </c>
      <c r="H124" s="194">
        <f>+'Pay App 4'!K124</f>
        <v>0</v>
      </c>
      <c r="I124" s="195"/>
      <c r="J124" s="104"/>
      <c r="K124" s="55">
        <f t="shared" si="2"/>
        <v>0</v>
      </c>
      <c r="L124" s="56">
        <f t="shared" si="0"/>
        <v>0</v>
      </c>
      <c r="M124" s="54">
        <f t="shared" si="1"/>
        <v>0</v>
      </c>
      <c r="N124" s="54">
        <f t="shared" si="3"/>
        <v>0</v>
      </c>
      <c r="O124" s="101">
        <f>+'Pay App 4'!O124+'Pay App 4'!P124</f>
        <v>0</v>
      </c>
      <c r="P124" s="73"/>
      <c r="Q124" s="69">
        <f>+'Pay App 4'!Q124+N124+P124</f>
        <v>0</v>
      </c>
    </row>
    <row r="125" spans="1:17" ht="21" customHeight="1" x14ac:dyDescent="0.25">
      <c r="A125" s="154" t="s">
        <v>306</v>
      </c>
      <c r="B125" s="154"/>
      <c r="C125" s="154" t="s">
        <v>309</v>
      </c>
      <c r="D125" s="155"/>
      <c r="E125" s="101">
        <f>+'Pay App 4'!E125</f>
        <v>0</v>
      </c>
      <c r="F125" s="73"/>
      <c r="G125" s="102">
        <f>+'Pay App 4'!G125+'Pay App 5'!F125</f>
        <v>0</v>
      </c>
      <c r="H125" s="194">
        <f>+'Pay App 4'!K125</f>
        <v>0</v>
      </c>
      <c r="I125" s="195"/>
      <c r="J125" s="104"/>
      <c r="K125" s="55">
        <f t="shared" si="2"/>
        <v>0</v>
      </c>
      <c r="L125" s="56">
        <f t="shared" si="0"/>
        <v>0</v>
      </c>
      <c r="M125" s="54">
        <f t="shared" si="1"/>
        <v>0</v>
      </c>
      <c r="N125" s="54">
        <f t="shared" si="3"/>
        <v>0</v>
      </c>
      <c r="O125" s="101">
        <f>+'Pay App 4'!O125+'Pay App 4'!P125</f>
        <v>0</v>
      </c>
      <c r="P125" s="73"/>
      <c r="Q125" s="69">
        <f>+'Pay App 4'!Q125+N125+P125</f>
        <v>0</v>
      </c>
    </row>
    <row r="126" spans="1:17" ht="21" customHeight="1" x14ac:dyDescent="0.25">
      <c r="A126" s="159" t="s">
        <v>222</v>
      </c>
      <c r="B126" s="159"/>
      <c r="C126" s="171" t="s">
        <v>223</v>
      </c>
      <c r="D126" s="198"/>
      <c r="E126" s="101">
        <f>+'Pay App 4'!E126</f>
        <v>0</v>
      </c>
      <c r="F126" s="73"/>
      <c r="G126" s="102">
        <f>+'Pay App 4'!G126+'Pay App 5'!F126</f>
        <v>0</v>
      </c>
      <c r="H126" s="194">
        <f>+'Pay App 4'!K126</f>
        <v>0</v>
      </c>
      <c r="I126" s="195"/>
      <c r="J126" s="104"/>
      <c r="K126" s="55">
        <f t="shared" si="2"/>
        <v>0</v>
      </c>
      <c r="L126" s="56">
        <f t="shared" si="0"/>
        <v>0</v>
      </c>
      <c r="M126" s="54">
        <f t="shared" si="1"/>
        <v>0</v>
      </c>
      <c r="N126" s="54">
        <f t="shared" si="3"/>
        <v>0</v>
      </c>
      <c r="O126" s="101">
        <f>+'Pay App 4'!O126+'Pay App 4'!P126</f>
        <v>0</v>
      </c>
      <c r="P126" s="73"/>
      <c r="Q126" s="69">
        <f>+'Pay App 4'!Q126+N126+P126</f>
        <v>0</v>
      </c>
    </row>
    <row r="127" spans="1:17" ht="21" customHeight="1" x14ac:dyDescent="0.25">
      <c r="A127" s="154" t="s">
        <v>94</v>
      </c>
      <c r="B127" s="154"/>
      <c r="C127" s="154" t="s">
        <v>95</v>
      </c>
      <c r="D127" s="155"/>
      <c r="E127" s="101">
        <f>+'Pay App 4'!E127</f>
        <v>0</v>
      </c>
      <c r="F127" s="73"/>
      <c r="G127" s="102">
        <f>+'Pay App 4'!G127+'Pay App 5'!F127</f>
        <v>0</v>
      </c>
      <c r="H127" s="194">
        <f>+'Pay App 4'!K127</f>
        <v>0</v>
      </c>
      <c r="I127" s="195"/>
      <c r="J127" s="104"/>
      <c r="K127" s="55">
        <f t="shared" si="2"/>
        <v>0</v>
      </c>
      <c r="L127" s="56">
        <f t="shared" si="0"/>
        <v>0</v>
      </c>
      <c r="M127" s="54">
        <f t="shared" si="1"/>
        <v>0</v>
      </c>
      <c r="N127" s="54">
        <f t="shared" si="3"/>
        <v>0</v>
      </c>
      <c r="O127" s="101">
        <f>+'Pay App 4'!O127+'Pay App 4'!P127</f>
        <v>0</v>
      </c>
      <c r="P127" s="73"/>
      <c r="Q127" s="69">
        <f>+'Pay App 4'!Q127+N127+P127</f>
        <v>0</v>
      </c>
    </row>
    <row r="128" spans="1:17" ht="21" customHeight="1" x14ac:dyDescent="0.25">
      <c r="A128" s="154" t="s">
        <v>310</v>
      </c>
      <c r="B128" s="154"/>
      <c r="C128" s="154" t="s">
        <v>311</v>
      </c>
      <c r="D128" s="155"/>
      <c r="E128" s="101">
        <f>+'Pay App 4'!E128</f>
        <v>0</v>
      </c>
      <c r="F128" s="73"/>
      <c r="G128" s="102">
        <f>+'Pay App 4'!G128+'Pay App 5'!F128</f>
        <v>0</v>
      </c>
      <c r="H128" s="194">
        <f>+'Pay App 4'!K128</f>
        <v>0</v>
      </c>
      <c r="I128" s="195"/>
      <c r="J128" s="104"/>
      <c r="K128" s="55">
        <f t="shared" si="2"/>
        <v>0</v>
      </c>
      <c r="L128" s="56">
        <f t="shared" si="0"/>
        <v>0</v>
      </c>
      <c r="M128" s="54">
        <f t="shared" si="1"/>
        <v>0</v>
      </c>
      <c r="N128" s="54">
        <f t="shared" si="3"/>
        <v>0</v>
      </c>
      <c r="O128" s="101">
        <f>+'Pay App 4'!O128+'Pay App 4'!P128</f>
        <v>0</v>
      </c>
      <c r="P128" s="73"/>
      <c r="Q128" s="69">
        <f>+'Pay App 4'!Q128+N128+P128</f>
        <v>0</v>
      </c>
    </row>
    <row r="129" spans="1:17" ht="21" customHeight="1" x14ac:dyDescent="0.25">
      <c r="A129" s="154" t="s">
        <v>312</v>
      </c>
      <c r="B129" s="154"/>
      <c r="C129" s="154" t="s">
        <v>313</v>
      </c>
      <c r="D129" s="155"/>
      <c r="E129" s="101">
        <f>+'Pay App 4'!E129</f>
        <v>0</v>
      </c>
      <c r="F129" s="73"/>
      <c r="G129" s="102">
        <f>+'Pay App 4'!G129+'Pay App 5'!F129</f>
        <v>0</v>
      </c>
      <c r="H129" s="194">
        <f>+'Pay App 4'!K129</f>
        <v>0</v>
      </c>
      <c r="I129" s="195"/>
      <c r="J129" s="104"/>
      <c r="K129" s="55">
        <f t="shared" si="2"/>
        <v>0</v>
      </c>
      <c r="L129" s="56">
        <f t="shared" si="0"/>
        <v>0</v>
      </c>
      <c r="M129" s="54">
        <f t="shared" si="1"/>
        <v>0</v>
      </c>
      <c r="N129" s="54">
        <f t="shared" si="3"/>
        <v>0</v>
      </c>
      <c r="O129" s="101">
        <f>+'Pay App 4'!O129+'Pay App 4'!P129</f>
        <v>0</v>
      </c>
      <c r="P129" s="73"/>
      <c r="Q129" s="69">
        <f>+'Pay App 4'!Q129+N129+P129</f>
        <v>0</v>
      </c>
    </row>
    <row r="130" spans="1:17" ht="21" customHeight="1" x14ac:dyDescent="0.25">
      <c r="A130" s="154" t="s">
        <v>96</v>
      </c>
      <c r="B130" s="154"/>
      <c r="C130" s="154" t="s">
        <v>97</v>
      </c>
      <c r="D130" s="155"/>
      <c r="E130" s="101">
        <f>+'Pay App 4'!E130</f>
        <v>0</v>
      </c>
      <c r="F130" s="73"/>
      <c r="G130" s="102">
        <f>+'Pay App 4'!G130+'Pay App 5'!F130</f>
        <v>0</v>
      </c>
      <c r="H130" s="194">
        <f>+'Pay App 4'!K130</f>
        <v>0</v>
      </c>
      <c r="I130" s="195"/>
      <c r="J130" s="104"/>
      <c r="K130" s="55">
        <f t="shared" si="2"/>
        <v>0</v>
      </c>
      <c r="L130" s="56">
        <f t="shared" si="0"/>
        <v>0</v>
      </c>
      <c r="M130" s="54">
        <f t="shared" si="1"/>
        <v>0</v>
      </c>
      <c r="N130" s="54">
        <f t="shared" si="3"/>
        <v>0</v>
      </c>
      <c r="O130" s="101">
        <f>+'Pay App 4'!O130+'Pay App 4'!P130</f>
        <v>0</v>
      </c>
      <c r="P130" s="73"/>
      <c r="Q130" s="69">
        <f>+'Pay App 4'!Q130+N130+P130</f>
        <v>0</v>
      </c>
    </row>
    <row r="131" spans="1:17" ht="21" customHeight="1" x14ac:dyDescent="0.25">
      <c r="A131" s="154" t="s">
        <v>314</v>
      </c>
      <c r="B131" s="154"/>
      <c r="C131" s="154" t="s">
        <v>315</v>
      </c>
      <c r="D131" s="155"/>
      <c r="E131" s="101">
        <f>+'Pay App 4'!E131</f>
        <v>0</v>
      </c>
      <c r="F131" s="73"/>
      <c r="G131" s="102">
        <f>+'Pay App 4'!G131+'Pay App 5'!F131</f>
        <v>0</v>
      </c>
      <c r="H131" s="194">
        <f>+'Pay App 4'!K131</f>
        <v>0</v>
      </c>
      <c r="I131" s="195"/>
      <c r="J131" s="104"/>
      <c r="K131" s="55">
        <f t="shared" si="2"/>
        <v>0</v>
      </c>
      <c r="L131" s="56">
        <f t="shared" si="0"/>
        <v>0</v>
      </c>
      <c r="M131" s="54">
        <f t="shared" si="1"/>
        <v>0</v>
      </c>
      <c r="N131" s="54">
        <f t="shared" si="3"/>
        <v>0</v>
      </c>
      <c r="O131" s="101">
        <f>+'Pay App 4'!O131+'Pay App 4'!P131</f>
        <v>0</v>
      </c>
      <c r="P131" s="73"/>
      <c r="Q131" s="69">
        <f>+'Pay App 4'!Q131+N131+P131</f>
        <v>0</v>
      </c>
    </row>
    <row r="132" spans="1:17" ht="21" customHeight="1" x14ac:dyDescent="0.25">
      <c r="A132" s="154" t="s">
        <v>316</v>
      </c>
      <c r="B132" s="154"/>
      <c r="C132" s="154" t="s">
        <v>317</v>
      </c>
      <c r="D132" s="155"/>
      <c r="E132" s="101">
        <f>+'Pay App 4'!E132</f>
        <v>0</v>
      </c>
      <c r="F132" s="73"/>
      <c r="G132" s="102">
        <f>+'Pay App 4'!G132+'Pay App 5'!F132</f>
        <v>0</v>
      </c>
      <c r="H132" s="194">
        <f>+'Pay App 4'!K132</f>
        <v>0</v>
      </c>
      <c r="I132" s="195"/>
      <c r="J132" s="104"/>
      <c r="K132" s="55">
        <f t="shared" si="2"/>
        <v>0</v>
      </c>
      <c r="L132" s="56">
        <f t="shared" si="0"/>
        <v>0</v>
      </c>
      <c r="M132" s="54">
        <f t="shared" si="1"/>
        <v>0</v>
      </c>
      <c r="N132" s="54">
        <f t="shared" si="3"/>
        <v>0</v>
      </c>
      <c r="O132" s="101">
        <f>+'Pay App 4'!O132+'Pay App 4'!P132</f>
        <v>0</v>
      </c>
      <c r="P132" s="73"/>
      <c r="Q132" s="69">
        <f>+'Pay App 4'!Q132+N132+P132</f>
        <v>0</v>
      </c>
    </row>
    <row r="133" spans="1:17" ht="21" customHeight="1" x14ac:dyDescent="0.25">
      <c r="A133" s="159" t="s">
        <v>219</v>
      </c>
      <c r="B133" s="159"/>
      <c r="C133" s="171" t="s">
        <v>220</v>
      </c>
      <c r="D133" s="198"/>
      <c r="E133" s="101">
        <f>+'Pay App 4'!E133</f>
        <v>0</v>
      </c>
      <c r="F133" s="73"/>
      <c r="G133" s="102">
        <f>+'Pay App 4'!G133+'Pay App 5'!F133</f>
        <v>0</v>
      </c>
      <c r="H133" s="194">
        <f>+'Pay App 4'!K133</f>
        <v>0</v>
      </c>
      <c r="I133" s="195"/>
      <c r="J133" s="104"/>
      <c r="K133" s="55">
        <f t="shared" si="2"/>
        <v>0</v>
      </c>
      <c r="L133" s="56">
        <f t="shared" si="0"/>
        <v>0</v>
      </c>
      <c r="M133" s="54">
        <f t="shared" si="1"/>
        <v>0</v>
      </c>
      <c r="N133" s="54">
        <f t="shared" si="3"/>
        <v>0</v>
      </c>
      <c r="O133" s="101">
        <f>+'Pay App 4'!O133+'Pay App 4'!P133</f>
        <v>0</v>
      </c>
      <c r="P133" s="73"/>
      <c r="Q133" s="69">
        <f>+'Pay App 4'!Q133+N133+P133</f>
        <v>0</v>
      </c>
    </row>
    <row r="134" spans="1:17" ht="21" customHeight="1" x14ac:dyDescent="0.25">
      <c r="A134" s="154" t="s">
        <v>98</v>
      </c>
      <c r="B134" s="154"/>
      <c r="C134" s="154" t="s">
        <v>99</v>
      </c>
      <c r="D134" s="155"/>
      <c r="E134" s="101">
        <f>+'Pay App 4'!E134</f>
        <v>0</v>
      </c>
      <c r="F134" s="73"/>
      <c r="G134" s="102">
        <f>+'Pay App 4'!G134+'Pay App 5'!F134</f>
        <v>0</v>
      </c>
      <c r="H134" s="194">
        <f>+'Pay App 4'!K134</f>
        <v>0</v>
      </c>
      <c r="I134" s="195"/>
      <c r="J134" s="104"/>
      <c r="K134" s="55">
        <f t="shared" si="2"/>
        <v>0</v>
      </c>
      <c r="L134" s="56">
        <f t="shared" si="0"/>
        <v>0</v>
      </c>
      <c r="M134" s="54">
        <f t="shared" si="1"/>
        <v>0</v>
      </c>
      <c r="N134" s="54">
        <f t="shared" si="3"/>
        <v>0</v>
      </c>
      <c r="O134" s="101">
        <f>+'Pay App 4'!O134+'Pay App 4'!P134</f>
        <v>0</v>
      </c>
      <c r="P134" s="73"/>
      <c r="Q134" s="69">
        <f>+'Pay App 4'!Q134+N134+P134</f>
        <v>0</v>
      </c>
    </row>
    <row r="135" spans="1:17" ht="21" customHeight="1" x14ac:dyDescent="0.25">
      <c r="A135" s="154" t="s">
        <v>100</v>
      </c>
      <c r="B135" s="154"/>
      <c r="C135" s="154" t="s">
        <v>101</v>
      </c>
      <c r="D135" s="155"/>
      <c r="E135" s="101">
        <f>+'Pay App 4'!E135</f>
        <v>0</v>
      </c>
      <c r="F135" s="73"/>
      <c r="G135" s="102">
        <f>+'Pay App 4'!G135+'Pay App 5'!F135</f>
        <v>0</v>
      </c>
      <c r="H135" s="194">
        <f>+'Pay App 4'!K135</f>
        <v>0</v>
      </c>
      <c r="I135" s="195"/>
      <c r="J135" s="104"/>
      <c r="K135" s="55">
        <f t="shared" si="2"/>
        <v>0</v>
      </c>
      <c r="L135" s="56">
        <f t="shared" si="0"/>
        <v>0</v>
      </c>
      <c r="M135" s="54">
        <f t="shared" si="1"/>
        <v>0</v>
      </c>
      <c r="N135" s="54">
        <f t="shared" si="3"/>
        <v>0</v>
      </c>
      <c r="O135" s="101">
        <f>+'Pay App 4'!O135+'Pay App 4'!P135</f>
        <v>0</v>
      </c>
      <c r="P135" s="73"/>
      <c r="Q135" s="69">
        <f>+'Pay App 4'!Q135+N135+P135</f>
        <v>0</v>
      </c>
    </row>
    <row r="136" spans="1:17" ht="21" customHeight="1" x14ac:dyDescent="0.25">
      <c r="A136" s="154" t="s">
        <v>102</v>
      </c>
      <c r="B136" s="154"/>
      <c r="C136" s="154" t="s">
        <v>103</v>
      </c>
      <c r="D136" s="155"/>
      <c r="E136" s="101">
        <f>+'Pay App 4'!E136</f>
        <v>0</v>
      </c>
      <c r="F136" s="73"/>
      <c r="G136" s="102">
        <f>+'Pay App 4'!G136+'Pay App 5'!F136</f>
        <v>0</v>
      </c>
      <c r="H136" s="194">
        <f>+'Pay App 4'!K136</f>
        <v>0</v>
      </c>
      <c r="I136" s="195"/>
      <c r="J136" s="104"/>
      <c r="K136" s="55">
        <f t="shared" si="2"/>
        <v>0</v>
      </c>
      <c r="L136" s="56">
        <f t="shared" si="0"/>
        <v>0</v>
      </c>
      <c r="M136" s="54">
        <f t="shared" si="1"/>
        <v>0</v>
      </c>
      <c r="N136" s="54">
        <f t="shared" si="3"/>
        <v>0</v>
      </c>
      <c r="O136" s="101">
        <f>+'Pay App 4'!O136+'Pay App 4'!P136</f>
        <v>0</v>
      </c>
      <c r="P136" s="73"/>
      <c r="Q136" s="69">
        <f>+'Pay App 4'!Q136+N136+P136</f>
        <v>0</v>
      </c>
    </row>
    <row r="137" spans="1:17" ht="21" customHeight="1" x14ac:dyDescent="0.25">
      <c r="A137" s="159" t="s">
        <v>217</v>
      </c>
      <c r="B137" s="159"/>
      <c r="C137" s="171" t="s">
        <v>218</v>
      </c>
      <c r="D137" s="198"/>
      <c r="E137" s="101">
        <f>+'Pay App 4'!E137</f>
        <v>0</v>
      </c>
      <c r="F137" s="73"/>
      <c r="G137" s="102">
        <f>+'Pay App 4'!G137+'Pay App 5'!F137</f>
        <v>0</v>
      </c>
      <c r="H137" s="194">
        <f>+'Pay App 4'!K137</f>
        <v>0</v>
      </c>
      <c r="I137" s="195"/>
      <c r="J137" s="104"/>
      <c r="K137" s="55">
        <f t="shared" si="2"/>
        <v>0</v>
      </c>
      <c r="L137" s="56">
        <f t="shared" si="0"/>
        <v>0</v>
      </c>
      <c r="M137" s="54">
        <f t="shared" si="1"/>
        <v>0</v>
      </c>
      <c r="N137" s="54">
        <f t="shared" si="3"/>
        <v>0</v>
      </c>
      <c r="O137" s="101">
        <f>+'Pay App 4'!O137+'Pay App 4'!P137</f>
        <v>0</v>
      </c>
      <c r="P137" s="73"/>
      <c r="Q137" s="69">
        <f>+'Pay App 4'!Q137+N137+P137</f>
        <v>0</v>
      </c>
    </row>
    <row r="138" spans="1:17" ht="21" customHeight="1" x14ac:dyDescent="0.25">
      <c r="A138" s="154" t="s">
        <v>104</v>
      </c>
      <c r="B138" s="154"/>
      <c r="C138" s="154" t="s">
        <v>105</v>
      </c>
      <c r="D138" s="155"/>
      <c r="E138" s="101">
        <f>+'Pay App 4'!E138</f>
        <v>0</v>
      </c>
      <c r="F138" s="73"/>
      <c r="G138" s="102">
        <f>+'Pay App 4'!G138+'Pay App 5'!F138</f>
        <v>0</v>
      </c>
      <c r="H138" s="194">
        <f>+'Pay App 4'!K138</f>
        <v>0</v>
      </c>
      <c r="I138" s="195"/>
      <c r="J138" s="104"/>
      <c r="K138" s="55">
        <f t="shared" si="2"/>
        <v>0</v>
      </c>
      <c r="L138" s="56">
        <f t="shared" si="0"/>
        <v>0</v>
      </c>
      <c r="M138" s="54">
        <f t="shared" si="1"/>
        <v>0</v>
      </c>
      <c r="N138" s="54">
        <f t="shared" si="3"/>
        <v>0</v>
      </c>
      <c r="O138" s="101">
        <f>+'Pay App 4'!O138+'Pay App 4'!P138</f>
        <v>0</v>
      </c>
      <c r="P138" s="73"/>
      <c r="Q138" s="69">
        <f>+'Pay App 4'!Q138+N138+P138</f>
        <v>0</v>
      </c>
    </row>
    <row r="139" spans="1:17" ht="21" customHeight="1" x14ac:dyDescent="0.25">
      <c r="A139" s="154" t="s">
        <v>318</v>
      </c>
      <c r="B139" s="154"/>
      <c r="C139" s="154" t="s">
        <v>319</v>
      </c>
      <c r="D139" s="155"/>
      <c r="E139" s="101">
        <f>+'Pay App 4'!E139</f>
        <v>0</v>
      </c>
      <c r="F139" s="73"/>
      <c r="G139" s="102">
        <f>+'Pay App 4'!G139+'Pay App 5'!F139</f>
        <v>0</v>
      </c>
      <c r="H139" s="194">
        <f>+'Pay App 4'!K139</f>
        <v>0</v>
      </c>
      <c r="I139" s="195"/>
      <c r="J139" s="104"/>
      <c r="K139" s="55">
        <f t="shared" si="2"/>
        <v>0</v>
      </c>
      <c r="L139" s="56">
        <f t="shared" si="0"/>
        <v>0</v>
      </c>
      <c r="M139" s="54">
        <f t="shared" si="1"/>
        <v>0</v>
      </c>
      <c r="N139" s="54">
        <f t="shared" si="3"/>
        <v>0</v>
      </c>
      <c r="O139" s="101">
        <f>+'Pay App 4'!O139+'Pay App 4'!P139</f>
        <v>0</v>
      </c>
      <c r="P139" s="73"/>
      <c r="Q139" s="69">
        <f>+'Pay App 4'!Q139+N139+P139</f>
        <v>0</v>
      </c>
    </row>
    <row r="140" spans="1:17" ht="21" customHeight="1" x14ac:dyDescent="0.25">
      <c r="A140" s="154" t="s">
        <v>106</v>
      </c>
      <c r="B140" s="154"/>
      <c r="C140" s="154" t="s">
        <v>107</v>
      </c>
      <c r="D140" s="155"/>
      <c r="E140" s="101">
        <f>+'Pay App 4'!E140</f>
        <v>0</v>
      </c>
      <c r="F140" s="73"/>
      <c r="G140" s="102">
        <f>+'Pay App 4'!G140+'Pay App 5'!F140</f>
        <v>0</v>
      </c>
      <c r="H140" s="194">
        <f>+'Pay App 4'!K140</f>
        <v>0</v>
      </c>
      <c r="I140" s="195"/>
      <c r="J140" s="104"/>
      <c r="K140" s="55">
        <f t="shared" si="2"/>
        <v>0</v>
      </c>
      <c r="L140" s="56">
        <f t="shared" si="0"/>
        <v>0</v>
      </c>
      <c r="M140" s="54">
        <f t="shared" si="1"/>
        <v>0</v>
      </c>
      <c r="N140" s="54">
        <f t="shared" si="3"/>
        <v>0</v>
      </c>
      <c r="O140" s="101">
        <f>+'Pay App 4'!O140+'Pay App 4'!P140</f>
        <v>0</v>
      </c>
      <c r="P140" s="73"/>
      <c r="Q140" s="69">
        <f>+'Pay App 4'!Q140+N140+P140</f>
        <v>0</v>
      </c>
    </row>
    <row r="141" spans="1:17" ht="21" customHeight="1" x14ac:dyDescent="0.25">
      <c r="A141" s="154" t="s">
        <v>320</v>
      </c>
      <c r="B141" s="154"/>
      <c r="C141" s="154" t="s">
        <v>321</v>
      </c>
      <c r="D141" s="155"/>
      <c r="E141" s="101">
        <f>+'Pay App 4'!E141</f>
        <v>0</v>
      </c>
      <c r="F141" s="73"/>
      <c r="G141" s="102">
        <f>+'Pay App 4'!G141+'Pay App 5'!F141</f>
        <v>0</v>
      </c>
      <c r="H141" s="194">
        <f>+'Pay App 4'!K141</f>
        <v>0</v>
      </c>
      <c r="I141" s="195"/>
      <c r="J141" s="104"/>
      <c r="K141" s="55">
        <f t="shared" si="2"/>
        <v>0</v>
      </c>
      <c r="L141" s="56">
        <f t="shared" si="0"/>
        <v>0</v>
      </c>
      <c r="M141" s="54">
        <f t="shared" si="1"/>
        <v>0</v>
      </c>
      <c r="N141" s="54">
        <f t="shared" si="3"/>
        <v>0</v>
      </c>
      <c r="O141" s="101">
        <f>+'Pay App 4'!O141+'Pay App 4'!P141</f>
        <v>0</v>
      </c>
      <c r="P141" s="73"/>
      <c r="Q141" s="69">
        <f>+'Pay App 4'!Q141+N141+P141</f>
        <v>0</v>
      </c>
    </row>
    <row r="142" spans="1:17" ht="21" customHeight="1" x14ac:dyDescent="0.25">
      <c r="A142" s="154" t="s">
        <v>108</v>
      </c>
      <c r="B142" s="154"/>
      <c r="C142" s="154" t="s">
        <v>109</v>
      </c>
      <c r="D142" s="155"/>
      <c r="E142" s="101">
        <f>+'Pay App 4'!E142</f>
        <v>0</v>
      </c>
      <c r="F142" s="73"/>
      <c r="G142" s="102">
        <f>+'Pay App 4'!G142+'Pay App 5'!F142</f>
        <v>0</v>
      </c>
      <c r="H142" s="194">
        <f>+'Pay App 4'!K142</f>
        <v>0</v>
      </c>
      <c r="I142" s="195"/>
      <c r="J142" s="104"/>
      <c r="K142" s="55">
        <f t="shared" si="2"/>
        <v>0</v>
      </c>
      <c r="L142" s="56">
        <f t="shared" si="0"/>
        <v>0</v>
      </c>
      <c r="M142" s="54">
        <f t="shared" si="1"/>
        <v>0</v>
      </c>
      <c r="N142" s="54">
        <f t="shared" si="3"/>
        <v>0</v>
      </c>
      <c r="O142" s="101">
        <f>+'Pay App 4'!O142+'Pay App 4'!P142</f>
        <v>0</v>
      </c>
      <c r="P142" s="73"/>
      <c r="Q142" s="69">
        <f>+'Pay App 4'!Q142+N142+P142</f>
        <v>0</v>
      </c>
    </row>
    <row r="143" spans="1:17" ht="21" customHeight="1" x14ac:dyDescent="0.25">
      <c r="A143" s="154" t="s">
        <v>110</v>
      </c>
      <c r="B143" s="154"/>
      <c r="C143" s="154" t="s">
        <v>111</v>
      </c>
      <c r="D143" s="155"/>
      <c r="E143" s="101">
        <f>+'Pay App 4'!E143</f>
        <v>0</v>
      </c>
      <c r="F143" s="73"/>
      <c r="G143" s="102">
        <f>+'Pay App 4'!G143+'Pay App 5'!F143</f>
        <v>0</v>
      </c>
      <c r="H143" s="194">
        <f>+'Pay App 4'!K143</f>
        <v>0</v>
      </c>
      <c r="I143" s="195"/>
      <c r="J143" s="104"/>
      <c r="K143" s="55">
        <f t="shared" si="2"/>
        <v>0</v>
      </c>
      <c r="L143" s="56">
        <f t="shared" si="0"/>
        <v>0</v>
      </c>
      <c r="M143" s="54">
        <f t="shared" si="1"/>
        <v>0</v>
      </c>
      <c r="N143" s="54">
        <f t="shared" si="3"/>
        <v>0</v>
      </c>
      <c r="O143" s="101">
        <f>+'Pay App 4'!O143+'Pay App 4'!P143</f>
        <v>0</v>
      </c>
      <c r="P143" s="73"/>
      <c r="Q143" s="69">
        <f>+'Pay App 4'!Q143+N143+P143</f>
        <v>0</v>
      </c>
    </row>
    <row r="144" spans="1:17" ht="21" customHeight="1" x14ac:dyDescent="0.25">
      <c r="A144" s="154" t="s">
        <v>322</v>
      </c>
      <c r="B144" s="154"/>
      <c r="C144" s="154" t="s">
        <v>323</v>
      </c>
      <c r="D144" s="155"/>
      <c r="E144" s="101">
        <f>+'Pay App 4'!E144</f>
        <v>0</v>
      </c>
      <c r="F144" s="73"/>
      <c r="G144" s="102">
        <f>+'Pay App 4'!G144+'Pay App 5'!F144</f>
        <v>0</v>
      </c>
      <c r="H144" s="194">
        <f>+'Pay App 4'!K144</f>
        <v>0</v>
      </c>
      <c r="I144" s="195"/>
      <c r="J144" s="104"/>
      <c r="K144" s="55">
        <f t="shared" si="2"/>
        <v>0</v>
      </c>
      <c r="L144" s="56">
        <f t="shared" si="0"/>
        <v>0</v>
      </c>
      <c r="M144" s="54">
        <f t="shared" si="1"/>
        <v>0</v>
      </c>
      <c r="N144" s="54">
        <f t="shared" si="3"/>
        <v>0</v>
      </c>
      <c r="O144" s="101">
        <f>+'Pay App 4'!O144+'Pay App 4'!P144</f>
        <v>0</v>
      </c>
      <c r="P144" s="73"/>
      <c r="Q144" s="69">
        <f>+'Pay App 4'!Q144+N144+P144</f>
        <v>0</v>
      </c>
    </row>
    <row r="145" spans="1:17" ht="21" customHeight="1" x14ac:dyDescent="0.25">
      <c r="A145" s="154" t="s">
        <v>327</v>
      </c>
      <c r="B145" s="154"/>
      <c r="C145" s="154" t="s">
        <v>324</v>
      </c>
      <c r="D145" s="155"/>
      <c r="E145" s="101">
        <f>+'Pay App 4'!E145</f>
        <v>0</v>
      </c>
      <c r="F145" s="73"/>
      <c r="G145" s="102">
        <f>+'Pay App 4'!G145+'Pay App 5'!F145</f>
        <v>0</v>
      </c>
      <c r="H145" s="194">
        <f>+'Pay App 4'!K145</f>
        <v>0</v>
      </c>
      <c r="I145" s="195"/>
      <c r="J145" s="104"/>
      <c r="K145" s="55">
        <f t="shared" si="2"/>
        <v>0</v>
      </c>
      <c r="L145" s="56">
        <f t="shared" si="0"/>
        <v>0</v>
      </c>
      <c r="M145" s="54">
        <f t="shared" si="1"/>
        <v>0</v>
      </c>
      <c r="N145" s="54">
        <f t="shared" si="3"/>
        <v>0</v>
      </c>
      <c r="O145" s="101">
        <f>+'Pay App 4'!O145+'Pay App 4'!P145</f>
        <v>0</v>
      </c>
      <c r="P145" s="73"/>
      <c r="Q145" s="69">
        <f>+'Pay App 4'!Q145+N145+P145</f>
        <v>0</v>
      </c>
    </row>
    <row r="146" spans="1:17" ht="21" customHeight="1" x14ac:dyDescent="0.25">
      <c r="A146" s="154" t="s">
        <v>325</v>
      </c>
      <c r="B146" s="154"/>
      <c r="C146" s="154" t="s">
        <v>326</v>
      </c>
      <c r="D146" s="155"/>
      <c r="E146" s="101">
        <f>+'Pay App 4'!E146</f>
        <v>0</v>
      </c>
      <c r="F146" s="73"/>
      <c r="G146" s="102">
        <f>+'Pay App 4'!G146+'Pay App 5'!F146</f>
        <v>0</v>
      </c>
      <c r="H146" s="194">
        <f>+'Pay App 4'!K146</f>
        <v>0</v>
      </c>
      <c r="I146" s="195"/>
      <c r="J146" s="104"/>
      <c r="K146" s="55">
        <f t="shared" si="2"/>
        <v>0</v>
      </c>
      <c r="L146" s="56">
        <f t="shared" ref="L146:L209" si="8">IF(ISERROR(K146/G146),0,K146/G146)</f>
        <v>0</v>
      </c>
      <c r="M146" s="54">
        <f t="shared" ref="M146:M209" si="9">+G146-K146</f>
        <v>0</v>
      </c>
      <c r="N146" s="54">
        <f t="shared" si="3"/>
        <v>0</v>
      </c>
      <c r="O146" s="101">
        <f>+'Pay App 4'!O146+'Pay App 4'!P146</f>
        <v>0</v>
      </c>
      <c r="P146" s="73"/>
      <c r="Q146" s="69">
        <f>+'Pay App 4'!Q146+N146+P146</f>
        <v>0</v>
      </c>
    </row>
    <row r="147" spans="1:17" ht="21" customHeight="1" x14ac:dyDescent="0.25">
      <c r="A147" s="159" t="s">
        <v>215</v>
      </c>
      <c r="B147" s="159"/>
      <c r="C147" s="171" t="s">
        <v>216</v>
      </c>
      <c r="D147" s="198"/>
      <c r="E147" s="101">
        <f>+'Pay App 4'!E147</f>
        <v>0</v>
      </c>
      <c r="F147" s="73"/>
      <c r="G147" s="102">
        <f>+'Pay App 4'!G147+'Pay App 5'!F147</f>
        <v>0</v>
      </c>
      <c r="H147" s="194">
        <f>+'Pay App 4'!K147</f>
        <v>0</v>
      </c>
      <c r="I147" s="195"/>
      <c r="J147" s="104"/>
      <c r="K147" s="55">
        <f t="shared" ref="K147:K210" si="10">+H147+J147</f>
        <v>0</v>
      </c>
      <c r="L147" s="56">
        <f t="shared" si="8"/>
        <v>0</v>
      </c>
      <c r="M147" s="54">
        <f t="shared" si="9"/>
        <v>0</v>
      </c>
      <c r="N147" s="54">
        <f t="shared" ref="N147:N210" si="11">SUM(+J147*0.05)</f>
        <v>0</v>
      </c>
      <c r="O147" s="101">
        <f>+'Pay App 4'!O147+'Pay App 4'!P147</f>
        <v>0</v>
      </c>
      <c r="P147" s="73"/>
      <c r="Q147" s="69">
        <f>+'Pay App 4'!Q147+N147+P147</f>
        <v>0</v>
      </c>
    </row>
    <row r="148" spans="1:17" ht="21" customHeight="1" x14ac:dyDescent="0.25">
      <c r="A148" s="154" t="s">
        <v>112</v>
      </c>
      <c r="B148" s="154"/>
      <c r="C148" s="154" t="s">
        <v>113</v>
      </c>
      <c r="D148" s="155"/>
      <c r="E148" s="101">
        <f>+'Pay App 4'!E148</f>
        <v>0</v>
      </c>
      <c r="F148" s="73"/>
      <c r="G148" s="102">
        <f>+'Pay App 4'!G148+'Pay App 5'!F148</f>
        <v>0</v>
      </c>
      <c r="H148" s="194">
        <f>+'Pay App 4'!K148</f>
        <v>0</v>
      </c>
      <c r="I148" s="195"/>
      <c r="J148" s="104"/>
      <c r="K148" s="55">
        <f t="shared" si="10"/>
        <v>0</v>
      </c>
      <c r="L148" s="56">
        <f t="shared" si="8"/>
        <v>0</v>
      </c>
      <c r="M148" s="54">
        <f t="shared" si="9"/>
        <v>0</v>
      </c>
      <c r="N148" s="54">
        <f t="shared" si="11"/>
        <v>0</v>
      </c>
      <c r="O148" s="101">
        <f>+'Pay App 4'!O148+'Pay App 4'!P148</f>
        <v>0</v>
      </c>
      <c r="P148" s="73"/>
      <c r="Q148" s="69">
        <f>+'Pay App 4'!Q148+N148+P148</f>
        <v>0</v>
      </c>
    </row>
    <row r="149" spans="1:17" ht="21" customHeight="1" x14ac:dyDescent="0.25">
      <c r="A149" s="154" t="s">
        <v>328</v>
      </c>
      <c r="B149" s="154"/>
      <c r="C149" s="154" t="s">
        <v>329</v>
      </c>
      <c r="D149" s="155"/>
      <c r="E149" s="101">
        <f>+'Pay App 4'!E149</f>
        <v>0</v>
      </c>
      <c r="F149" s="73"/>
      <c r="G149" s="102">
        <f>+'Pay App 4'!G149+'Pay App 5'!F149</f>
        <v>0</v>
      </c>
      <c r="H149" s="194">
        <f>+'Pay App 4'!K149</f>
        <v>0</v>
      </c>
      <c r="I149" s="195"/>
      <c r="J149" s="104"/>
      <c r="K149" s="55">
        <f t="shared" si="10"/>
        <v>0</v>
      </c>
      <c r="L149" s="56">
        <f t="shared" si="8"/>
        <v>0</v>
      </c>
      <c r="M149" s="54">
        <f t="shared" si="9"/>
        <v>0</v>
      </c>
      <c r="N149" s="54">
        <f t="shared" si="11"/>
        <v>0</v>
      </c>
      <c r="O149" s="101">
        <f>+'Pay App 4'!O149+'Pay App 4'!P149</f>
        <v>0</v>
      </c>
      <c r="P149" s="73"/>
      <c r="Q149" s="69">
        <f>+'Pay App 4'!Q149+N149+P149</f>
        <v>0</v>
      </c>
    </row>
    <row r="150" spans="1:17" ht="21" customHeight="1" x14ac:dyDescent="0.25">
      <c r="A150" s="154" t="s">
        <v>114</v>
      </c>
      <c r="B150" s="154"/>
      <c r="C150" s="154" t="s">
        <v>115</v>
      </c>
      <c r="D150" s="155"/>
      <c r="E150" s="101">
        <f>+'Pay App 4'!E150</f>
        <v>0</v>
      </c>
      <c r="F150" s="73"/>
      <c r="G150" s="102">
        <f>+'Pay App 4'!G150+'Pay App 5'!F150</f>
        <v>0</v>
      </c>
      <c r="H150" s="194">
        <f>+'Pay App 4'!K150</f>
        <v>0</v>
      </c>
      <c r="I150" s="195"/>
      <c r="J150" s="104"/>
      <c r="K150" s="55">
        <f t="shared" si="10"/>
        <v>0</v>
      </c>
      <c r="L150" s="56">
        <f t="shared" si="8"/>
        <v>0</v>
      </c>
      <c r="M150" s="54">
        <f t="shared" si="9"/>
        <v>0</v>
      </c>
      <c r="N150" s="54">
        <f t="shared" si="11"/>
        <v>0</v>
      </c>
      <c r="O150" s="101">
        <f>+'Pay App 4'!O150+'Pay App 4'!P150</f>
        <v>0</v>
      </c>
      <c r="P150" s="73"/>
      <c r="Q150" s="69">
        <f>+'Pay App 4'!Q150+N150+P150</f>
        <v>0</v>
      </c>
    </row>
    <row r="151" spans="1:17" ht="21" customHeight="1" x14ac:dyDescent="0.25">
      <c r="A151" s="154" t="s">
        <v>116</v>
      </c>
      <c r="B151" s="154"/>
      <c r="C151" s="154" t="s">
        <v>117</v>
      </c>
      <c r="D151" s="155"/>
      <c r="E151" s="101">
        <f>+'Pay App 4'!E151</f>
        <v>0</v>
      </c>
      <c r="F151" s="73"/>
      <c r="G151" s="102">
        <f>+'Pay App 4'!G151+'Pay App 5'!F151</f>
        <v>0</v>
      </c>
      <c r="H151" s="194">
        <f>+'Pay App 4'!K151</f>
        <v>0</v>
      </c>
      <c r="I151" s="195"/>
      <c r="J151" s="104"/>
      <c r="K151" s="55">
        <f t="shared" si="10"/>
        <v>0</v>
      </c>
      <c r="L151" s="56">
        <f t="shared" si="8"/>
        <v>0</v>
      </c>
      <c r="M151" s="54">
        <f t="shared" si="9"/>
        <v>0</v>
      </c>
      <c r="N151" s="54">
        <f t="shared" si="11"/>
        <v>0</v>
      </c>
      <c r="O151" s="101">
        <f>+'Pay App 4'!O151+'Pay App 4'!P151</f>
        <v>0</v>
      </c>
      <c r="P151" s="73"/>
      <c r="Q151" s="69">
        <f>+'Pay App 4'!Q151+N151+P151</f>
        <v>0</v>
      </c>
    </row>
    <row r="152" spans="1:17" ht="21" customHeight="1" x14ac:dyDescent="0.25">
      <c r="A152" s="154" t="s">
        <v>330</v>
      </c>
      <c r="B152" s="154"/>
      <c r="C152" s="154" t="s">
        <v>331</v>
      </c>
      <c r="D152" s="155"/>
      <c r="E152" s="101">
        <f>+'Pay App 4'!E152</f>
        <v>0</v>
      </c>
      <c r="F152" s="73"/>
      <c r="G152" s="102">
        <f>+'Pay App 4'!G152+'Pay App 5'!F152</f>
        <v>0</v>
      </c>
      <c r="H152" s="194">
        <f>+'Pay App 4'!K152</f>
        <v>0</v>
      </c>
      <c r="I152" s="195"/>
      <c r="J152" s="104"/>
      <c r="K152" s="55">
        <f t="shared" si="10"/>
        <v>0</v>
      </c>
      <c r="L152" s="56">
        <f t="shared" si="8"/>
        <v>0</v>
      </c>
      <c r="M152" s="54">
        <f t="shared" si="9"/>
        <v>0</v>
      </c>
      <c r="N152" s="54">
        <f t="shared" si="11"/>
        <v>0</v>
      </c>
      <c r="O152" s="101">
        <f>+'Pay App 4'!O152+'Pay App 4'!P152</f>
        <v>0</v>
      </c>
      <c r="P152" s="73"/>
      <c r="Q152" s="69">
        <f>+'Pay App 4'!Q152+N152+P152</f>
        <v>0</v>
      </c>
    </row>
    <row r="153" spans="1:17" ht="21" customHeight="1" x14ac:dyDescent="0.25">
      <c r="A153" s="154" t="s">
        <v>118</v>
      </c>
      <c r="B153" s="154"/>
      <c r="C153" s="154" t="s">
        <v>119</v>
      </c>
      <c r="D153" s="155"/>
      <c r="E153" s="101">
        <f>+'Pay App 4'!E153</f>
        <v>0</v>
      </c>
      <c r="F153" s="73"/>
      <c r="G153" s="102">
        <f>+'Pay App 4'!G153+'Pay App 5'!F153</f>
        <v>0</v>
      </c>
      <c r="H153" s="194">
        <f>+'Pay App 4'!K153</f>
        <v>0</v>
      </c>
      <c r="I153" s="195"/>
      <c r="J153" s="104"/>
      <c r="K153" s="55">
        <f t="shared" si="10"/>
        <v>0</v>
      </c>
      <c r="L153" s="56">
        <f t="shared" si="8"/>
        <v>0</v>
      </c>
      <c r="M153" s="54">
        <f t="shared" si="9"/>
        <v>0</v>
      </c>
      <c r="N153" s="54">
        <f t="shared" si="11"/>
        <v>0</v>
      </c>
      <c r="O153" s="101">
        <f>+'Pay App 4'!O153+'Pay App 4'!P153</f>
        <v>0</v>
      </c>
      <c r="P153" s="73"/>
      <c r="Q153" s="69">
        <f>+'Pay App 4'!Q153+N153+P153</f>
        <v>0</v>
      </c>
    </row>
    <row r="154" spans="1:17" ht="21" customHeight="1" x14ac:dyDescent="0.25">
      <c r="A154" s="154" t="s">
        <v>332</v>
      </c>
      <c r="B154" s="154"/>
      <c r="C154" s="154" t="s">
        <v>333</v>
      </c>
      <c r="D154" s="155"/>
      <c r="E154" s="101">
        <f>+'Pay App 4'!E154</f>
        <v>0</v>
      </c>
      <c r="F154" s="73"/>
      <c r="G154" s="102">
        <f>+'Pay App 4'!G154+'Pay App 5'!F154</f>
        <v>0</v>
      </c>
      <c r="H154" s="194">
        <f>+'Pay App 4'!K154</f>
        <v>0</v>
      </c>
      <c r="I154" s="195"/>
      <c r="J154" s="104"/>
      <c r="K154" s="55">
        <f t="shared" si="10"/>
        <v>0</v>
      </c>
      <c r="L154" s="56">
        <f t="shared" si="8"/>
        <v>0</v>
      </c>
      <c r="M154" s="54">
        <f t="shared" si="9"/>
        <v>0</v>
      </c>
      <c r="N154" s="54">
        <f t="shared" si="11"/>
        <v>0</v>
      </c>
      <c r="O154" s="101">
        <f>+'Pay App 4'!O154+'Pay App 4'!P154</f>
        <v>0</v>
      </c>
      <c r="P154" s="73"/>
      <c r="Q154" s="69">
        <f>+'Pay App 4'!Q154+N154+P154</f>
        <v>0</v>
      </c>
    </row>
    <row r="155" spans="1:17" ht="21" customHeight="1" x14ac:dyDescent="0.25">
      <c r="A155" s="154" t="s">
        <v>335</v>
      </c>
      <c r="B155" s="154"/>
      <c r="C155" s="154" t="s">
        <v>334</v>
      </c>
      <c r="D155" s="155"/>
      <c r="E155" s="101">
        <f>+'Pay App 4'!E155</f>
        <v>0</v>
      </c>
      <c r="F155" s="73"/>
      <c r="G155" s="102">
        <f>+'Pay App 4'!G155+'Pay App 5'!F155</f>
        <v>0</v>
      </c>
      <c r="H155" s="194">
        <f>+'Pay App 4'!K155</f>
        <v>0</v>
      </c>
      <c r="I155" s="195"/>
      <c r="J155" s="104"/>
      <c r="K155" s="55">
        <f t="shared" si="10"/>
        <v>0</v>
      </c>
      <c r="L155" s="56">
        <f t="shared" si="8"/>
        <v>0</v>
      </c>
      <c r="M155" s="54">
        <f t="shared" si="9"/>
        <v>0</v>
      </c>
      <c r="N155" s="54">
        <f t="shared" si="11"/>
        <v>0</v>
      </c>
      <c r="O155" s="101">
        <f>+'Pay App 4'!O155+'Pay App 4'!P155</f>
        <v>0</v>
      </c>
      <c r="P155" s="73"/>
      <c r="Q155" s="69">
        <f>+'Pay App 4'!Q155+N155+P155</f>
        <v>0</v>
      </c>
    </row>
    <row r="156" spans="1:17" ht="21" customHeight="1" x14ac:dyDescent="0.25">
      <c r="A156" s="159" t="s">
        <v>213</v>
      </c>
      <c r="B156" s="159"/>
      <c r="C156" s="171" t="s">
        <v>214</v>
      </c>
      <c r="D156" s="198"/>
      <c r="E156" s="101">
        <f>+'Pay App 4'!E156</f>
        <v>0</v>
      </c>
      <c r="F156" s="73"/>
      <c r="G156" s="102">
        <f>+'Pay App 4'!G156+'Pay App 5'!F156</f>
        <v>0</v>
      </c>
      <c r="H156" s="194">
        <f>+'Pay App 4'!K156</f>
        <v>0</v>
      </c>
      <c r="I156" s="195"/>
      <c r="J156" s="104"/>
      <c r="K156" s="55">
        <f t="shared" si="10"/>
        <v>0</v>
      </c>
      <c r="L156" s="56">
        <f t="shared" si="8"/>
        <v>0</v>
      </c>
      <c r="M156" s="54">
        <f t="shared" si="9"/>
        <v>0</v>
      </c>
      <c r="N156" s="54">
        <f t="shared" si="11"/>
        <v>0</v>
      </c>
      <c r="O156" s="101">
        <f>+'Pay App 4'!O156+'Pay App 4'!P156</f>
        <v>0</v>
      </c>
      <c r="P156" s="73"/>
      <c r="Q156" s="69">
        <f>+'Pay App 4'!Q156+N156+P156</f>
        <v>0</v>
      </c>
    </row>
    <row r="157" spans="1:17" ht="21" customHeight="1" x14ac:dyDescent="0.25">
      <c r="A157" s="154" t="s">
        <v>120</v>
      </c>
      <c r="B157" s="154"/>
      <c r="C157" s="154" t="s">
        <v>121</v>
      </c>
      <c r="D157" s="155"/>
      <c r="E157" s="101">
        <f>+'Pay App 4'!E157</f>
        <v>0</v>
      </c>
      <c r="F157" s="73"/>
      <c r="G157" s="102">
        <f>+'Pay App 4'!G157+'Pay App 5'!F157</f>
        <v>0</v>
      </c>
      <c r="H157" s="194">
        <f>+'Pay App 4'!K157</f>
        <v>0</v>
      </c>
      <c r="I157" s="195"/>
      <c r="J157" s="104"/>
      <c r="K157" s="55">
        <f t="shared" si="10"/>
        <v>0</v>
      </c>
      <c r="L157" s="56">
        <f t="shared" si="8"/>
        <v>0</v>
      </c>
      <c r="M157" s="54">
        <f t="shared" si="9"/>
        <v>0</v>
      </c>
      <c r="N157" s="54">
        <f t="shared" si="11"/>
        <v>0</v>
      </c>
      <c r="O157" s="101">
        <f>+'Pay App 4'!O157+'Pay App 4'!P157</f>
        <v>0</v>
      </c>
      <c r="P157" s="73"/>
      <c r="Q157" s="69">
        <f>+'Pay App 4'!Q157+N157+P157</f>
        <v>0</v>
      </c>
    </row>
    <row r="158" spans="1:17" ht="21" customHeight="1" x14ac:dyDescent="0.25">
      <c r="A158" s="154" t="s">
        <v>336</v>
      </c>
      <c r="B158" s="154"/>
      <c r="C158" s="154" t="s">
        <v>337</v>
      </c>
      <c r="D158" s="155"/>
      <c r="E158" s="101">
        <f>+'Pay App 4'!E158</f>
        <v>0</v>
      </c>
      <c r="F158" s="73"/>
      <c r="G158" s="102">
        <f>+'Pay App 4'!G158+'Pay App 5'!F158</f>
        <v>0</v>
      </c>
      <c r="H158" s="194">
        <f>+'Pay App 4'!K158</f>
        <v>0</v>
      </c>
      <c r="I158" s="195"/>
      <c r="J158" s="104"/>
      <c r="K158" s="55">
        <f t="shared" si="10"/>
        <v>0</v>
      </c>
      <c r="L158" s="56">
        <f t="shared" si="8"/>
        <v>0</v>
      </c>
      <c r="M158" s="54">
        <f t="shared" si="9"/>
        <v>0</v>
      </c>
      <c r="N158" s="54">
        <f t="shared" si="11"/>
        <v>0</v>
      </c>
      <c r="O158" s="101">
        <f>+'Pay App 4'!O158+'Pay App 4'!P158</f>
        <v>0</v>
      </c>
      <c r="P158" s="73"/>
      <c r="Q158" s="69">
        <f>+'Pay App 4'!Q158+N158+P158</f>
        <v>0</v>
      </c>
    </row>
    <row r="159" spans="1:17" ht="21" customHeight="1" x14ac:dyDescent="0.25">
      <c r="A159" s="154" t="s">
        <v>122</v>
      </c>
      <c r="B159" s="154"/>
      <c r="C159" s="154" t="s">
        <v>123</v>
      </c>
      <c r="D159" s="155"/>
      <c r="E159" s="101">
        <f>+'Pay App 4'!E159</f>
        <v>0</v>
      </c>
      <c r="F159" s="73"/>
      <c r="G159" s="102">
        <f>+'Pay App 4'!G159+'Pay App 5'!F159</f>
        <v>0</v>
      </c>
      <c r="H159" s="194">
        <f>+'Pay App 4'!K159</f>
        <v>0</v>
      </c>
      <c r="I159" s="195"/>
      <c r="J159" s="104"/>
      <c r="K159" s="55">
        <f t="shared" si="10"/>
        <v>0</v>
      </c>
      <c r="L159" s="56">
        <f t="shared" si="8"/>
        <v>0</v>
      </c>
      <c r="M159" s="54">
        <f t="shared" si="9"/>
        <v>0</v>
      </c>
      <c r="N159" s="54">
        <f t="shared" si="11"/>
        <v>0</v>
      </c>
      <c r="O159" s="101">
        <f>+'Pay App 4'!O159+'Pay App 4'!P159</f>
        <v>0</v>
      </c>
      <c r="P159" s="73"/>
      <c r="Q159" s="69">
        <f>+'Pay App 4'!Q159+N159+P159</f>
        <v>0</v>
      </c>
    </row>
    <row r="160" spans="1:17" ht="21" customHeight="1" x14ac:dyDescent="0.25">
      <c r="A160" s="154" t="s">
        <v>124</v>
      </c>
      <c r="B160" s="154"/>
      <c r="C160" s="154" t="s">
        <v>125</v>
      </c>
      <c r="D160" s="155"/>
      <c r="E160" s="101">
        <f>+'Pay App 4'!E160</f>
        <v>0</v>
      </c>
      <c r="F160" s="73"/>
      <c r="G160" s="102">
        <f>+'Pay App 4'!G160+'Pay App 5'!F160</f>
        <v>0</v>
      </c>
      <c r="H160" s="194">
        <f>+'Pay App 4'!K160</f>
        <v>0</v>
      </c>
      <c r="I160" s="195"/>
      <c r="J160" s="104"/>
      <c r="K160" s="55">
        <f t="shared" si="10"/>
        <v>0</v>
      </c>
      <c r="L160" s="56">
        <f t="shared" si="8"/>
        <v>0</v>
      </c>
      <c r="M160" s="54">
        <f t="shared" si="9"/>
        <v>0</v>
      </c>
      <c r="N160" s="54">
        <f t="shared" si="11"/>
        <v>0</v>
      </c>
      <c r="O160" s="101">
        <f>+'Pay App 4'!O160+'Pay App 4'!P160</f>
        <v>0</v>
      </c>
      <c r="P160" s="73"/>
      <c r="Q160" s="69">
        <f>+'Pay App 4'!Q160+N160+P160</f>
        <v>0</v>
      </c>
    </row>
    <row r="161" spans="1:17" ht="21" customHeight="1" x14ac:dyDescent="0.25">
      <c r="A161" s="154" t="s">
        <v>126</v>
      </c>
      <c r="B161" s="154"/>
      <c r="C161" s="154" t="s">
        <v>127</v>
      </c>
      <c r="D161" s="155"/>
      <c r="E161" s="101">
        <f>+'Pay App 4'!E161</f>
        <v>0</v>
      </c>
      <c r="F161" s="73"/>
      <c r="G161" s="102">
        <f>+'Pay App 4'!G161+'Pay App 5'!F161</f>
        <v>0</v>
      </c>
      <c r="H161" s="194">
        <f>+'Pay App 4'!K161</f>
        <v>0</v>
      </c>
      <c r="I161" s="195"/>
      <c r="J161" s="104"/>
      <c r="K161" s="55">
        <f t="shared" si="10"/>
        <v>0</v>
      </c>
      <c r="L161" s="56">
        <f t="shared" si="8"/>
        <v>0</v>
      </c>
      <c r="M161" s="54">
        <f t="shared" si="9"/>
        <v>0</v>
      </c>
      <c r="N161" s="54">
        <f t="shared" si="11"/>
        <v>0</v>
      </c>
      <c r="O161" s="101">
        <f>+'Pay App 4'!O161+'Pay App 4'!P161</f>
        <v>0</v>
      </c>
      <c r="P161" s="73"/>
      <c r="Q161" s="69">
        <f>+'Pay App 4'!Q161+N161+P161</f>
        <v>0</v>
      </c>
    </row>
    <row r="162" spans="1:17" ht="21" customHeight="1" x14ac:dyDescent="0.25">
      <c r="A162" s="154" t="s">
        <v>339</v>
      </c>
      <c r="B162" s="154"/>
      <c r="C162" s="154" t="s">
        <v>338</v>
      </c>
      <c r="D162" s="155"/>
      <c r="E162" s="101">
        <f>+'Pay App 4'!E162</f>
        <v>0</v>
      </c>
      <c r="F162" s="73"/>
      <c r="G162" s="102">
        <f>+'Pay App 4'!G162+'Pay App 5'!F162</f>
        <v>0</v>
      </c>
      <c r="H162" s="194">
        <f>+'Pay App 4'!K162</f>
        <v>0</v>
      </c>
      <c r="I162" s="195"/>
      <c r="J162" s="104"/>
      <c r="K162" s="55">
        <f t="shared" si="10"/>
        <v>0</v>
      </c>
      <c r="L162" s="56">
        <f t="shared" si="8"/>
        <v>0</v>
      </c>
      <c r="M162" s="54">
        <f t="shared" si="9"/>
        <v>0</v>
      </c>
      <c r="N162" s="54">
        <f t="shared" si="11"/>
        <v>0</v>
      </c>
      <c r="O162" s="101">
        <f>+'Pay App 4'!O162+'Pay App 4'!P162</f>
        <v>0</v>
      </c>
      <c r="P162" s="73"/>
      <c r="Q162" s="69">
        <f>+'Pay App 4'!Q162+N162+P162</f>
        <v>0</v>
      </c>
    </row>
    <row r="163" spans="1:17" ht="21" customHeight="1" x14ac:dyDescent="0.25">
      <c r="A163" s="154" t="s">
        <v>128</v>
      </c>
      <c r="B163" s="154"/>
      <c r="C163" s="154" t="s">
        <v>129</v>
      </c>
      <c r="D163" s="155"/>
      <c r="E163" s="101">
        <f>+'Pay App 4'!E163</f>
        <v>0</v>
      </c>
      <c r="F163" s="73"/>
      <c r="G163" s="102">
        <f>+'Pay App 4'!G163+'Pay App 5'!F163</f>
        <v>0</v>
      </c>
      <c r="H163" s="194">
        <f>+'Pay App 4'!K163</f>
        <v>0</v>
      </c>
      <c r="I163" s="195"/>
      <c r="J163" s="104"/>
      <c r="K163" s="55">
        <f t="shared" si="10"/>
        <v>0</v>
      </c>
      <c r="L163" s="56">
        <f t="shared" si="8"/>
        <v>0</v>
      </c>
      <c r="M163" s="54">
        <f t="shared" si="9"/>
        <v>0</v>
      </c>
      <c r="N163" s="54">
        <f t="shared" si="11"/>
        <v>0</v>
      </c>
      <c r="O163" s="101">
        <f>+'Pay App 4'!O163+'Pay App 4'!P163</f>
        <v>0</v>
      </c>
      <c r="P163" s="73"/>
      <c r="Q163" s="69">
        <f>+'Pay App 4'!Q163+N163+P163</f>
        <v>0</v>
      </c>
    </row>
    <row r="164" spans="1:17" ht="21" customHeight="1" x14ac:dyDescent="0.25">
      <c r="A164" s="159" t="s">
        <v>209</v>
      </c>
      <c r="B164" s="159"/>
      <c r="C164" s="171" t="s">
        <v>210</v>
      </c>
      <c r="D164" s="198"/>
      <c r="E164" s="101">
        <f>+'Pay App 4'!E164</f>
        <v>0</v>
      </c>
      <c r="F164" s="73"/>
      <c r="G164" s="102">
        <f>+'Pay App 4'!G164+'Pay App 5'!F164</f>
        <v>0</v>
      </c>
      <c r="H164" s="194">
        <f>+'Pay App 4'!K164</f>
        <v>0</v>
      </c>
      <c r="I164" s="195"/>
      <c r="J164" s="104"/>
      <c r="K164" s="55">
        <f t="shared" si="10"/>
        <v>0</v>
      </c>
      <c r="L164" s="56">
        <f t="shared" si="8"/>
        <v>0</v>
      </c>
      <c r="M164" s="54">
        <f t="shared" si="9"/>
        <v>0</v>
      </c>
      <c r="N164" s="54">
        <f t="shared" si="11"/>
        <v>0</v>
      </c>
      <c r="O164" s="101">
        <f>+'Pay App 4'!O164+'Pay App 4'!P164</f>
        <v>0</v>
      </c>
      <c r="P164" s="73"/>
      <c r="Q164" s="69">
        <f>+'Pay App 4'!Q164+N164+P164</f>
        <v>0</v>
      </c>
    </row>
    <row r="165" spans="1:17" ht="21" customHeight="1" x14ac:dyDescent="0.25">
      <c r="A165" s="159" t="s">
        <v>211</v>
      </c>
      <c r="B165" s="159"/>
      <c r="C165" s="171" t="s">
        <v>212</v>
      </c>
      <c r="D165" s="198"/>
      <c r="E165" s="101">
        <f>+'Pay App 4'!E165</f>
        <v>0</v>
      </c>
      <c r="F165" s="73"/>
      <c r="G165" s="102">
        <f>+'Pay App 4'!G165+'Pay App 5'!F165</f>
        <v>0</v>
      </c>
      <c r="H165" s="194">
        <f>+'Pay App 4'!K165</f>
        <v>0</v>
      </c>
      <c r="I165" s="195"/>
      <c r="J165" s="104"/>
      <c r="K165" s="55">
        <f t="shared" si="10"/>
        <v>0</v>
      </c>
      <c r="L165" s="56">
        <f t="shared" si="8"/>
        <v>0</v>
      </c>
      <c r="M165" s="54">
        <f t="shared" si="9"/>
        <v>0</v>
      </c>
      <c r="N165" s="54">
        <f t="shared" si="11"/>
        <v>0</v>
      </c>
      <c r="O165" s="101">
        <f>+'Pay App 4'!O165+'Pay App 4'!P165</f>
        <v>0</v>
      </c>
      <c r="P165" s="73"/>
      <c r="Q165" s="69">
        <f>+'Pay App 4'!Q165+N165+P165</f>
        <v>0</v>
      </c>
    </row>
    <row r="166" spans="1:17" ht="21" customHeight="1" x14ac:dyDescent="0.25">
      <c r="A166" s="154" t="s">
        <v>340</v>
      </c>
      <c r="B166" s="154"/>
      <c r="C166" s="154" t="s">
        <v>341</v>
      </c>
      <c r="D166" s="155"/>
      <c r="E166" s="101">
        <f>+'Pay App 4'!E166</f>
        <v>0</v>
      </c>
      <c r="F166" s="73"/>
      <c r="G166" s="102">
        <f>+'Pay App 4'!G166+'Pay App 5'!F166</f>
        <v>0</v>
      </c>
      <c r="H166" s="194">
        <f>+'Pay App 4'!K166</f>
        <v>0</v>
      </c>
      <c r="I166" s="195"/>
      <c r="J166" s="104"/>
      <c r="K166" s="55">
        <f t="shared" si="10"/>
        <v>0</v>
      </c>
      <c r="L166" s="56">
        <f t="shared" si="8"/>
        <v>0</v>
      </c>
      <c r="M166" s="54">
        <f t="shared" si="9"/>
        <v>0</v>
      </c>
      <c r="N166" s="54">
        <f t="shared" si="11"/>
        <v>0</v>
      </c>
      <c r="O166" s="101">
        <f>+'Pay App 4'!O166+'Pay App 4'!P166</f>
        <v>0</v>
      </c>
      <c r="P166" s="73"/>
      <c r="Q166" s="69">
        <f>+'Pay App 4'!Q166+N166+P166</f>
        <v>0</v>
      </c>
    </row>
    <row r="167" spans="1:17" ht="21" customHeight="1" x14ac:dyDescent="0.25">
      <c r="A167" s="154" t="s">
        <v>351</v>
      </c>
      <c r="B167" s="154"/>
      <c r="C167" s="154" t="s">
        <v>342</v>
      </c>
      <c r="D167" s="155"/>
      <c r="E167" s="101">
        <f>+'Pay App 4'!E167</f>
        <v>0</v>
      </c>
      <c r="F167" s="73"/>
      <c r="G167" s="102">
        <f>+'Pay App 4'!G167+'Pay App 5'!F167</f>
        <v>0</v>
      </c>
      <c r="H167" s="194">
        <f>+'Pay App 4'!K167</f>
        <v>0</v>
      </c>
      <c r="I167" s="195"/>
      <c r="J167" s="104"/>
      <c r="K167" s="55">
        <f t="shared" si="10"/>
        <v>0</v>
      </c>
      <c r="L167" s="56">
        <f t="shared" si="8"/>
        <v>0</v>
      </c>
      <c r="M167" s="54">
        <f t="shared" si="9"/>
        <v>0</v>
      </c>
      <c r="N167" s="54">
        <f t="shared" si="11"/>
        <v>0</v>
      </c>
      <c r="O167" s="101">
        <f>+'Pay App 4'!O167+'Pay App 4'!P167</f>
        <v>0</v>
      </c>
      <c r="P167" s="73"/>
      <c r="Q167" s="69">
        <f>+'Pay App 4'!Q167+N167+P167</f>
        <v>0</v>
      </c>
    </row>
    <row r="168" spans="1:17" ht="21" customHeight="1" x14ac:dyDescent="0.25">
      <c r="A168" s="154" t="s">
        <v>352</v>
      </c>
      <c r="B168" s="154"/>
      <c r="C168" s="154" t="s">
        <v>343</v>
      </c>
      <c r="D168" s="155"/>
      <c r="E168" s="101">
        <f>+'Pay App 4'!E168</f>
        <v>0</v>
      </c>
      <c r="F168" s="73"/>
      <c r="G168" s="102">
        <f>+'Pay App 4'!G168+'Pay App 5'!F168</f>
        <v>0</v>
      </c>
      <c r="H168" s="194">
        <f>+'Pay App 4'!K168</f>
        <v>0</v>
      </c>
      <c r="I168" s="195"/>
      <c r="J168" s="104"/>
      <c r="K168" s="55">
        <f t="shared" si="10"/>
        <v>0</v>
      </c>
      <c r="L168" s="56">
        <f t="shared" si="8"/>
        <v>0</v>
      </c>
      <c r="M168" s="54">
        <f t="shared" si="9"/>
        <v>0</v>
      </c>
      <c r="N168" s="54">
        <f t="shared" si="11"/>
        <v>0</v>
      </c>
      <c r="O168" s="101">
        <f>+'Pay App 4'!O168+'Pay App 4'!P168</f>
        <v>0</v>
      </c>
      <c r="P168" s="73"/>
      <c r="Q168" s="69">
        <f>+'Pay App 4'!Q168+N168+P168</f>
        <v>0</v>
      </c>
    </row>
    <row r="169" spans="1:17" ht="21" customHeight="1" x14ac:dyDescent="0.25">
      <c r="A169" s="154" t="s">
        <v>353</v>
      </c>
      <c r="B169" s="154"/>
      <c r="C169" s="154" t="s">
        <v>344</v>
      </c>
      <c r="D169" s="155"/>
      <c r="E169" s="101">
        <f>+'Pay App 4'!E169</f>
        <v>0</v>
      </c>
      <c r="F169" s="73"/>
      <c r="G169" s="102">
        <f>+'Pay App 4'!G169+'Pay App 5'!F169</f>
        <v>0</v>
      </c>
      <c r="H169" s="194">
        <f>+'Pay App 4'!K169</f>
        <v>0</v>
      </c>
      <c r="I169" s="195"/>
      <c r="J169" s="104"/>
      <c r="K169" s="55">
        <f t="shared" si="10"/>
        <v>0</v>
      </c>
      <c r="L169" s="56">
        <f t="shared" si="8"/>
        <v>0</v>
      </c>
      <c r="M169" s="54">
        <f t="shared" si="9"/>
        <v>0</v>
      </c>
      <c r="N169" s="54">
        <f t="shared" si="11"/>
        <v>0</v>
      </c>
      <c r="O169" s="101">
        <f>+'Pay App 4'!O169+'Pay App 4'!P169</f>
        <v>0</v>
      </c>
      <c r="P169" s="73"/>
      <c r="Q169" s="69">
        <f>+'Pay App 4'!Q169+N169+P169</f>
        <v>0</v>
      </c>
    </row>
    <row r="170" spans="1:17" ht="21" customHeight="1" x14ac:dyDescent="0.25">
      <c r="A170" s="154" t="s">
        <v>354</v>
      </c>
      <c r="B170" s="154"/>
      <c r="C170" s="154" t="s">
        <v>345</v>
      </c>
      <c r="D170" s="155"/>
      <c r="E170" s="101">
        <f>+'Pay App 4'!E170</f>
        <v>0</v>
      </c>
      <c r="F170" s="73"/>
      <c r="G170" s="102">
        <f>+'Pay App 4'!G170+'Pay App 5'!F170</f>
        <v>0</v>
      </c>
      <c r="H170" s="194">
        <f>+'Pay App 4'!K170</f>
        <v>0</v>
      </c>
      <c r="I170" s="195"/>
      <c r="J170" s="104"/>
      <c r="K170" s="55">
        <f t="shared" si="10"/>
        <v>0</v>
      </c>
      <c r="L170" s="56">
        <f t="shared" si="8"/>
        <v>0</v>
      </c>
      <c r="M170" s="54">
        <f t="shared" si="9"/>
        <v>0</v>
      </c>
      <c r="N170" s="54">
        <f t="shared" si="11"/>
        <v>0</v>
      </c>
      <c r="O170" s="101">
        <f>+'Pay App 4'!O170+'Pay App 4'!P170</f>
        <v>0</v>
      </c>
      <c r="P170" s="73"/>
      <c r="Q170" s="69">
        <f>+'Pay App 4'!Q170+N170+P170</f>
        <v>0</v>
      </c>
    </row>
    <row r="171" spans="1:17" ht="21" customHeight="1" x14ac:dyDescent="0.25">
      <c r="A171" s="154" t="s">
        <v>355</v>
      </c>
      <c r="B171" s="154"/>
      <c r="C171" s="154" t="s">
        <v>346</v>
      </c>
      <c r="D171" s="155"/>
      <c r="E171" s="101">
        <f>+'Pay App 4'!E171</f>
        <v>0</v>
      </c>
      <c r="F171" s="73"/>
      <c r="G171" s="102">
        <f>+'Pay App 4'!G171+'Pay App 5'!F171</f>
        <v>0</v>
      </c>
      <c r="H171" s="194">
        <f>+'Pay App 4'!K171</f>
        <v>0</v>
      </c>
      <c r="I171" s="195"/>
      <c r="J171" s="104"/>
      <c r="K171" s="55">
        <f t="shared" si="10"/>
        <v>0</v>
      </c>
      <c r="L171" s="56">
        <f t="shared" si="8"/>
        <v>0</v>
      </c>
      <c r="M171" s="54">
        <f t="shared" si="9"/>
        <v>0</v>
      </c>
      <c r="N171" s="54">
        <f t="shared" si="11"/>
        <v>0</v>
      </c>
      <c r="O171" s="101">
        <f>+'Pay App 4'!O171+'Pay App 4'!P171</f>
        <v>0</v>
      </c>
      <c r="P171" s="73"/>
      <c r="Q171" s="69">
        <f>+'Pay App 4'!Q171+N171+P171</f>
        <v>0</v>
      </c>
    </row>
    <row r="172" spans="1:17" ht="21" customHeight="1" x14ac:dyDescent="0.25">
      <c r="A172" s="154" t="s">
        <v>356</v>
      </c>
      <c r="B172" s="154"/>
      <c r="C172" s="154" t="s">
        <v>347</v>
      </c>
      <c r="D172" s="155"/>
      <c r="E172" s="101">
        <f>+'Pay App 4'!E172</f>
        <v>0</v>
      </c>
      <c r="F172" s="73"/>
      <c r="G172" s="102">
        <f>+'Pay App 4'!G172+'Pay App 5'!F172</f>
        <v>0</v>
      </c>
      <c r="H172" s="194">
        <f>+'Pay App 4'!K172</f>
        <v>0</v>
      </c>
      <c r="I172" s="195"/>
      <c r="J172" s="104"/>
      <c r="K172" s="55">
        <f t="shared" si="10"/>
        <v>0</v>
      </c>
      <c r="L172" s="56">
        <f t="shared" si="8"/>
        <v>0</v>
      </c>
      <c r="M172" s="54">
        <f t="shared" si="9"/>
        <v>0</v>
      </c>
      <c r="N172" s="54">
        <f t="shared" si="11"/>
        <v>0</v>
      </c>
      <c r="O172" s="101">
        <f>+'Pay App 4'!O172+'Pay App 4'!P172</f>
        <v>0</v>
      </c>
      <c r="P172" s="73"/>
      <c r="Q172" s="69">
        <f>+'Pay App 4'!Q172+N172+P172</f>
        <v>0</v>
      </c>
    </row>
    <row r="173" spans="1:17" ht="21" customHeight="1" x14ac:dyDescent="0.25">
      <c r="A173" s="154" t="s">
        <v>357</v>
      </c>
      <c r="B173" s="154"/>
      <c r="C173" s="154" t="s">
        <v>348</v>
      </c>
      <c r="D173" s="155"/>
      <c r="E173" s="101">
        <f>+'Pay App 4'!E173</f>
        <v>0</v>
      </c>
      <c r="F173" s="73"/>
      <c r="G173" s="102">
        <f>+'Pay App 4'!G173+'Pay App 5'!F173</f>
        <v>0</v>
      </c>
      <c r="H173" s="194">
        <f>+'Pay App 4'!K173</f>
        <v>0</v>
      </c>
      <c r="I173" s="195"/>
      <c r="J173" s="104"/>
      <c r="K173" s="55">
        <f t="shared" si="10"/>
        <v>0</v>
      </c>
      <c r="L173" s="56">
        <f t="shared" si="8"/>
        <v>0</v>
      </c>
      <c r="M173" s="54">
        <f t="shared" si="9"/>
        <v>0</v>
      </c>
      <c r="N173" s="54">
        <f t="shared" si="11"/>
        <v>0</v>
      </c>
      <c r="O173" s="101">
        <f>+'Pay App 4'!O173+'Pay App 4'!P173</f>
        <v>0</v>
      </c>
      <c r="P173" s="73"/>
      <c r="Q173" s="69">
        <f>+'Pay App 4'!Q173+N173+P173</f>
        <v>0</v>
      </c>
    </row>
    <row r="174" spans="1:17" ht="21" customHeight="1" x14ac:dyDescent="0.25">
      <c r="A174" s="154" t="s">
        <v>358</v>
      </c>
      <c r="B174" s="154"/>
      <c r="C174" s="154" t="s">
        <v>349</v>
      </c>
      <c r="D174" s="155"/>
      <c r="E174" s="101">
        <f>+'Pay App 4'!E174</f>
        <v>0</v>
      </c>
      <c r="F174" s="73"/>
      <c r="G174" s="102">
        <f>+'Pay App 4'!G174+'Pay App 5'!F174</f>
        <v>0</v>
      </c>
      <c r="H174" s="194">
        <f>+'Pay App 4'!K174</f>
        <v>0</v>
      </c>
      <c r="I174" s="195"/>
      <c r="J174" s="104"/>
      <c r="K174" s="55">
        <f t="shared" si="10"/>
        <v>0</v>
      </c>
      <c r="L174" s="56">
        <f t="shared" si="8"/>
        <v>0</v>
      </c>
      <c r="M174" s="54">
        <f t="shared" si="9"/>
        <v>0</v>
      </c>
      <c r="N174" s="54">
        <f t="shared" si="11"/>
        <v>0</v>
      </c>
      <c r="O174" s="101">
        <f>+'Pay App 4'!O174+'Pay App 4'!P174</f>
        <v>0</v>
      </c>
      <c r="P174" s="73"/>
      <c r="Q174" s="69">
        <f>+'Pay App 4'!Q174+N174+P174</f>
        <v>0</v>
      </c>
    </row>
    <row r="175" spans="1:17" ht="21" customHeight="1" x14ac:dyDescent="0.25">
      <c r="A175" s="154" t="s">
        <v>359</v>
      </c>
      <c r="B175" s="154"/>
      <c r="C175" s="154" t="s">
        <v>350</v>
      </c>
      <c r="D175" s="155"/>
      <c r="E175" s="101">
        <f>+'Pay App 4'!E175</f>
        <v>0</v>
      </c>
      <c r="F175" s="73"/>
      <c r="G175" s="102">
        <f>+'Pay App 4'!G175+'Pay App 5'!F175</f>
        <v>0</v>
      </c>
      <c r="H175" s="194">
        <f>+'Pay App 4'!K175</f>
        <v>0</v>
      </c>
      <c r="I175" s="195"/>
      <c r="J175" s="104"/>
      <c r="K175" s="55">
        <f t="shared" si="10"/>
        <v>0</v>
      </c>
      <c r="L175" s="56">
        <f t="shared" si="8"/>
        <v>0</v>
      </c>
      <c r="M175" s="54">
        <f t="shared" si="9"/>
        <v>0</v>
      </c>
      <c r="N175" s="54">
        <f t="shared" si="11"/>
        <v>0</v>
      </c>
      <c r="O175" s="101">
        <f>+'Pay App 4'!O175+'Pay App 4'!P175</f>
        <v>0</v>
      </c>
      <c r="P175" s="73"/>
      <c r="Q175" s="69">
        <f>+'Pay App 4'!Q175+N175+P175</f>
        <v>0</v>
      </c>
    </row>
    <row r="176" spans="1:17" ht="21" customHeight="1" x14ac:dyDescent="0.25">
      <c r="A176" s="156" t="s">
        <v>186</v>
      </c>
      <c r="B176" s="156"/>
      <c r="C176" s="186" t="s">
        <v>187</v>
      </c>
      <c r="D176" s="187"/>
      <c r="E176" s="101">
        <f>+'Pay App 4'!E176</f>
        <v>0</v>
      </c>
      <c r="F176" s="73"/>
      <c r="G176" s="102">
        <f>+'Pay App 4'!G176+'Pay App 5'!F176</f>
        <v>0</v>
      </c>
      <c r="H176" s="194">
        <f>+'Pay App 4'!K176</f>
        <v>0</v>
      </c>
      <c r="I176" s="195"/>
      <c r="J176" s="104"/>
      <c r="K176" s="55">
        <f t="shared" si="10"/>
        <v>0</v>
      </c>
      <c r="L176" s="56">
        <f t="shared" si="8"/>
        <v>0</v>
      </c>
      <c r="M176" s="54">
        <f t="shared" si="9"/>
        <v>0</v>
      </c>
      <c r="N176" s="54">
        <f t="shared" si="11"/>
        <v>0</v>
      </c>
      <c r="O176" s="101">
        <f>+'Pay App 4'!O176+'Pay App 4'!P176</f>
        <v>0</v>
      </c>
      <c r="P176" s="73"/>
      <c r="Q176" s="69">
        <f>+'Pay App 4'!Q176+N176+P176</f>
        <v>0</v>
      </c>
    </row>
    <row r="177" spans="1:17" ht="21" customHeight="1" x14ac:dyDescent="0.25">
      <c r="A177" s="154" t="s">
        <v>361</v>
      </c>
      <c r="B177" s="154"/>
      <c r="C177" s="154" t="s">
        <v>360</v>
      </c>
      <c r="D177" s="155"/>
      <c r="E177" s="101">
        <f>+'Pay App 4'!E177</f>
        <v>0</v>
      </c>
      <c r="F177" s="73"/>
      <c r="G177" s="102">
        <f>+'Pay App 4'!G177+'Pay App 5'!F177</f>
        <v>0</v>
      </c>
      <c r="H177" s="194">
        <f>+'Pay App 4'!K177</f>
        <v>0</v>
      </c>
      <c r="I177" s="195"/>
      <c r="J177" s="104"/>
      <c r="K177" s="55">
        <f t="shared" si="10"/>
        <v>0</v>
      </c>
      <c r="L177" s="56">
        <f t="shared" si="8"/>
        <v>0</v>
      </c>
      <c r="M177" s="54">
        <f t="shared" si="9"/>
        <v>0</v>
      </c>
      <c r="N177" s="54">
        <f t="shared" si="11"/>
        <v>0</v>
      </c>
      <c r="O177" s="101">
        <f>+'Pay App 4'!O177+'Pay App 4'!P177</f>
        <v>0</v>
      </c>
      <c r="P177" s="73"/>
      <c r="Q177" s="69">
        <f>+'Pay App 4'!Q177+N177+P177</f>
        <v>0</v>
      </c>
    </row>
    <row r="178" spans="1:17" ht="21" customHeight="1" x14ac:dyDescent="0.25">
      <c r="A178" s="154" t="s">
        <v>130</v>
      </c>
      <c r="B178" s="154"/>
      <c r="C178" s="153" t="s">
        <v>131</v>
      </c>
      <c r="D178" s="158"/>
      <c r="E178" s="101">
        <f>+'Pay App 4'!E178</f>
        <v>0</v>
      </c>
      <c r="F178" s="73"/>
      <c r="G178" s="102">
        <f>+'Pay App 4'!G178+'Pay App 5'!F178</f>
        <v>0</v>
      </c>
      <c r="H178" s="194">
        <f>+'Pay App 4'!K178</f>
        <v>0</v>
      </c>
      <c r="I178" s="195"/>
      <c r="J178" s="104"/>
      <c r="K178" s="55">
        <f t="shared" si="10"/>
        <v>0</v>
      </c>
      <c r="L178" s="56">
        <f t="shared" si="8"/>
        <v>0</v>
      </c>
      <c r="M178" s="54">
        <f t="shared" si="9"/>
        <v>0</v>
      </c>
      <c r="N178" s="54">
        <f t="shared" si="11"/>
        <v>0</v>
      </c>
      <c r="O178" s="101">
        <f>+'Pay App 4'!O178+'Pay App 4'!P178</f>
        <v>0</v>
      </c>
      <c r="P178" s="73"/>
      <c r="Q178" s="69">
        <f>+'Pay App 4'!Q178+N178+P178</f>
        <v>0</v>
      </c>
    </row>
    <row r="179" spans="1:17" ht="21" customHeight="1" x14ac:dyDescent="0.25">
      <c r="A179" s="154" t="s">
        <v>362</v>
      </c>
      <c r="B179" s="154"/>
      <c r="C179" s="154" t="s">
        <v>366</v>
      </c>
      <c r="D179" s="155"/>
      <c r="E179" s="101">
        <f>+'Pay App 4'!E179</f>
        <v>0</v>
      </c>
      <c r="F179" s="73"/>
      <c r="G179" s="102">
        <f>+'Pay App 4'!G179+'Pay App 5'!F179</f>
        <v>0</v>
      </c>
      <c r="H179" s="194">
        <f>+'Pay App 4'!K179</f>
        <v>0</v>
      </c>
      <c r="I179" s="195"/>
      <c r="J179" s="104"/>
      <c r="K179" s="55">
        <f t="shared" si="10"/>
        <v>0</v>
      </c>
      <c r="L179" s="56">
        <f t="shared" si="8"/>
        <v>0</v>
      </c>
      <c r="M179" s="54">
        <f t="shared" si="9"/>
        <v>0</v>
      </c>
      <c r="N179" s="54">
        <f t="shared" si="11"/>
        <v>0</v>
      </c>
      <c r="O179" s="101">
        <f>+'Pay App 4'!O179+'Pay App 4'!P179</f>
        <v>0</v>
      </c>
      <c r="P179" s="73"/>
      <c r="Q179" s="69">
        <f>+'Pay App 4'!Q179+N179+P179</f>
        <v>0</v>
      </c>
    </row>
    <row r="180" spans="1:17" ht="21" customHeight="1" x14ac:dyDescent="0.25">
      <c r="A180" s="154" t="s">
        <v>363</v>
      </c>
      <c r="B180" s="154"/>
      <c r="C180" s="154" t="s">
        <v>367</v>
      </c>
      <c r="D180" s="155"/>
      <c r="E180" s="101">
        <f>+'Pay App 4'!E180</f>
        <v>0</v>
      </c>
      <c r="F180" s="73"/>
      <c r="G180" s="102">
        <f>+'Pay App 4'!G180+'Pay App 5'!F180</f>
        <v>0</v>
      </c>
      <c r="H180" s="194">
        <f>+'Pay App 4'!K180</f>
        <v>0</v>
      </c>
      <c r="I180" s="195"/>
      <c r="J180" s="104"/>
      <c r="K180" s="55">
        <f t="shared" si="10"/>
        <v>0</v>
      </c>
      <c r="L180" s="56">
        <f t="shared" si="8"/>
        <v>0</v>
      </c>
      <c r="M180" s="54">
        <f t="shared" si="9"/>
        <v>0</v>
      </c>
      <c r="N180" s="54">
        <f t="shared" si="11"/>
        <v>0</v>
      </c>
      <c r="O180" s="101">
        <f>+'Pay App 4'!O180+'Pay App 4'!P180</f>
        <v>0</v>
      </c>
      <c r="P180" s="73"/>
      <c r="Q180" s="69">
        <f>+'Pay App 4'!Q180+N180+P180</f>
        <v>0</v>
      </c>
    </row>
    <row r="181" spans="1:17" ht="21" customHeight="1" x14ac:dyDescent="0.25">
      <c r="A181" s="154" t="s">
        <v>364</v>
      </c>
      <c r="B181" s="154"/>
      <c r="C181" s="154" t="s">
        <v>368</v>
      </c>
      <c r="D181" s="155"/>
      <c r="E181" s="101">
        <f>+'Pay App 4'!E181</f>
        <v>0</v>
      </c>
      <c r="F181" s="73"/>
      <c r="G181" s="102">
        <f>+'Pay App 4'!G181+'Pay App 5'!F181</f>
        <v>0</v>
      </c>
      <c r="H181" s="194">
        <f>+'Pay App 4'!K181</f>
        <v>0</v>
      </c>
      <c r="I181" s="195"/>
      <c r="J181" s="104"/>
      <c r="K181" s="55">
        <f t="shared" si="10"/>
        <v>0</v>
      </c>
      <c r="L181" s="56">
        <f t="shared" si="8"/>
        <v>0</v>
      </c>
      <c r="M181" s="54">
        <f t="shared" si="9"/>
        <v>0</v>
      </c>
      <c r="N181" s="54">
        <f t="shared" si="11"/>
        <v>0</v>
      </c>
      <c r="O181" s="101">
        <f>+'Pay App 4'!O181+'Pay App 4'!P181</f>
        <v>0</v>
      </c>
      <c r="P181" s="73"/>
      <c r="Q181" s="69">
        <f>+'Pay App 4'!Q181+N181+P181</f>
        <v>0</v>
      </c>
    </row>
    <row r="182" spans="1:17" ht="21" customHeight="1" x14ac:dyDescent="0.25">
      <c r="A182" s="154" t="s">
        <v>365</v>
      </c>
      <c r="B182" s="154"/>
      <c r="C182" s="154" t="s">
        <v>369</v>
      </c>
      <c r="D182" s="155"/>
      <c r="E182" s="101">
        <f>+'Pay App 4'!E182</f>
        <v>0</v>
      </c>
      <c r="F182" s="73"/>
      <c r="G182" s="102">
        <f>+'Pay App 4'!G182+'Pay App 5'!F182</f>
        <v>0</v>
      </c>
      <c r="H182" s="194">
        <f>+'Pay App 4'!K182</f>
        <v>0</v>
      </c>
      <c r="I182" s="195"/>
      <c r="J182" s="104"/>
      <c r="K182" s="55">
        <f t="shared" si="10"/>
        <v>0</v>
      </c>
      <c r="L182" s="56">
        <f t="shared" si="8"/>
        <v>0</v>
      </c>
      <c r="M182" s="54">
        <f t="shared" si="9"/>
        <v>0</v>
      </c>
      <c r="N182" s="54">
        <f t="shared" si="11"/>
        <v>0</v>
      </c>
      <c r="O182" s="101">
        <f>+'Pay App 4'!O182+'Pay App 4'!P182</f>
        <v>0</v>
      </c>
      <c r="P182" s="73"/>
      <c r="Q182" s="69">
        <f>+'Pay App 4'!Q182+N182+P182</f>
        <v>0</v>
      </c>
    </row>
    <row r="183" spans="1:17" ht="21" customHeight="1" x14ac:dyDescent="0.25">
      <c r="A183" s="156" t="s">
        <v>188</v>
      </c>
      <c r="B183" s="156"/>
      <c r="C183" s="186" t="s">
        <v>189</v>
      </c>
      <c r="D183" s="187"/>
      <c r="E183" s="101">
        <f>+'Pay App 4'!E183</f>
        <v>0</v>
      </c>
      <c r="F183" s="73"/>
      <c r="G183" s="102">
        <f>+'Pay App 4'!G183+'Pay App 5'!F183</f>
        <v>0</v>
      </c>
      <c r="H183" s="194">
        <f>+'Pay App 4'!K183</f>
        <v>0</v>
      </c>
      <c r="I183" s="195"/>
      <c r="J183" s="104"/>
      <c r="K183" s="55">
        <f t="shared" si="10"/>
        <v>0</v>
      </c>
      <c r="L183" s="56">
        <f t="shared" si="8"/>
        <v>0</v>
      </c>
      <c r="M183" s="54">
        <f t="shared" si="9"/>
        <v>0</v>
      </c>
      <c r="N183" s="54">
        <f t="shared" si="11"/>
        <v>0</v>
      </c>
      <c r="O183" s="101">
        <f>+'Pay App 4'!O183+'Pay App 4'!P183</f>
        <v>0</v>
      </c>
      <c r="P183" s="73"/>
      <c r="Q183" s="69">
        <f>+'Pay App 4'!Q183+N183+P183</f>
        <v>0</v>
      </c>
    </row>
    <row r="184" spans="1:17" ht="21" customHeight="1" x14ac:dyDescent="0.25">
      <c r="A184" s="156" t="s">
        <v>190</v>
      </c>
      <c r="B184" s="156"/>
      <c r="C184" s="186" t="s">
        <v>191</v>
      </c>
      <c r="D184" s="187"/>
      <c r="E184" s="101">
        <f>+'Pay App 4'!E184</f>
        <v>0</v>
      </c>
      <c r="F184" s="73"/>
      <c r="G184" s="102">
        <f>+'Pay App 4'!G184+'Pay App 5'!F184</f>
        <v>0</v>
      </c>
      <c r="H184" s="194">
        <f>+'Pay App 4'!K184</f>
        <v>0</v>
      </c>
      <c r="I184" s="195"/>
      <c r="J184" s="104"/>
      <c r="K184" s="55">
        <f t="shared" si="10"/>
        <v>0</v>
      </c>
      <c r="L184" s="56">
        <f t="shared" si="8"/>
        <v>0</v>
      </c>
      <c r="M184" s="54">
        <f t="shared" si="9"/>
        <v>0</v>
      </c>
      <c r="N184" s="54">
        <f t="shared" si="11"/>
        <v>0</v>
      </c>
      <c r="O184" s="101">
        <f>+'Pay App 4'!O184+'Pay App 4'!P184</f>
        <v>0</v>
      </c>
      <c r="P184" s="73"/>
      <c r="Q184" s="69">
        <f>+'Pay App 4'!Q184+N184+P184</f>
        <v>0</v>
      </c>
    </row>
    <row r="185" spans="1:17" ht="21" customHeight="1" x14ac:dyDescent="0.25">
      <c r="A185" s="154" t="s">
        <v>371</v>
      </c>
      <c r="B185" s="154"/>
      <c r="C185" s="154" t="s">
        <v>370</v>
      </c>
      <c r="D185" s="155"/>
      <c r="E185" s="101">
        <f>+'Pay App 4'!E185</f>
        <v>0</v>
      </c>
      <c r="F185" s="73"/>
      <c r="G185" s="102">
        <f>+'Pay App 4'!G185+'Pay App 5'!F185</f>
        <v>0</v>
      </c>
      <c r="H185" s="194">
        <f>+'Pay App 4'!K185</f>
        <v>0</v>
      </c>
      <c r="I185" s="195"/>
      <c r="J185" s="104"/>
      <c r="K185" s="55">
        <f t="shared" si="10"/>
        <v>0</v>
      </c>
      <c r="L185" s="56">
        <f t="shared" si="8"/>
        <v>0</v>
      </c>
      <c r="M185" s="54">
        <f t="shared" si="9"/>
        <v>0</v>
      </c>
      <c r="N185" s="54">
        <f t="shared" si="11"/>
        <v>0</v>
      </c>
      <c r="O185" s="101">
        <f>+'Pay App 4'!O185+'Pay App 4'!P185</f>
        <v>0</v>
      </c>
      <c r="P185" s="73"/>
      <c r="Q185" s="69">
        <f>+'Pay App 4'!Q185+N185+P185</f>
        <v>0</v>
      </c>
    </row>
    <row r="186" spans="1:17" ht="21" customHeight="1" x14ac:dyDescent="0.25">
      <c r="A186" s="154" t="s">
        <v>372</v>
      </c>
      <c r="B186" s="154"/>
      <c r="C186" s="154" t="s">
        <v>373</v>
      </c>
      <c r="D186" s="155"/>
      <c r="E186" s="101">
        <f>+'Pay App 4'!E186</f>
        <v>0</v>
      </c>
      <c r="F186" s="73"/>
      <c r="G186" s="102">
        <f>+'Pay App 4'!G186+'Pay App 5'!F186</f>
        <v>0</v>
      </c>
      <c r="H186" s="194">
        <f>+'Pay App 4'!K186</f>
        <v>0</v>
      </c>
      <c r="I186" s="195"/>
      <c r="J186" s="104"/>
      <c r="K186" s="55">
        <f t="shared" si="10"/>
        <v>0</v>
      </c>
      <c r="L186" s="56">
        <f t="shared" si="8"/>
        <v>0</v>
      </c>
      <c r="M186" s="54">
        <f t="shared" si="9"/>
        <v>0</v>
      </c>
      <c r="N186" s="54">
        <f t="shared" si="11"/>
        <v>0</v>
      </c>
      <c r="O186" s="101">
        <f>+'Pay App 4'!O186+'Pay App 4'!P186</f>
        <v>0</v>
      </c>
      <c r="P186" s="73"/>
      <c r="Q186" s="69">
        <f>+'Pay App 4'!Q186+N186+P186</f>
        <v>0</v>
      </c>
    </row>
    <row r="187" spans="1:17" ht="21" customHeight="1" x14ac:dyDescent="0.25">
      <c r="A187" s="154" t="s">
        <v>374</v>
      </c>
      <c r="B187" s="154"/>
      <c r="C187" s="154" t="s">
        <v>375</v>
      </c>
      <c r="D187" s="155"/>
      <c r="E187" s="101">
        <f>+'Pay App 4'!E187</f>
        <v>0</v>
      </c>
      <c r="F187" s="73"/>
      <c r="G187" s="102">
        <f>+'Pay App 4'!G187+'Pay App 5'!F187</f>
        <v>0</v>
      </c>
      <c r="H187" s="194">
        <f>+'Pay App 4'!K187</f>
        <v>0</v>
      </c>
      <c r="I187" s="195"/>
      <c r="J187" s="104"/>
      <c r="K187" s="55">
        <f t="shared" si="10"/>
        <v>0</v>
      </c>
      <c r="L187" s="56">
        <f t="shared" si="8"/>
        <v>0</v>
      </c>
      <c r="M187" s="54">
        <f t="shared" si="9"/>
        <v>0</v>
      </c>
      <c r="N187" s="54">
        <f t="shared" si="11"/>
        <v>0</v>
      </c>
      <c r="O187" s="101">
        <f>+'Pay App 4'!O187+'Pay App 4'!P187</f>
        <v>0</v>
      </c>
      <c r="P187" s="73"/>
      <c r="Q187" s="69">
        <f>+'Pay App 4'!Q187+N187+P187</f>
        <v>0</v>
      </c>
    </row>
    <row r="188" spans="1:17" ht="21" customHeight="1" x14ac:dyDescent="0.25">
      <c r="A188" s="156" t="s">
        <v>192</v>
      </c>
      <c r="B188" s="156"/>
      <c r="C188" s="186" t="s">
        <v>193</v>
      </c>
      <c r="D188" s="187"/>
      <c r="E188" s="101">
        <f>+'Pay App 4'!E188</f>
        <v>0</v>
      </c>
      <c r="F188" s="73"/>
      <c r="G188" s="102">
        <f>+'Pay App 4'!G188+'Pay App 5'!F188</f>
        <v>0</v>
      </c>
      <c r="H188" s="194">
        <f>+'Pay App 4'!K188</f>
        <v>0</v>
      </c>
      <c r="I188" s="195"/>
      <c r="J188" s="104"/>
      <c r="K188" s="55">
        <f t="shared" si="10"/>
        <v>0</v>
      </c>
      <c r="L188" s="56">
        <f t="shared" si="8"/>
        <v>0</v>
      </c>
      <c r="M188" s="54">
        <f t="shared" si="9"/>
        <v>0</v>
      </c>
      <c r="N188" s="54">
        <f t="shared" si="11"/>
        <v>0</v>
      </c>
      <c r="O188" s="101">
        <f>+'Pay App 4'!O188+'Pay App 4'!P188</f>
        <v>0</v>
      </c>
      <c r="P188" s="73"/>
      <c r="Q188" s="69">
        <f>+'Pay App 4'!Q188+N188+P188</f>
        <v>0</v>
      </c>
    </row>
    <row r="189" spans="1:17" ht="21" customHeight="1" x14ac:dyDescent="0.25">
      <c r="A189" s="153" t="s">
        <v>132</v>
      </c>
      <c r="B189" s="153"/>
      <c r="C189" s="153" t="s">
        <v>133</v>
      </c>
      <c r="D189" s="158"/>
      <c r="E189" s="101">
        <f>+'Pay App 4'!E189</f>
        <v>0</v>
      </c>
      <c r="F189" s="73"/>
      <c r="G189" s="102">
        <f>+'Pay App 4'!G189+'Pay App 5'!F189</f>
        <v>0</v>
      </c>
      <c r="H189" s="194">
        <f>+'Pay App 4'!K189</f>
        <v>0</v>
      </c>
      <c r="I189" s="195"/>
      <c r="J189" s="104"/>
      <c r="K189" s="55">
        <f t="shared" si="10"/>
        <v>0</v>
      </c>
      <c r="L189" s="56">
        <f t="shared" si="8"/>
        <v>0</v>
      </c>
      <c r="M189" s="54">
        <f t="shared" si="9"/>
        <v>0</v>
      </c>
      <c r="N189" s="54">
        <f t="shared" si="11"/>
        <v>0</v>
      </c>
      <c r="O189" s="101">
        <f>+'Pay App 4'!O189+'Pay App 4'!P189</f>
        <v>0</v>
      </c>
      <c r="P189" s="73"/>
      <c r="Q189" s="69">
        <f>+'Pay App 4'!Q189+N189+P189</f>
        <v>0</v>
      </c>
    </row>
    <row r="190" spans="1:17" ht="21" customHeight="1" x14ac:dyDescent="0.25">
      <c r="A190" s="153" t="s">
        <v>376</v>
      </c>
      <c r="B190" s="153"/>
      <c r="C190" s="154" t="s">
        <v>377</v>
      </c>
      <c r="D190" s="155"/>
      <c r="E190" s="101">
        <f>+'Pay App 4'!E190</f>
        <v>0</v>
      </c>
      <c r="F190" s="73"/>
      <c r="G190" s="102">
        <f>+'Pay App 4'!G190+'Pay App 5'!F190</f>
        <v>0</v>
      </c>
      <c r="H190" s="194">
        <f>+'Pay App 4'!K190</f>
        <v>0</v>
      </c>
      <c r="I190" s="195"/>
      <c r="J190" s="104"/>
      <c r="K190" s="55">
        <f t="shared" si="10"/>
        <v>0</v>
      </c>
      <c r="L190" s="56">
        <f t="shared" si="8"/>
        <v>0</v>
      </c>
      <c r="M190" s="54">
        <f t="shared" si="9"/>
        <v>0</v>
      </c>
      <c r="N190" s="54">
        <f t="shared" si="11"/>
        <v>0</v>
      </c>
      <c r="O190" s="101">
        <f>+'Pay App 4'!O190+'Pay App 4'!P190</f>
        <v>0</v>
      </c>
      <c r="P190" s="73"/>
      <c r="Q190" s="69">
        <f>+'Pay App 4'!Q190+N190+P190</f>
        <v>0</v>
      </c>
    </row>
    <row r="191" spans="1:17" ht="21" customHeight="1" x14ac:dyDescent="0.25">
      <c r="A191" s="156" t="s">
        <v>194</v>
      </c>
      <c r="B191" s="156"/>
      <c r="C191" s="186" t="s">
        <v>195</v>
      </c>
      <c r="D191" s="187"/>
      <c r="E191" s="101">
        <f>+'Pay App 4'!E191</f>
        <v>0</v>
      </c>
      <c r="F191" s="73"/>
      <c r="G191" s="102">
        <f>+'Pay App 4'!G191+'Pay App 5'!F191</f>
        <v>0</v>
      </c>
      <c r="H191" s="194">
        <f>+'Pay App 4'!K191</f>
        <v>0</v>
      </c>
      <c r="I191" s="195"/>
      <c r="J191" s="104"/>
      <c r="K191" s="55">
        <f t="shared" si="10"/>
        <v>0</v>
      </c>
      <c r="L191" s="56">
        <f t="shared" si="8"/>
        <v>0</v>
      </c>
      <c r="M191" s="54">
        <f t="shared" si="9"/>
        <v>0</v>
      </c>
      <c r="N191" s="54">
        <f t="shared" si="11"/>
        <v>0</v>
      </c>
      <c r="O191" s="101">
        <f>+'Pay App 4'!O191+'Pay App 4'!P191</f>
        <v>0</v>
      </c>
      <c r="P191" s="73"/>
      <c r="Q191" s="69">
        <f>+'Pay App 4'!Q191+N191+P191</f>
        <v>0</v>
      </c>
    </row>
    <row r="192" spans="1:17" ht="21" customHeight="1" x14ac:dyDescent="0.25">
      <c r="A192" s="153" t="s">
        <v>134</v>
      </c>
      <c r="B192" s="153"/>
      <c r="C192" s="153" t="s">
        <v>135</v>
      </c>
      <c r="D192" s="158"/>
      <c r="E192" s="101">
        <f>+'Pay App 4'!E192</f>
        <v>0</v>
      </c>
      <c r="F192" s="73"/>
      <c r="G192" s="102">
        <f>+'Pay App 4'!G192+'Pay App 5'!F192</f>
        <v>0</v>
      </c>
      <c r="H192" s="194">
        <f>+'Pay App 4'!K192</f>
        <v>0</v>
      </c>
      <c r="I192" s="195"/>
      <c r="J192" s="104"/>
      <c r="K192" s="55">
        <f t="shared" si="10"/>
        <v>0</v>
      </c>
      <c r="L192" s="56">
        <f t="shared" si="8"/>
        <v>0</v>
      </c>
      <c r="M192" s="54">
        <f t="shared" si="9"/>
        <v>0</v>
      </c>
      <c r="N192" s="54">
        <f t="shared" si="11"/>
        <v>0</v>
      </c>
      <c r="O192" s="101">
        <f>+'Pay App 4'!O192+'Pay App 4'!P192</f>
        <v>0</v>
      </c>
      <c r="P192" s="73"/>
      <c r="Q192" s="69">
        <f>+'Pay App 4'!Q192+N192+P192</f>
        <v>0</v>
      </c>
    </row>
    <row r="193" spans="1:17" ht="21" customHeight="1" x14ac:dyDescent="0.25">
      <c r="A193" s="153" t="s">
        <v>376</v>
      </c>
      <c r="B193" s="153"/>
      <c r="C193" s="154" t="s">
        <v>378</v>
      </c>
      <c r="D193" s="155"/>
      <c r="E193" s="101">
        <f>+'Pay App 4'!E193</f>
        <v>0</v>
      </c>
      <c r="F193" s="73"/>
      <c r="G193" s="102">
        <f>+'Pay App 4'!G193+'Pay App 5'!F193</f>
        <v>0</v>
      </c>
      <c r="H193" s="194">
        <f>+'Pay App 4'!K193</f>
        <v>0</v>
      </c>
      <c r="I193" s="195"/>
      <c r="J193" s="104"/>
      <c r="K193" s="55">
        <f t="shared" si="10"/>
        <v>0</v>
      </c>
      <c r="L193" s="56">
        <f t="shared" si="8"/>
        <v>0</v>
      </c>
      <c r="M193" s="54">
        <f t="shared" si="9"/>
        <v>0</v>
      </c>
      <c r="N193" s="54">
        <f t="shared" si="11"/>
        <v>0</v>
      </c>
      <c r="O193" s="101">
        <f>+'Pay App 4'!O193+'Pay App 4'!P193</f>
        <v>0</v>
      </c>
      <c r="P193" s="73"/>
      <c r="Q193" s="69">
        <f>+'Pay App 4'!Q193+N193+P193</f>
        <v>0</v>
      </c>
    </row>
    <row r="194" spans="1:17" ht="21" customHeight="1" x14ac:dyDescent="0.25">
      <c r="A194" s="153" t="s">
        <v>136</v>
      </c>
      <c r="B194" s="153"/>
      <c r="C194" s="153" t="s">
        <v>137</v>
      </c>
      <c r="D194" s="158"/>
      <c r="E194" s="101">
        <f>+'Pay App 4'!E194</f>
        <v>0</v>
      </c>
      <c r="F194" s="73"/>
      <c r="G194" s="102">
        <f>+'Pay App 4'!G194+'Pay App 5'!F194</f>
        <v>0</v>
      </c>
      <c r="H194" s="194">
        <f>+'Pay App 4'!K194</f>
        <v>0</v>
      </c>
      <c r="I194" s="195"/>
      <c r="J194" s="104"/>
      <c r="K194" s="55">
        <f t="shared" si="10"/>
        <v>0</v>
      </c>
      <c r="L194" s="56">
        <f t="shared" si="8"/>
        <v>0</v>
      </c>
      <c r="M194" s="54">
        <f t="shared" si="9"/>
        <v>0</v>
      </c>
      <c r="N194" s="54">
        <f t="shared" si="11"/>
        <v>0</v>
      </c>
      <c r="O194" s="101">
        <f>+'Pay App 4'!O194+'Pay App 4'!P194</f>
        <v>0</v>
      </c>
      <c r="P194" s="73"/>
      <c r="Q194" s="69">
        <f>+'Pay App 4'!Q194+N194+P194</f>
        <v>0</v>
      </c>
    </row>
    <row r="195" spans="1:17" ht="21" customHeight="1" x14ac:dyDescent="0.25">
      <c r="A195" s="153" t="s">
        <v>138</v>
      </c>
      <c r="B195" s="153"/>
      <c r="C195" s="153" t="s">
        <v>139</v>
      </c>
      <c r="D195" s="158"/>
      <c r="E195" s="101">
        <f>+'Pay App 4'!E195</f>
        <v>0</v>
      </c>
      <c r="F195" s="73"/>
      <c r="G195" s="102">
        <f>+'Pay App 4'!G195+'Pay App 5'!F195</f>
        <v>0</v>
      </c>
      <c r="H195" s="194">
        <f>+'Pay App 4'!K195</f>
        <v>0</v>
      </c>
      <c r="I195" s="195"/>
      <c r="J195" s="104"/>
      <c r="K195" s="55">
        <f t="shared" si="10"/>
        <v>0</v>
      </c>
      <c r="L195" s="56">
        <f t="shared" si="8"/>
        <v>0</v>
      </c>
      <c r="M195" s="54">
        <f t="shared" si="9"/>
        <v>0</v>
      </c>
      <c r="N195" s="54">
        <f t="shared" si="11"/>
        <v>0</v>
      </c>
      <c r="O195" s="101">
        <f>+'Pay App 4'!O195+'Pay App 4'!P195</f>
        <v>0</v>
      </c>
      <c r="P195" s="73"/>
      <c r="Q195" s="69">
        <f>+'Pay App 4'!Q195+N195+P195</f>
        <v>0</v>
      </c>
    </row>
    <row r="196" spans="1:17" ht="21" customHeight="1" x14ac:dyDescent="0.25">
      <c r="A196" s="153" t="s">
        <v>379</v>
      </c>
      <c r="B196" s="153"/>
      <c r="C196" s="154" t="s">
        <v>348</v>
      </c>
      <c r="D196" s="155"/>
      <c r="E196" s="101">
        <f>+'Pay App 4'!E196</f>
        <v>0</v>
      </c>
      <c r="F196" s="73"/>
      <c r="G196" s="102">
        <f>+'Pay App 4'!G196+'Pay App 5'!F196</f>
        <v>0</v>
      </c>
      <c r="H196" s="194">
        <f>+'Pay App 4'!K196</f>
        <v>0</v>
      </c>
      <c r="I196" s="195"/>
      <c r="J196" s="104"/>
      <c r="K196" s="55">
        <f t="shared" si="10"/>
        <v>0</v>
      </c>
      <c r="L196" s="56">
        <f t="shared" si="8"/>
        <v>0</v>
      </c>
      <c r="M196" s="54">
        <f t="shared" si="9"/>
        <v>0</v>
      </c>
      <c r="N196" s="54">
        <f t="shared" si="11"/>
        <v>0</v>
      </c>
      <c r="O196" s="101">
        <f>+'Pay App 4'!O196+'Pay App 4'!P196</f>
        <v>0</v>
      </c>
      <c r="P196" s="73"/>
      <c r="Q196" s="69">
        <f>+'Pay App 4'!Q196+N196+P196</f>
        <v>0</v>
      </c>
    </row>
    <row r="197" spans="1:17" ht="21" customHeight="1" x14ac:dyDescent="0.25">
      <c r="A197" s="156" t="s">
        <v>196</v>
      </c>
      <c r="B197" s="156"/>
      <c r="C197" s="186" t="s">
        <v>197</v>
      </c>
      <c r="D197" s="187"/>
      <c r="E197" s="101">
        <f>+'Pay App 4'!E197</f>
        <v>0</v>
      </c>
      <c r="F197" s="73"/>
      <c r="G197" s="102">
        <f>+'Pay App 4'!G197+'Pay App 5'!F197</f>
        <v>0</v>
      </c>
      <c r="H197" s="194">
        <f>+'Pay App 4'!K197</f>
        <v>0</v>
      </c>
      <c r="I197" s="195"/>
      <c r="J197" s="104"/>
      <c r="K197" s="55">
        <f t="shared" si="10"/>
        <v>0</v>
      </c>
      <c r="L197" s="56">
        <f t="shared" si="8"/>
        <v>0</v>
      </c>
      <c r="M197" s="54">
        <f t="shared" si="9"/>
        <v>0</v>
      </c>
      <c r="N197" s="54">
        <f t="shared" si="11"/>
        <v>0</v>
      </c>
      <c r="O197" s="101">
        <f>+'Pay App 4'!O197+'Pay App 4'!P197</f>
        <v>0</v>
      </c>
      <c r="P197" s="73"/>
      <c r="Q197" s="69">
        <f>+'Pay App 4'!Q197+N197+P197</f>
        <v>0</v>
      </c>
    </row>
    <row r="198" spans="1:17" ht="21" customHeight="1" x14ac:dyDescent="0.25">
      <c r="A198" s="153" t="s">
        <v>140</v>
      </c>
      <c r="B198" s="153"/>
      <c r="C198" s="153" t="s">
        <v>141</v>
      </c>
      <c r="D198" s="158"/>
      <c r="E198" s="101">
        <f>+'Pay App 4'!E198</f>
        <v>0</v>
      </c>
      <c r="F198" s="73"/>
      <c r="G198" s="102">
        <f>+'Pay App 4'!G198+'Pay App 5'!F198</f>
        <v>0</v>
      </c>
      <c r="H198" s="194">
        <f>+'Pay App 4'!K198</f>
        <v>0</v>
      </c>
      <c r="I198" s="195"/>
      <c r="J198" s="104"/>
      <c r="K198" s="55">
        <f t="shared" si="10"/>
        <v>0</v>
      </c>
      <c r="L198" s="56">
        <f t="shared" si="8"/>
        <v>0</v>
      </c>
      <c r="M198" s="54">
        <f t="shared" si="9"/>
        <v>0</v>
      </c>
      <c r="N198" s="54">
        <f t="shared" si="11"/>
        <v>0</v>
      </c>
      <c r="O198" s="101">
        <f>+'Pay App 4'!O198+'Pay App 4'!P198</f>
        <v>0</v>
      </c>
      <c r="P198" s="73"/>
      <c r="Q198" s="69">
        <f>+'Pay App 4'!Q198+N198+P198</f>
        <v>0</v>
      </c>
    </row>
    <row r="199" spans="1:17" ht="21" customHeight="1" x14ac:dyDescent="0.25">
      <c r="A199" s="153" t="s">
        <v>142</v>
      </c>
      <c r="B199" s="153"/>
      <c r="C199" s="153" t="s">
        <v>143</v>
      </c>
      <c r="D199" s="158"/>
      <c r="E199" s="101">
        <f>+'Pay App 4'!E199</f>
        <v>0</v>
      </c>
      <c r="F199" s="73"/>
      <c r="G199" s="102">
        <f>+'Pay App 4'!G199+'Pay App 5'!F199</f>
        <v>0</v>
      </c>
      <c r="H199" s="194">
        <f>+'Pay App 4'!K199</f>
        <v>0</v>
      </c>
      <c r="I199" s="195"/>
      <c r="J199" s="104"/>
      <c r="K199" s="55">
        <f t="shared" si="10"/>
        <v>0</v>
      </c>
      <c r="L199" s="56">
        <f t="shared" si="8"/>
        <v>0</v>
      </c>
      <c r="M199" s="54">
        <f t="shared" si="9"/>
        <v>0</v>
      </c>
      <c r="N199" s="54">
        <f t="shared" si="11"/>
        <v>0</v>
      </c>
      <c r="O199" s="101">
        <f>+'Pay App 4'!O199+'Pay App 4'!P199</f>
        <v>0</v>
      </c>
      <c r="P199" s="73"/>
      <c r="Q199" s="69">
        <f>+'Pay App 4'!Q199+N199+P199</f>
        <v>0</v>
      </c>
    </row>
    <row r="200" spans="1:17" ht="21" customHeight="1" x14ac:dyDescent="0.25">
      <c r="A200" s="153" t="s">
        <v>380</v>
      </c>
      <c r="B200" s="153"/>
      <c r="C200" s="154" t="s">
        <v>381</v>
      </c>
      <c r="D200" s="155"/>
      <c r="E200" s="101">
        <f>+'Pay App 4'!E200</f>
        <v>0</v>
      </c>
      <c r="F200" s="73"/>
      <c r="G200" s="102">
        <f>+'Pay App 4'!G200+'Pay App 5'!F200</f>
        <v>0</v>
      </c>
      <c r="H200" s="194">
        <f>+'Pay App 4'!K200</f>
        <v>0</v>
      </c>
      <c r="I200" s="195"/>
      <c r="J200" s="104"/>
      <c r="K200" s="55">
        <f t="shared" si="10"/>
        <v>0</v>
      </c>
      <c r="L200" s="56">
        <f t="shared" si="8"/>
        <v>0</v>
      </c>
      <c r="M200" s="54">
        <f t="shared" si="9"/>
        <v>0</v>
      </c>
      <c r="N200" s="54">
        <f t="shared" si="11"/>
        <v>0</v>
      </c>
      <c r="O200" s="101">
        <f>+'Pay App 4'!O200+'Pay App 4'!P200</f>
        <v>0</v>
      </c>
      <c r="P200" s="73"/>
      <c r="Q200" s="69">
        <f>+'Pay App 4'!Q200+N200+P200</f>
        <v>0</v>
      </c>
    </row>
    <row r="201" spans="1:17" ht="21" customHeight="1" x14ac:dyDescent="0.25">
      <c r="A201" s="153" t="s">
        <v>382</v>
      </c>
      <c r="B201" s="153"/>
      <c r="C201" s="154" t="s">
        <v>383</v>
      </c>
      <c r="D201" s="155"/>
      <c r="E201" s="101">
        <f>+'Pay App 4'!E201</f>
        <v>0</v>
      </c>
      <c r="F201" s="73"/>
      <c r="G201" s="102">
        <f>+'Pay App 4'!G201+'Pay App 5'!F201</f>
        <v>0</v>
      </c>
      <c r="H201" s="194">
        <f>+'Pay App 4'!K201</f>
        <v>0</v>
      </c>
      <c r="I201" s="195"/>
      <c r="J201" s="104"/>
      <c r="K201" s="55">
        <f t="shared" si="10"/>
        <v>0</v>
      </c>
      <c r="L201" s="56">
        <f t="shared" si="8"/>
        <v>0</v>
      </c>
      <c r="M201" s="54">
        <f t="shared" si="9"/>
        <v>0</v>
      </c>
      <c r="N201" s="54">
        <f t="shared" si="11"/>
        <v>0</v>
      </c>
      <c r="O201" s="101">
        <f>+'Pay App 4'!O201+'Pay App 4'!P201</f>
        <v>0</v>
      </c>
      <c r="P201" s="73"/>
      <c r="Q201" s="69">
        <f>+'Pay App 4'!Q201+N201+P201</f>
        <v>0</v>
      </c>
    </row>
    <row r="202" spans="1:17" ht="21" customHeight="1" x14ac:dyDescent="0.25">
      <c r="A202" s="153" t="s">
        <v>144</v>
      </c>
      <c r="B202" s="153"/>
      <c r="C202" s="153" t="s">
        <v>145</v>
      </c>
      <c r="D202" s="158"/>
      <c r="E202" s="101">
        <f>+'Pay App 4'!E202</f>
        <v>0</v>
      </c>
      <c r="F202" s="73"/>
      <c r="G202" s="102">
        <f>+'Pay App 4'!G202+'Pay App 5'!F202</f>
        <v>0</v>
      </c>
      <c r="H202" s="194">
        <f>+'Pay App 4'!K202</f>
        <v>0</v>
      </c>
      <c r="I202" s="195"/>
      <c r="J202" s="104"/>
      <c r="K202" s="55">
        <f t="shared" si="10"/>
        <v>0</v>
      </c>
      <c r="L202" s="56">
        <f t="shared" si="8"/>
        <v>0</v>
      </c>
      <c r="M202" s="54">
        <f t="shared" si="9"/>
        <v>0</v>
      </c>
      <c r="N202" s="54">
        <f t="shared" si="11"/>
        <v>0</v>
      </c>
      <c r="O202" s="101">
        <f>+'Pay App 4'!O202+'Pay App 4'!P202</f>
        <v>0</v>
      </c>
      <c r="P202" s="73"/>
      <c r="Q202" s="69">
        <f>+'Pay App 4'!Q202+N202+P202</f>
        <v>0</v>
      </c>
    </row>
    <row r="203" spans="1:17" ht="21" customHeight="1" x14ac:dyDescent="0.25">
      <c r="A203" s="153" t="s">
        <v>384</v>
      </c>
      <c r="B203" s="153"/>
      <c r="C203" s="154" t="s">
        <v>385</v>
      </c>
      <c r="D203" s="155"/>
      <c r="E203" s="101">
        <f>+'Pay App 4'!E203</f>
        <v>0</v>
      </c>
      <c r="F203" s="73"/>
      <c r="G203" s="102">
        <f>+'Pay App 4'!G203+'Pay App 5'!F203</f>
        <v>0</v>
      </c>
      <c r="H203" s="194">
        <f>+'Pay App 4'!K203</f>
        <v>0</v>
      </c>
      <c r="I203" s="195"/>
      <c r="J203" s="104"/>
      <c r="K203" s="55">
        <f t="shared" si="10"/>
        <v>0</v>
      </c>
      <c r="L203" s="56">
        <f t="shared" si="8"/>
        <v>0</v>
      </c>
      <c r="M203" s="54">
        <f t="shared" si="9"/>
        <v>0</v>
      </c>
      <c r="N203" s="54">
        <f t="shared" si="11"/>
        <v>0</v>
      </c>
      <c r="O203" s="101">
        <f>+'Pay App 4'!O203+'Pay App 4'!P203</f>
        <v>0</v>
      </c>
      <c r="P203" s="73"/>
      <c r="Q203" s="69">
        <f>+'Pay App 4'!Q203+N203+P203</f>
        <v>0</v>
      </c>
    </row>
    <row r="204" spans="1:17" ht="21" customHeight="1" x14ac:dyDescent="0.25">
      <c r="A204" s="156" t="s">
        <v>198</v>
      </c>
      <c r="B204" s="156"/>
      <c r="C204" s="186" t="s">
        <v>199</v>
      </c>
      <c r="D204" s="187"/>
      <c r="E204" s="101">
        <f>+'Pay App 4'!E204</f>
        <v>0</v>
      </c>
      <c r="F204" s="73"/>
      <c r="G204" s="102">
        <f>+'Pay App 4'!G204+'Pay App 5'!F204</f>
        <v>0</v>
      </c>
      <c r="H204" s="194">
        <f>+'Pay App 4'!K204</f>
        <v>0</v>
      </c>
      <c r="I204" s="195"/>
      <c r="J204" s="104"/>
      <c r="K204" s="55">
        <f t="shared" si="10"/>
        <v>0</v>
      </c>
      <c r="L204" s="56">
        <f t="shared" si="8"/>
        <v>0</v>
      </c>
      <c r="M204" s="54">
        <f t="shared" si="9"/>
        <v>0</v>
      </c>
      <c r="N204" s="54">
        <f t="shared" si="11"/>
        <v>0</v>
      </c>
      <c r="O204" s="101">
        <f>+'Pay App 4'!O204+'Pay App 4'!P204</f>
        <v>0</v>
      </c>
      <c r="P204" s="73"/>
      <c r="Q204" s="69">
        <f>+'Pay App 4'!Q204+N204+P204</f>
        <v>0</v>
      </c>
    </row>
    <row r="205" spans="1:17" ht="21" customHeight="1" x14ac:dyDescent="0.25">
      <c r="A205" s="153" t="s">
        <v>146</v>
      </c>
      <c r="B205" s="153"/>
      <c r="C205" s="153" t="s">
        <v>147</v>
      </c>
      <c r="D205" s="158"/>
      <c r="E205" s="101">
        <f>+'Pay App 4'!E205</f>
        <v>0</v>
      </c>
      <c r="F205" s="73"/>
      <c r="G205" s="102">
        <f>+'Pay App 4'!G205+'Pay App 5'!F205</f>
        <v>0</v>
      </c>
      <c r="H205" s="194">
        <f>+'Pay App 4'!K205</f>
        <v>0</v>
      </c>
      <c r="I205" s="195"/>
      <c r="J205" s="104"/>
      <c r="K205" s="55">
        <f t="shared" si="10"/>
        <v>0</v>
      </c>
      <c r="L205" s="56">
        <f t="shared" si="8"/>
        <v>0</v>
      </c>
      <c r="M205" s="54">
        <f t="shared" si="9"/>
        <v>0</v>
      </c>
      <c r="N205" s="54">
        <f t="shared" si="11"/>
        <v>0</v>
      </c>
      <c r="O205" s="101">
        <f>+'Pay App 4'!O205+'Pay App 4'!P205</f>
        <v>0</v>
      </c>
      <c r="P205" s="73"/>
      <c r="Q205" s="69">
        <f>+'Pay App 4'!Q205+N205+P205</f>
        <v>0</v>
      </c>
    </row>
    <row r="206" spans="1:17" ht="21" customHeight="1" x14ac:dyDescent="0.25">
      <c r="A206" s="156" t="s">
        <v>200</v>
      </c>
      <c r="B206" s="156"/>
      <c r="C206" s="186" t="s">
        <v>201</v>
      </c>
      <c r="D206" s="187"/>
      <c r="E206" s="101">
        <f>+'Pay App 4'!E206</f>
        <v>0</v>
      </c>
      <c r="F206" s="73"/>
      <c r="G206" s="102">
        <f>+'Pay App 4'!G206+'Pay App 5'!F206</f>
        <v>0</v>
      </c>
      <c r="H206" s="194">
        <f>+'Pay App 4'!K206</f>
        <v>0</v>
      </c>
      <c r="I206" s="195"/>
      <c r="J206" s="104"/>
      <c r="K206" s="55">
        <f t="shared" si="10"/>
        <v>0</v>
      </c>
      <c r="L206" s="56">
        <f t="shared" si="8"/>
        <v>0</v>
      </c>
      <c r="M206" s="54">
        <f t="shared" si="9"/>
        <v>0</v>
      </c>
      <c r="N206" s="54">
        <f t="shared" si="11"/>
        <v>0</v>
      </c>
      <c r="O206" s="101">
        <f>+'Pay App 4'!O206+'Pay App 4'!P206</f>
        <v>0</v>
      </c>
      <c r="P206" s="73"/>
      <c r="Q206" s="69">
        <f>+'Pay App 4'!Q206+N206+P206</f>
        <v>0</v>
      </c>
    </row>
    <row r="207" spans="1:17" ht="21" customHeight="1" x14ac:dyDescent="0.25">
      <c r="A207" s="153" t="s">
        <v>148</v>
      </c>
      <c r="B207" s="153"/>
      <c r="C207" s="153" t="s">
        <v>149</v>
      </c>
      <c r="D207" s="158"/>
      <c r="E207" s="101">
        <f>+'Pay App 4'!E207</f>
        <v>0</v>
      </c>
      <c r="F207" s="73"/>
      <c r="G207" s="102">
        <f>+'Pay App 4'!G207+'Pay App 5'!F207</f>
        <v>0</v>
      </c>
      <c r="H207" s="194">
        <f>+'Pay App 4'!K207</f>
        <v>0</v>
      </c>
      <c r="I207" s="195"/>
      <c r="J207" s="104"/>
      <c r="K207" s="55">
        <f t="shared" si="10"/>
        <v>0</v>
      </c>
      <c r="L207" s="56">
        <f t="shared" si="8"/>
        <v>0</v>
      </c>
      <c r="M207" s="54">
        <f t="shared" si="9"/>
        <v>0</v>
      </c>
      <c r="N207" s="54">
        <f t="shared" si="11"/>
        <v>0</v>
      </c>
      <c r="O207" s="101">
        <f>+'Pay App 4'!O207+'Pay App 4'!P207</f>
        <v>0</v>
      </c>
      <c r="P207" s="73"/>
      <c r="Q207" s="69">
        <f>+'Pay App 4'!Q207+N207+P207</f>
        <v>0</v>
      </c>
    </row>
    <row r="208" spans="1:17" ht="21" customHeight="1" x14ac:dyDescent="0.25">
      <c r="A208" s="153" t="s">
        <v>386</v>
      </c>
      <c r="B208" s="153"/>
      <c r="C208" s="154" t="s">
        <v>387</v>
      </c>
      <c r="D208" s="155"/>
      <c r="E208" s="101">
        <f>+'Pay App 4'!E208</f>
        <v>0</v>
      </c>
      <c r="F208" s="73"/>
      <c r="G208" s="102">
        <f>+'Pay App 4'!G208+'Pay App 5'!F208</f>
        <v>0</v>
      </c>
      <c r="H208" s="194">
        <f>+'Pay App 4'!K208</f>
        <v>0</v>
      </c>
      <c r="I208" s="195"/>
      <c r="J208" s="104"/>
      <c r="K208" s="55">
        <f t="shared" si="10"/>
        <v>0</v>
      </c>
      <c r="L208" s="56">
        <f t="shared" si="8"/>
        <v>0</v>
      </c>
      <c r="M208" s="54">
        <f t="shared" si="9"/>
        <v>0</v>
      </c>
      <c r="N208" s="54">
        <f t="shared" si="11"/>
        <v>0</v>
      </c>
      <c r="O208" s="101">
        <f>+'Pay App 4'!O208+'Pay App 4'!P208</f>
        <v>0</v>
      </c>
      <c r="P208" s="73"/>
      <c r="Q208" s="69">
        <f>+'Pay App 4'!Q208+N208+P208</f>
        <v>0</v>
      </c>
    </row>
    <row r="209" spans="1:17" ht="21" customHeight="1" x14ac:dyDescent="0.25">
      <c r="A209" s="153" t="s">
        <v>150</v>
      </c>
      <c r="B209" s="153"/>
      <c r="C209" s="153" t="s">
        <v>151</v>
      </c>
      <c r="D209" s="158"/>
      <c r="E209" s="101">
        <f>+'Pay App 4'!E209</f>
        <v>0</v>
      </c>
      <c r="F209" s="73"/>
      <c r="G209" s="102">
        <f>+'Pay App 4'!G209+'Pay App 5'!F209</f>
        <v>0</v>
      </c>
      <c r="H209" s="194">
        <f>+'Pay App 4'!K209</f>
        <v>0</v>
      </c>
      <c r="I209" s="195"/>
      <c r="J209" s="104"/>
      <c r="K209" s="55">
        <f t="shared" si="10"/>
        <v>0</v>
      </c>
      <c r="L209" s="56">
        <f t="shared" si="8"/>
        <v>0</v>
      </c>
      <c r="M209" s="54">
        <f t="shared" si="9"/>
        <v>0</v>
      </c>
      <c r="N209" s="54">
        <f t="shared" si="11"/>
        <v>0</v>
      </c>
      <c r="O209" s="101">
        <f>+'Pay App 4'!O209+'Pay App 4'!P209</f>
        <v>0</v>
      </c>
      <c r="P209" s="73"/>
      <c r="Q209" s="69">
        <f>+'Pay App 4'!Q209+N209+P209</f>
        <v>0</v>
      </c>
    </row>
    <row r="210" spans="1:17" ht="21" customHeight="1" x14ac:dyDescent="0.25">
      <c r="A210" s="153" t="s">
        <v>388</v>
      </c>
      <c r="B210" s="153"/>
      <c r="C210" s="154" t="s">
        <v>389</v>
      </c>
      <c r="D210" s="155"/>
      <c r="E210" s="101">
        <f>+'Pay App 4'!E210</f>
        <v>0</v>
      </c>
      <c r="F210" s="73"/>
      <c r="G210" s="102">
        <f>+'Pay App 4'!G210+'Pay App 5'!F210</f>
        <v>0</v>
      </c>
      <c r="H210" s="194">
        <f>+'Pay App 4'!K210</f>
        <v>0</v>
      </c>
      <c r="I210" s="195"/>
      <c r="J210" s="104"/>
      <c r="K210" s="55">
        <f t="shared" si="10"/>
        <v>0</v>
      </c>
      <c r="L210" s="56">
        <f t="shared" ref="L210:L239" si="12">IF(ISERROR(K210/G210),0,K210/G210)</f>
        <v>0</v>
      </c>
      <c r="M210" s="54">
        <f t="shared" ref="M210:M238" si="13">+G210-K210</f>
        <v>0</v>
      </c>
      <c r="N210" s="54">
        <f t="shared" si="11"/>
        <v>0</v>
      </c>
      <c r="O210" s="101">
        <f>+'Pay App 4'!O210+'Pay App 4'!P210</f>
        <v>0</v>
      </c>
      <c r="P210" s="73"/>
      <c r="Q210" s="69">
        <f>+'Pay App 4'!Q210+N210+P210</f>
        <v>0</v>
      </c>
    </row>
    <row r="211" spans="1:17" ht="21" customHeight="1" x14ac:dyDescent="0.25">
      <c r="A211" s="156" t="s">
        <v>202</v>
      </c>
      <c r="B211" s="156"/>
      <c r="C211" s="186" t="s">
        <v>203</v>
      </c>
      <c r="D211" s="187"/>
      <c r="E211" s="101">
        <f>+'Pay App 4'!E211</f>
        <v>0</v>
      </c>
      <c r="F211" s="73"/>
      <c r="G211" s="102">
        <f>+'Pay App 4'!G211+'Pay App 5'!F211</f>
        <v>0</v>
      </c>
      <c r="H211" s="194">
        <f>+'Pay App 4'!K211</f>
        <v>0</v>
      </c>
      <c r="I211" s="195"/>
      <c r="J211" s="104"/>
      <c r="K211" s="55">
        <f t="shared" ref="K211:K238" si="14">+H211+J211</f>
        <v>0</v>
      </c>
      <c r="L211" s="56">
        <f t="shared" si="12"/>
        <v>0</v>
      </c>
      <c r="M211" s="54">
        <f t="shared" si="13"/>
        <v>0</v>
      </c>
      <c r="N211" s="54">
        <f t="shared" ref="N211:N238" si="15">SUM(+J211*0.05)</f>
        <v>0</v>
      </c>
      <c r="O211" s="101">
        <f>+'Pay App 4'!O211+'Pay App 4'!P211</f>
        <v>0</v>
      </c>
      <c r="P211" s="73"/>
      <c r="Q211" s="69">
        <f>+'Pay App 4'!Q211+N211+P211</f>
        <v>0</v>
      </c>
    </row>
    <row r="212" spans="1:17" ht="21" customHeight="1" x14ac:dyDescent="0.25">
      <c r="A212" s="153" t="s">
        <v>390</v>
      </c>
      <c r="B212" s="153"/>
      <c r="C212" s="154" t="s">
        <v>391</v>
      </c>
      <c r="D212" s="155"/>
      <c r="E212" s="101">
        <f>+'Pay App 4'!E212</f>
        <v>0</v>
      </c>
      <c r="F212" s="73"/>
      <c r="G212" s="102">
        <f>+'Pay App 4'!G212+'Pay App 5'!F212</f>
        <v>0</v>
      </c>
      <c r="H212" s="194">
        <f>+'Pay App 4'!K212</f>
        <v>0</v>
      </c>
      <c r="I212" s="195"/>
      <c r="J212" s="104"/>
      <c r="K212" s="55">
        <f t="shared" si="14"/>
        <v>0</v>
      </c>
      <c r="L212" s="56">
        <f t="shared" si="12"/>
        <v>0</v>
      </c>
      <c r="M212" s="54">
        <f t="shared" si="13"/>
        <v>0</v>
      </c>
      <c r="N212" s="54">
        <f t="shared" si="15"/>
        <v>0</v>
      </c>
      <c r="O212" s="101">
        <f>+'Pay App 4'!O212+'Pay App 4'!P212</f>
        <v>0</v>
      </c>
      <c r="P212" s="73"/>
      <c r="Q212" s="69">
        <f>+'Pay App 4'!Q212+N212+P212</f>
        <v>0</v>
      </c>
    </row>
    <row r="213" spans="1:17" ht="21" customHeight="1" x14ac:dyDescent="0.25">
      <c r="A213" s="153" t="s">
        <v>152</v>
      </c>
      <c r="B213" s="153"/>
      <c r="C213" s="153" t="s">
        <v>153</v>
      </c>
      <c r="D213" s="158"/>
      <c r="E213" s="101">
        <f>+'Pay App 4'!E213</f>
        <v>0</v>
      </c>
      <c r="F213" s="73"/>
      <c r="G213" s="102">
        <f>+'Pay App 4'!G213+'Pay App 5'!F213</f>
        <v>0</v>
      </c>
      <c r="H213" s="194">
        <f>+'Pay App 4'!K213</f>
        <v>0</v>
      </c>
      <c r="I213" s="195"/>
      <c r="J213" s="104"/>
      <c r="K213" s="55">
        <f t="shared" si="14"/>
        <v>0</v>
      </c>
      <c r="L213" s="56">
        <f t="shared" si="12"/>
        <v>0</v>
      </c>
      <c r="M213" s="54">
        <f t="shared" si="13"/>
        <v>0</v>
      </c>
      <c r="N213" s="54">
        <f t="shared" si="15"/>
        <v>0</v>
      </c>
      <c r="O213" s="101">
        <f>+'Pay App 4'!O213+'Pay App 4'!P213</f>
        <v>0</v>
      </c>
      <c r="P213" s="73"/>
      <c r="Q213" s="69">
        <f>+'Pay App 4'!Q213+N213+P213</f>
        <v>0</v>
      </c>
    </row>
    <row r="214" spans="1:17" ht="21" customHeight="1" x14ac:dyDescent="0.25">
      <c r="A214" s="153" t="s">
        <v>154</v>
      </c>
      <c r="B214" s="153"/>
      <c r="C214" s="153" t="s">
        <v>155</v>
      </c>
      <c r="D214" s="158"/>
      <c r="E214" s="101">
        <f>+'Pay App 4'!E214</f>
        <v>0</v>
      </c>
      <c r="F214" s="73"/>
      <c r="G214" s="102">
        <f>+'Pay App 4'!G214+'Pay App 5'!F214</f>
        <v>0</v>
      </c>
      <c r="H214" s="194">
        <f>+'Pay App 4'!K214</f>
        <v>0</v>
      </c>
      <c r="I214" s="195"/>
      <c r="J214" s="104"/>
      <c r="K214" s="55">
        <f t="shared" si="14"/>
        <v>0</v>
      </c>
      <c r="L214" s="56">
        <f t="shared" si="12"/>
        <v>0</v>
      </c>
      <c r="M214" s="54">
        <f t="shared" si="13"/>
        <v>0</v>
      </c>
      <c r="N214" s="54">
        <f t="shared" si="15"/>
        <v>0</v>
      </c>
      <c r="O214" s="101">
        <f>+'Pay App 4'!O214+'Pay App 4'!P214</f>
        <v>0</v>
      </c>
      <c r="P214" s="73"/>
      <c r="Q214" s="69">
        <f>+'Pay App 4'!Q214+N214+P214</f>
        <v>0</v>
      </c>
    </row>
    <row r="215" spans="1:17" ht="21" customHeight="1" x14ac:dyDescent="0.25">
      <c r="A215" s="153" t="s">
        <v>156</v>
      </c>
      <c r="B215" s="153"/>
      <c r="C215" s="153" t="s">
        <v>157</v>
      </c>
      <c r="D215" s="158"/>
      <c r="E215" s="101">
        <f>+'Pay App 4'!E215</f>
        <v>0</v>
      </c>
      <c r="F215" s="73"/>
      <c r="G215" s="102">
        <f>+'Pay App 4'!G215+'Pay App 5'!F215</f>
        <v>0</v>
      </c>
      <c r="H215" s="194">
        <f>+'Pay App 4'!K215</f>
        <v>0</v>
      </c>
      <c r="I215" s="195"/>
      <c r="J215" s="104"/>
      <c r="K215" s="55">
        <f t="shared" si="14"/>
        <v>0</v>
      </c>
      <c r="L215" s="56">
        <f t="shared" si="12"/>
        <v>0</v>
      </c>
      <c r="M215" s="54">
        <f t="shared" si="13"/>
        <v>0</v>
      </c>
      <c r="N215" s="54">
        <f t="shared" si="15"/>
        <v>0</v>
      </c>
      <c r="O215" s="101">
        <f>+'Pay App 4'!O215+'Pay App 4'!P215</f>
        <v>0</v>
      </c>
      <c r="P215" s="73"/>
      <c r="Q215" s="69">
        <f>+'Pay App 4'!Q215+N215+P215</f>
        <v>0</v>
      </c>
    </row>
    <row r="216" spans="1:17" ht="21" customHeight="1" x14ac:dyDescent="0.25">
      <c r="A216" s="153" t="s">
        <v>393</v>
      </c>
      <c r="B216" s="153"/>
      <c r="C216" s="154" t="s">
        <v>392</v>
      </c>
      <c r="D216" s="155"/>
      <c r="E216" s="101">
        <f>+'Pay App 4'!E216</f>
        <v>0</v>
      </c>
      <c r="F216" s="73"/>
      <c r="G216" s="102">
        <f>+'Pay App 4'!G216+'Pay App 5'!F216</f>
        <v>0</v>
      </c>
      <c r="H216" s="194">
        <f>+'Pay App 4'!K216</f>
        <v>0</v>
      </c>
      <c r="I216" s="195"/>
      <c r="J216" s="104"/>
      <c r="K216" s="55">
        <f t="shared" si="14"/>
        <v>0</v>
      </c>
      <c r="L216" s="56">
        <f t="shared" si="12"/>
        <v>0</v>
      </c>
      <c r="M216" s="54">
        <f t="shared" si="13"/>
        <v>0</v>
      </c>
      <c r="N216" s="54">
        <f t="shared" si="15"/>
        <v>0</v>
      </c>
      <c r="O216" s="101">
        <f>+'Pay App 4'!O216+'Pay App 4'!P216</f>
        <v>0</v>
      </c>
      <c r="P216" s="73"/>
      <c r="Q216" s="69">
        <f>+'Pay App 4'!Q216+N216+P216</f>
        <v>0</v>
      </c>
    </row>
    <row r="217" spans="1:17" ht="21" customHeight="1" x14ac:dyDescent="0.25">
      <c r="A217" s="156" t="s">
        <v>204</v>
      </c>
      <c r="B217" s="156"/>
      <c r="C217" s="186" t="s">
        <v>205</v>
      </c>
      <c r="D217" s="187"/>
      <c r="E217" s="101">
        <f>+'Pay App 4'!E217</f>
        <v>0</v>
      </c>
      <c r="F217" s="73"/>
      <c r="G217" s="102">
        <f>+'Pay App 4'!G217+'Pay App 5'!F217</f>
        <v>0</v>
      </c>
      <c r="H217" s="194">
        <f>+'Pay App 4'!K217</f>
        <v>0</v>
      </c>
      <c r="I217" s="195"/>
      <c r="J217" s="104"/>
      <c r="K217" s="55">
        <f t="shared" si="14"/>
        <v>0</v>
      </c>
      <c r="L217" s="56">
        <f t="shared" si="12"/>
        <v>0</v>
      </c>
      <c r="M217" s="54">
        <f t="shared" si="13"/>
        <v>0</v>
      </c>
      <c r="N217" s="54">
        <f t="shared" si="15"/>
        <v>0</v>
      </c>
      <c r="O217" s="101">
        <f>+'Pay App 4'!O217+'Pay App 4'!P217</f>
        <v>0</v>
      </c>
      <c r="P217" s="73"/>
      <c r="Q217" s="69">
        <f>+'Pay App 4'!Q217+N217+P217</f>
        <v>0</v>
      </c>
    </row>
    <row r="218" spans="1:17" ht="21" customHeight="1" x14ac:dyDescent="0.25">
      <c r="A218" s="153" t="s">
        <v>158</v>
      </c>
      <c r="B218" s="153"/>
      <c r="C218" s="153" t="s">
        <v>159</v>
      </c>
      <c r="D218" s="158"/>
      <c r="E218" s="101">
        <f>+'Pay App 4'!E218</f>
        <v>0</v>
      </c>
      <c r="F218" s="73"/>
      <c r="G218" s="102">
        <f>+'Pay App 4'!G218+'Pay App 5'!F218</f>
        <v>0</v>
      </c>
      <c r="H218" s="194">
        <f>+'Pay App 4'!K218</f>
        <v>0</v>
      </c>
      <c r="I218" s="195"/>
      <c r="J218" s="104"/>
      <c r="K218" s="55">
        <f t="shared" si="14"/>
        <v>0</v>
      </c>
      <c r="L218" s="56">
        <f t="shared" si="12"/>
        <v>0</v>
      </c>
      <c r="M218" s="54">
        <f t="shared" si="13"/>
        <v>0</v>
      </c>
      <c r="N218" s="54">
        <f t="shared" si="15"/>
        <v>0</v>
      </c>
      <c r="O218" s="101">
        <f>+'Pay App 4'!O218+'Pay App 4'!P218</f>
        <v>0</v>
      </c>
      <c r="P218" s="73"/>
      <c r="Q218" s="69">
        <f>+'Pay App 4'!Q218+N218+P218</f>
        <v>0</v>
      </c>
    </row>
    <row r="219" spans="1:17" ht="21" customHeight="1" x14ac:dyDescent="0.25">
      <c r="A219" s="156" t="s">
        <v>206</v>
      </c>
      <c r="B219" s="156"/>
      <c r="C219" s="186" t="s">
        <v>207</v>
      </c>
      <c r="D219" s="187"/>
      <c r="E219" s="101">
        <f>+'Pay App 4'!E219</f>
        <v>0</v>
      </c>
      <c r="F219" s="73"/>
      <c r="G219" s="102">
        <f>+'Pay App 4'!G219+'Pay App 5'!F219</f>
        <v>0</v>
      </c>
      <c r="H219" s="194">
        <f>+'Pay App 4'!K219</f>
        <v>0</v>
      </c>
      <c r="I219" s="195"/>
      <c r="J219" s="104"/>
      <c r="K219" s="55">
        <f t="shared" si="14"/>
        <v>0</v>
      </c>
      <c r="L219" s="56">
        <f t="shared" si="12"/>
        <v>0</v>
      </c>
      <c r="M219" s="54">
        <f t="shared" si="13"/>
        <v>0</v>
      </c>
      <c r="N219" s="54">
        <f t="shared" si="15"/>
        <v>0</v>
      </c>
      <c r="O219" s="101">
        <f>+'Pay App 4'!O219+'Pay App 4'!P219</f>
        <v>0</v>
      </c>
      <c r="P219" s="73"/>
      <c r="Q219" s="69">
        <f>+'Pay App 4'!Q219+N219+P219</f>
        <v>0</v>
      </c>
    </row>
    <row r="220" spans="1:17" ht="21" customHeight="1" x14ac:dyDescent="0.25">
      <c r="A220" s="153" t="s">
        <v>160</v>
      </c>
      <c r="B220" s="153"/>
      <c r="C220" s="153" t="s">
        <v>161</v>
      </c>
      <c r="D220" s="158"/>
      <c r="E220" s="101">
        <f>+'Pay App 4'!E220</f>
        <v>0</v>
      </c>
      <c r="F220" s="73"/>
      <c r="G220" s="102">
        <f>+'Pay App 4'!G220+'Pay App 5'!F220</f>
        <v>0</v>
      </c>
      <c r="H220" s="194">
        <f>+'Pay App 4'!K220</f>
        <v>0</v>
      </c>
      <c r="I220" s="195"/>
      <c r="J220" s="104"/>
      <c r="K220" s="55">
        <f t="shared" si="14"/>
        <v>0</v>
      </c>
      <c r="L220" s="56">
        <f t="shared" si="12"/>
        <v>0</v>
      </c>
      <c r="M220" s="54">
        <f t="shared" si="13"/>
        <v>0</v>
      </c>
      <c r="N220" s="54">
        <f t="shared" si="15"/>
        <v>0</v>
      </c>
      <c r="O220" s="101">
        <f>+'Pay App 4'!O220+'Pay App 4'!P220</f>
        <v>0</v>
      </c>
      <c r="P220" s="73"/>
      <c r="Q220" s="69">
        <f>+'Pay App 4'!Q220+N220+P220</f>
        <v>0</v>
      </c>
    </row>
    <row r="221" spans="1:17" ht="21" customHeight="1" x14ac:dyDescent="0.25">
      <c r="A221" s="153" t="s">
        <v>162</v>
      </c>
      <c r="B221" s="153"/>
      <c r="C221" s="153" t="s">
        <v>163</v>
      </c>
      <c r="D221" s="158"/>
      <c r="E221" s="101">
        <f>+'Pay App 4'!E221</f>
        <v>0</v>
      </c>
      <c r="F221" s="73"/>
      <c r="G221" s="102">
        <f>+'Pay App 4'!G221+'Pay App 5'!F221</f>
        <v>0</v>
      </c>
      <c r="H221" s="194">
        <f>+'Pay App 4'!K221</f>
        <v>0</v>
      </c>
      <c r="I221" s="195"/>
      <c r="J221" s="104"/>
      <c r="K221" s="55">
        <f t="shared" si="14"/>
        <v>0</v>
      </c>
      <c r="L221" s="56">
        <f t="shared" si="12"/>
        <v>0</v>
      </c>
      <c r="M221" s="54">
        <f t="shared" si="13"/>
        <v>0</v>
      </c>
      <c r="N221" s="54">
        <f t="shared" si="15"/>
        <v>0</v>
      </c>
      <c r="O221" s="101">
        <f>+'Pay App 4'!O221+'Pay App 4'!P221</f>
        <v>0</v>
      </c>
      <c r="P221" s="73"/>
      <c r="Q221" s="69">
        <f>+'Pay App 4'!Q221+N221+P221</f>
        <v>0</v>
      </c>
    </row>
    <row r="222" spans="1:17" ht="21" customHeight="1" x14ac:dyDescent="0.25">
      <c r="A222" s="153" t="s">
        <v>394</v>
      </c>
      <c r="B222" s="153"/>
      <c r="C222" s="153" t="s">
        <v>395</v>
      </c>
      <c r="D222" s="158"/>
      <c r="E222" s="101">
        <f>+'Pay App 4'!E222</f>
        <v>0</v>
      </c>
      <c r="F222" s="73"/>
      <c r="G222" s="102">
        <f>+'Pay App 4'!G222+'Pay App 5'!F222</f>
        <v>0</v>
      </c>
      <c r="H222" s="194">
        <f>+'Pay App 4'!K222</f>
        <v>0</v>
      </c>
      <c r="I222" s="195"/>
      <c r="J222" s="104"/>
      <c r="K222" s="55">
        <f t="shared" si="14"/>
        <v>0</v>
      </c>
      <c r="L222" s="56">
        <f t="shared" si="12"/>
        <v>0</v>
      </c>
      <c r="M222" s="54">
        <f t="shared" si="13"/>
        <v>0</v>
      </c>
      <c r="N222" s="54">
        <f t="shared" si="15"/>
        <v>0</v>
      </c>
      <c r="O222" s="101">
        <f>+'Pay App 4'!O222+'Pay App 4'!P222</f>
        <v>0</v>
      </c>
      <c r="P222" s="73"/>
      <c r="Q222" s="69">
        <f>+'Pay App 4'!Q222+N222+P222</f>
        <v>0</v>
      </c>
    </row>
    <row r="223" spans="1:17" ht="21" customHeight="1" x14ac:dyDescent="0.25">
      <c r="A223" s="153" t="s">
        <v>396</v>
      </c>
      <c r="B223" s="153"/>
      <c r="C223" s="153" t="s">
        <v>397</v>
      </c>
      <c r="D223" s="158"/>
      <c r="E223" s="101">
        <f>+'Pay App 4'!E223</f>
        <v>0</v>
      </c>
      <c r="F223" s="73"/>
      <c r="G223" s="102">
        <f>+'Pay App 4'!G223+'Pay App 5'!F223</f>
        <v>0</v>
      </c>
      <c r="H223" s="194">
        <f>+'Pay App 4'!K223</f>
        <v>0</v>
      </c>
      <c r="I223" s="195"/>
      <c r="J223" s="104"/>
      <c r="K223" s="55">
        <f t="shared" si="14"/>
        <v>0</v>
      </c>
      <c r="L223" s="56">
        <f t="shared" si="12"/>
        <v>0</v>
      </c>
      <c r="M223" s="54">
        <f t="shared" si="13"/>
        <v>0</v>
      </c>
      <c r="N223" s="54">
        <f t="shared" si="15"/>
        <v>0</v>
      </c>
      <c r="O223" s="101">
        <f>+'Pay App 4'!O223+'Pay App 4'!P223</f>
        <v>0</v>
      </c>
      <c r="P223" s="73"/>
      <c r="Q223" s="69">
        <f>+'Pay App 4'!Q223+N223+P223</f>
        <v>0</v>
      </c>
    </row>
    <row r="224" spans="1:17" ht="21" customHeight="1" x14ac:dyDescent="0.25">
      <c r="A224" s="156" t="s">
        <v>398</v>
      </c>
      <c r="B224" s="156"/>
      <c r="C224" s="186" t="s">
        <v>399</v>
      </c>
      <c r="D224" s="187"/>
      <c r="E224" s="101">
        <f>+'Pay App 4'!E224</f>
        <v>0</v>
      </c>
      <c r="F224" s="73"/>
      <c r="G224" s="102">
        <f>+'Pay App 4'!G224+'Pay App 5'!F224</f>
        <v>0</v>
      </c>
      <c r="H224" s="194">
        <f>+'Pay App 4'!K224</f>
        <v>0</v>
      </c>
      <c r="I224" s="195"/>
      <c r="J224" s="104"/>
      <c r="K224" s="55">
        <f t="shared" si="14"/>
        <v>0</v>
      </c>
      <c r="L224" s="56">
        <f t="shared" si="12"/>
        <v>0</v>
      </c>
      <c r="M224" s="54">
        <f t="shared" si="13"/>
        <v>0</v>
      </c>
      <c r="N224" s="54">
        <f t="shared" si="15"/>
        <v>0</v>
      </c>
      <c r="O224" s="101">
        <f>+'Pay App 4'!O224+'Pay App 4'!P224</f>
        <v>0</v>
      </c>
      <c r="P224" s="73"/>
      <c r="Q224" s="69">
        <f>+'Pay App 4'!Q224+N224+P224</f>
        <v>0</v>
      </c>
    </row>
    <row r="225" spans="1:17" ht="21" customHeight="1" x14ac:dyDescent="0.25">
      <c r="A225" s="153" t="s">
        <v>164</v>
      </c>
      <c r="B225" s="153"/>
      <c r="C225" s="153" t="s">
        <v>165</v>
      </c>
      <c r="D225" s="158"/>
      <c r="E225" s="101">
        <f>+'Pay App 4'!E225</f>
        <v>0</v>
      </c>
      <c r="F225" s="73"/>
      <c r="G225" s="102">
        <f>+'Pay App 4'!G225+'Pay App 5'!F225</f>
        <v>0</v>
      </c>
      <c r="H225" s="194">
        <f>+'Pay App 4'!K225</f>
        <v>0</v>
      </c>
      <c r="I225" s="195"/>
      <c r="J225" s="104"/>
      <c r="K225" s="55">
        <f t="shared" si="14"/>
        <v>0</v>
      </c>
      <c r="L225" s="56">
        <f t="shared" si="12"/>
        <v>0</v>
      </c>
      <c r="M225" s="54">
        <f t="shared" si="13"/>
        <v>0</v>
      </c>
      <c r="N225" s="54">
        <f t="shared" si="15"/>
        <v>0</v>
      </c>
      <c r="O225" s="101">
        <f>+'Pay App 4'!O225+'Pay App 4'!P225</f>
        <v>0</v>
      </c>
      <c r="P225" s="73"/>
      <c r="Q225" s="69">
        <f>+'Pay App 4'!Q225+N225+P225</f>
        <v>0</v>
      </c>
    </row>
    <row r="226" spans="1:17" ht="21" customHeight="1" x14ac:dyDescent="0.25">
      <c r="A226" s="153" t="s">
        <v>166</v>
      </c>
      <c r="B226" s="153"/>
      <c r="C226" s="153" t="s">
        <v>167</v>
      </c>
      <c r="D226" s="158"/>
      <c r="E226" s="101">
        <f>+'Pay App 4'!E226</f>
        <v>0</v>
      </c>
      <c r="F226" s="73"/>
      <c r="G226" s="102">
        <f>+'Pay App 4'!G226+'Pay App 5'!F226</f>
        <v>0</v>
      </c>
      <c r="H226" s="194">
        <f>+'Pay App 4'!K226</f>
        <v>0</v>
      </c>
      <c r="I226" s="195"/>
      <c r="J226" s="104"/>
      <c r="K226" s="55">
        <f t="shared" si="14"/>
        <v>0</v>
      </c>
      <c r="L226" s="56">
        <f t="shared" si="12"/>
        <v>0</v>
      </c>
      <c r="M226" s="54">
        <f t="shared" si="13"/>
        <v>0</v>
      </c>
      <c r="N226" s="54">
        <f t="shared" si="15"/>
        <v>0</v>
      </c>
      <c r="O226" s="101">
        <f>+'Pay App 4'!O226+'Pay App 4'!P226</f>
        <v>0</v>
      </c>
      <c r="P226" s="73"/>
      <c r="Q226" s="69">
        <f>+'Pay App 4'!Q226+N226+P226</f>
        <v>0</v>
      </c>
    </row>
    <row r="227" spans="1:17" ht="21" customHeight="1" x14ac:dyDescent="0.25">
      <c r="A227" s="153" t="s">
        <v>400</v>
      </c>
      <c r="B227" s="153"/>
      <c r="C227" s="153" t="s">
        <v>401</v>
      </c>
      <c r="D227" s="158"/>
      <c r="E227" s="101">
        <f>+'Pay App 4'!E227</f>
        <v>0</v>
      </c>
      <c r="F227" s="73"/>
      <c r="G227" s="102">
        <f>+'Pay App 4'!G227+'Pay App 5'!F227</f>
        <v>0</v>
      </c>
      <c r="H227" s="194">
        <f>+'Pay App 4'!K227</f>
        <v>0</v>
      </c>
      <c r="I227" s="195"/>
      <c r="J227" s="104"/>
      <c r="K227" s="55">
        <f t="shared" si="14"/>
        <v>0</v>
      </c>
      <c r="L227" s="56">
        <f t="shared" si="12"/>
        <v>0</v>
      </c>
      <c r="M227" s="54">
        <f t="shared" si="13"/>
        <v>0</v>
      </c>
      <c r="N227" s="54">
        <f t="shared" si="15"/>
        <v>0</v>
      </c>
      <c r="O227" s="101">
        <f>+'Pay App 4'!O227+'Pay App 4'!P227</f>
        <v>0</v>
      </c>
      <c r="P227" s="73"/>
      <c r="Q227" s="69">
        <f>+'Pay App 4'!Q227+N227+P227</f>
        <v>0</v>
      </c>
    </row>
    <row r="228" spans="1:17" ht="21" customHeight="1" x14ac:dyDescent="0.25">
      <c r="A228" s="153" t="s">
        <v>168</v>
      </c>
      <c r="B228" s="153"/>
      <c r="C228" s="153" t="s">
        <v>169</v>
      </c>
      <c r="D228" s="158"/>
      <c r="E228" s="101">
        <f>+'Pay App 4'!E228</f>
        <v>0</v>
      </c>
      <c r="F228" s="73"/>
      <c r="G228" s="102">
        <f>+'Pay App 4'!G228+'Pay App 5'!F228</f>
        <v>0</v>
      </c>
      <c r="H228" s="194">
        <f>+'Pay App 4'!K228</f>
        <v>0</v>
      </c>
      <c r="I228" s="195"/>
      <c r="J228" s="104"/>
      <c r="K228" s="55">
        <f t="shared" si="14"/>
        <v>0</v>
      </c>
      <c r="L228" s="56">
        <f t="shared" si="12"/>
        <v>0</v>
      </c>
      <c r="M228" s="54">
        <f t="shared" si="13"/>
        <v>0</v>
      </c>
      <c r="N228" s="54">
        <f t="shared" si="15"/>
        <v>0</v>
      </c>
      <c r="O228" s="101">
        <f>+'Pay App 4'!O228+'Pay App 4'!P228</f>
        <v>0</v>
      </c>
      <c r="P228" s="73"/>
      <c r="Q228" s="69">
        <f>+'Pay App 4'!Q228+N228+P228</f>
        <v>0</v>
      </c>
    </row>
    <row r="229" spans="1:17" ht="21" customHeight="1" x14ac:dyDescent="0.25">
      <c r="A229" s="153" t="s">
        <v>170</v>
      </c>
      <c r="B229" s="153"/>
      <c r="C229" s="153" t="s">
        <v>171</v>
      </c>
      <c r="D229" s="158"/>
      <c r="E229" s="101">
        <f>+'Pay App 4'!E229</f>
        <v>0</v>
      </c>
      <c r="F229" s="73"/>
      <c r="G229" s="102">
        <f>+'Pay App 4'!G229+'Pay App 5'!F229</f>
        <v>0</v>
      </c>
      <c r="H229" s="194">
        <f>+'Pay App 4'!K229</f>
        <v>0</v>
      </c>
      <c r="I229" s="195"/>
      <c r="J229" s="104"/>
      <c r="K229" s="55">
        <f t="shared" si="14"/>
        <v>0</v>
      </c>
      <c r="L229" s="56">
        <f t="shared" si="12"/>
        <v>0</v>
      </c>
      <c r="M229" s="54">
        <f t="shared" si="13"/>
        <v>0</v>
      </c>
      <c r="N229" s="54">
        <f t="shared" si="15"/>
        <v>0</v>
      </c>
      <c r="O229" s="101">
        <f>+'Pay App 4'!O229+'Pay App 4'!P229</f>
        <v>0</v>
      </c>
      <c r="P229" s="73"/>
      <c r="Q229" s="69">
        <f>+'Pay App 4'!Q229+N229+P229</f>
        <v>0</v>
      </c>
    </row>
    <row r="230" spans="1:17" ht="21" customHeight="1" x14ac:dyDescent="0.25">
      <c r="A230" s="156" t="s">
        <v>208</v>
      </c>
      <c r="B230" s="156"/>
      <c r="C230" s="186" t="s">
        <v>172</v>
      </c>
      <c r="D230" s="187"/>
      <c r="E230" s="101">
        <f>+'Pay App 4'!E230</f>
        <v>0</v>
      </c>
      <c r="F230" s="73"/>
      <c r="G230" s="102">
        <f>+'Pay App 4'!G230+'Pay App 5'!F230</f>
        <v>0</v>
      </c>
      <c r="H230" s="194">
        <f>+'Pay App 4'!K230</f>
        <v>0</v>
      </c>
      <c r="I230" s="195"/>
      <c r="J230" s="104"/>
      <c r="K230" s="55">
        <f t="shared" si="14"/>
        <v>0</v>
      </c>
      <c r="L230" s="56">
        <f t="shared" si="12"/>
        <v>0</v>
      </c>
      <c r="M230" s="54">
        <f t="shared" si="13"/>
        <v>0</v>
      </c>
      <c r="N230" s="54">
        <f t="shared" si="15"/>
        <v>0</v>
      </c>
      <c r="O230" s="101">
        <f>+'Pay App 4'!O230+'Pay App 4'!P230</f>
        <v>0</v>
      </c>
      <c r="P230" s="73"/>
      <c r="Q230" s="69">
        <f>+'Pay App 4'!Q230+N230+P230</f>
        <v>0</v>
      </c>
    </row>
    <row r="231" spans="1:17" ht="21" customHeight="1" x14ac:dyDescent="0.25">
      <c r="A231" s="153" t="s">
        <v>173</v>
      </c>
      <c r="B231" s="153"/>
      <c r="C231" s="153" t="s">
        <v>174</v>
      </c>
      <c r="D231" s="158"/>
      <c r="E231" s="101">
        <f>+'Pay App 4'!E231</f>
        <v>0</v>
      </c>
      <c r="F231" s="73"/>
      <c r="G231" s="102">
        <f>+'Pay App 4'!G231+'Pay App 5'!F231</f>
        <v>0</v>
      </c>
      <c r="H231" s="194">
        <f>+'Pay App 4'!K231</f>
        <v>0</v>
      </c>
      <c r="I231" s="195"/>
      <c r="J231" s="104"/>
      <c r="K231" s="55">
        <f t="shared" si="14"/>
        <v>0</v>
      </c>
      <c r="L231" s="56">
        <f t="shared" si="12"/>
        <v>0</v>
      </c>
      <c r="M231" s="54">
        <f t="shared" si="13"/>
        <v>0</v>
      </c>
      <c r="N231" s="54">
        <f t="shared" si="15"/>
        <v>0</v>
      </c>
      <c r="O231" s="101">
        <f>+'Pay App 4'!O231+'Pay App 4'!P231</f>
        <v>0</v>
      </c>
      <c r="P231" s="73"/>
      <c r="Q231" s="69">
        <f>+'Pay App 4'!Q231+N231+P231</f>
        <v>0</v>
      </c>
    </row>
    <row r="232" spans="1:17" ht="21" customHeight="1" x14ac:dyDescent="0.25">
      <c r="A232" s="153" t="s">
        <v>175</v>
      </c>
      <c r="B232" s="153"/>
      <c r="C232" s="153" t="s">
        <v>176</v>
      </c>
      <c r="D232" s="158"/>
      <c r="E232" s="101">
        <f>+'Pay App 4'!E232</f>
        <v>0</v>
      </c>
      <c r="F232" s="73"/>
      <c r="G232" s="102">
        <f>+'Pay App 4'!G232+'Pay App 5'!F232</f>
        <v>0</v>
      </c>
      <c r="H232" s="194">
        <f>+'Pay App 4'!K232</f>
        <v>0</v>
      </c>
      <c r="I232" s="195"/>
      <c r="J232" s="104"/>
      <c r="K232" s="55">
        <f t="shared" si="14"/>
        <v>0</v>
      </c>
      <c r="L232" s="56">
        <f t="shared" si="12"/>
        <v>0</v>
      </c>
      <c r="M232" s="54">
        <f t="shared" si="13"/>
        <v>0</v>
      </c>
      <c r="N232" s="54">
        <f t="shared" si="15"/>
        <v>0</v>
      </c>
      <c r="O232" s="101">
        <f>+'Pay App 4'!O232+'Pay App 4'!P232</f>
        <v>0</v>
      </c>
      <c r="P232" s="73"/>
      <c r="Q232" s="69">
        <f>+'Pay App 4'!Q232+N232+P232</f>
        <v>0</v>
      </c>
    </row>
    <row r="233" spans="1:17" ht="21" customHeight="1" x14ac:dyDescent="0.25">
      <c r="A233" s="153" t="s">
        <v>177</v>
      </c>
      <c r="B233" s="153"/>
      <c r="C233" s="153" t="s">
        <v>178</v>
      </c>
      <c r="D233" s="158"/>
      <c r="E233" s="101">
        <f>+'Pay App 4'!E233</f>
        <v>0</v>
      </c>
      <c r="F233" s="73"/>
      <c r="G233" s="102">
        <f>+'Pay App 4'!G233+'Pay App 5'!F233</f>
        <v>0</v>
      </c>
      <c r="H233" s="194">
        <f>+'Pay App 4'!K233</f>
        <v>0</v>
      </c>
      <c r="I233" s="195"/>
      <c r="J233" s="104"/>
      <c r="K233" s="55">
        <f t="shared" si="14"/>
        <v>0</v>
      </c>
      <c r="L233" s="56">
        <f t="shared" si="12"/>
        <v>0</v>
      </c>
      <c r="M233" s="54">
        <f t="shared" si="13"/>
        <v>0</v>
      </c>
      <c r="N233" s="54">
        <f t="shared" si="15"/>
        <v>0</v>
      </c>
      <c r="O233" s="101">
        <f>+'Pay App 4'!O233+'Pay App 4'!P233</f>
        <v>0</v>
      </c>
      <c r="P233" s="73"/>
      <c r="Q233" s="69">
        <f>+'Pay App 4'!Q233+N233+P233</f>
        <v>0</v>
      </c>
    </row>
    <row r="234" spans="1:17" ht="21" customHeight="1" x14ac:dyDescent="0.25">
      <c r="A234" s="153" t="s">
        <v>402</v>
      </c>
      <c r="B234" s="153"/>
      <c r="C234" s="153" t="s">
        <v>403</v>
      </c>
      <c r="D234" s="158"/>
      <c r="E234" s="101">
        <f>+'Pay App 4'!E234</f>
        <v>0</v>
      </c>
      <c r="F234" s="73"/>
      <c r="G234" s="102">
        <f>+'Pay App 4'!G234+'Pay App 5'!F234</f>
        <v>0</v>
      </c>
      <c r="H234" s="194">
        <f>+'Pay App 4'!K234</f>
        <v>0</v>
      </c>
      <c r="I234" s="195"/>
      <c r="J234" s="104"/>
      <c r="K234" s="55">
        <f t="shared" si="14"/>
        <v>0</v>
      </c>
      <c r="L234" s="56">
        <f t="shared" si="12"/>
        <v>0</v>
      </c>
      <c r="M234" s="54">
        <f t="shared" si="13"/>
        <v>0</v>
      </c>
      <c r="N234" s="54">
        <f t="shared" si="15"/>
        <v>0</v>
      </c>
      <c r="O234" s="101">
        <f>+'Pay App 4'!O234+'Pay App 4'!P234</f>
        <v>0</v>
      </c>
      <c r="P234" s="73"/>
      <c r="Q234" s="69">
        <f>+'Pay App 4'!Q234+N234+P234</f>
        <v>0</v>
      </c>
    </row>
    <row r="235" spans="1:17" ht="21" customHeight="1" x14ac:dyDescent="0.25">
      <c r="A235" s="153" t="s">
        <v>179</v>
      </c>
      <c r="B235" s="153"/>
      <c r="C235" s="153" t="s">
        <v>180</v>
      </c>
      <c r="D235" s="158"/>
      <c r="E235" s="101">
        <f>+'Pay App 4'!E235</f>
        <v>0</v>
      </c>
      <c r="F235" s="73"/>
      <c r="G235" s="102">
        <f>+'Pay App 4'!G235+'Pay App 5'!F235</f>
        <v>0</v>
      </c>
      <c r="H235" s="194">
        <f>+'Pay App 4'!K235</f>
        <v>0</v>
      </c>
      <c r="I235" s="195"/>
      <c r="J235" s="104"/>
      <c r="K235" s="55">
        <f t="shared" si="14"/>
        <v>0</v>
      </c>
      <c r="L235" s="56">
        <f t="shared" si="12"/>
        <v>0</v>
      </c>
      <c r="M235" s="54">
        <f t="shared" si="13"/>
        <v>0</v>
      </c>
      <c r="N235" s="54">
        <f t="shared" si="15"/>
        <v>0</v>
      </c>
      <c r="O235" s="101">
        <f>+'Pay App 4'!O235+'Pay App 4'!P235</f>
        <v>0</v>
      </c>
      <c r="P235" s="73"/>
      <c r="Q235" s="69">
        <f>+'Pay App 4'!Q235+N235+P235</f>
        <v>0</v>
      </c>
    </row>
    <row r="236" spans="1:17" ht="21" customHeight="1" x14ac:dyDescent="0.25">
      <c r="A236" s="153" t="s">
        <v>181</v>
      </c>
      <c r="B236" s="153"/>
      <c r="C236" s="153" t="s">
        <v>182</v>
      </c>
      <c r="D236" s="158"/>
      <c r="E236" s="101">
        <f>+'Pay App 4'!E236</f>
        <v>0</v>
      </c>
      <c r="F236" s="73"/>
      <c r="G236" s="102">
        <f>+'Pay App 4'!G236+'Pay App 5'!F236</f>
        <v>0</v>
      </c>
      <c r="H236" s="194">
        <f>+'Pay App 4'!K236</f>
        <v>0</v>
      </c>
      <c r="I236" s="195"/>
      <c r="J236" s="104"/>
      <c r="K236" s="55">
        <f t="shared" si="14"/>
        <v>0</v>
      </c>
      <c r="L236" s="56">
        <f t="shared" si="12"/>
        <v>0</v>
      </c>
      <c r="M236" s="54">
        <f t="shared" si="13"/>
        <v>0</v>
      </c>
      <c r="N236" s="54">
        <f t="shared" si="15"/>
        <v>0</v>
      </c>
      <c r="O236" s="101">
        <f>+'Pay App 4'!O236+'Pay App 4'!P236</f>
        <v>0</v>
      </c>
      <c r="P236" s="73"/>
      <c r="Q236" s="69">
        <f>+'Pay App 4'!Q236+N236+P236</f>
        <v>0</v>
      </c>
    </row>
    <row r="237" spans="1:17" ht="21" customHeight="1" x14ac:dyDescent="0.25">
      <c r="A237" s="153" t="s">
        <v>183</v>
      </c>
      <c r="B237" s="153"/>
      <c r="C237" s="153" t="s">
        <v>184</v>
      </c>
      <c r="D237" s="158"/>
      <c r="E237" s="101">
        <f>+'Pay App 4'!E237</f>
        <v>0</v>
      </c>
      <c r="F237" s="73"/>
      <c r="G237" s="102">
        <f>+'Pay App 4'!G237+'Pay App 5'!F237</f>
        <v>0</v>
      </c>
      <c r="H237" s="194">
        <f>+'Pay App 4'!K237</f>
        <v>0</v>
      </c>
      <c r="I237" s="195"/>
      <c r="J237" s="104"/>
      <c r="K237" s="55">
        <f t="shared" si="14"/>
        <v>0</v>
      </c>
      <c r="L237" s="56">
        <f t="shared" si="12"/>
        <v>0</v>
      </c>
      <c r="M237" s="54">
        <f t="shared" si="13"/>
        <v>0</v>
      </c>
      <c r="N237" s="54">
        <f t="shared" si="15"/>
        <v>0</v>
      </c>
      <c r="O237" s="101">
        <f>+'Pay App 4'!O237+'Pay App 4'!P237</f>
        <v>0</v>
      </c>
      <c r="P237" s="73"/>
      <c r="Q237" s="69">
        <f>+'Pay App 4'!Q237+N237+P237</f>
        <v>0</v>
      </c>
    </row>
    <row r="238" spans="1:17" ht="21" customHeight="1" x14ac:dyDescent="0.25">
      <c r="A238" s="156" t="s">
        <v>404</v>
      </c>
      <c r="B238" s="156"/>
      <c r="C238" s="156" t="s">
        <v>405</v>
      </c>
      <c r="D238" s="157"/>
      <c r="E238" s="101">
        <f>+'Pay App 4'!E238</f>
        <v>0</v>
      </c>
      <c r="F238" s="73"/>
      <c r="G238" s="54">
        <f>+'Pay App 4'!G238+'Pay App 5'!F238</f>
        <v>0</v>
      </c>
      <c r="H238" s="194">
        <f>+'Pay App 4'!K238</f>
        <v>0</v>
      </c>
      <c r="I238" s="195"/>
      <c r="J238" s="104"/>
      <c r="K238" s="55">
        <f t="shared" si="14"/>
        <v>0</v>
      </c>
      <c r="L238" s="120">
        <f t="shared" si="12"/>
        <v>0</v>
      </c>
      <c r="M238" s="54">
        <f t="shared" si="13"/>
        <v>0</v>
      </c>
      <c r="N238" s="54">
        <f t="shared" si="15"/>
        <v>0</v>
      </c>
      <c r="O238" s="101">
        <f>+'Pay App 4'!O238+'Pay App 4'!P238</f>
        <v>0</v>
      </c>
      <c r="P238" s="73"/>
      <c r="Q238" s="69">
        <f>+'Pay App 4'!Q238+N238+P238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12"/>
        <v>0</v>
      </c>
      <c r="M239" s="59">
        <f>SUM(M80:M238)</f>
        <v>0</v>
      </c>
      <c r="N239" s="59">
        <f>SUM(N80:N238)</f>
        <v>0</v>
      </c>
      <c r="O239" s="111">
        <f>SUM(O80:O238)</f>
        <v>0</v>
      </c>
      <c r="P239" s="59">
        <f>SUM(P80:P238)</f>
        <v>0</v>
      </c>
      <c r="Q239" s="59">
        <f>SUM(Q80:Q238)</f>
        <v>0</v>
      </c>
    </row>
    <row r="242" spans="12:12" x14ac:dyDescent="0.25">
      <c r="L242" s="60"/>
    </row>
  </sheetData>
  <sheetProtection algorithmName="SHA-512" hashValue="JN3E6ZE3F/vzcwnqBkH4zRsLsRtsegyDEc/dLHxFkYb2T3Af7Sa/hHCVpreCtYVWDUQJZhe4AGjOXk1kOjkZAA==" saltValue="eJU+44L8U5UzRBvcsM2Yog==" spinCount="100000" sheet="1" selectLockedCells="1"/>
  <protectedRanges>
    <protectedRange sqref="A116 C116" name="Range2"/>
    <protectedRange sqref="A188 A218 C188 C218" name="Range2_1"/>
  </protectedRanges>
  <mergeCells count="514">
    <mergeCell ref="A86:B86"/>
    <mergeCell ref="C86:D86"/>
    <mergeCell ref="H86:I86"/>
    <mergeCell ref="H16:Q16"/>
    <mergeCell ref="H18:Q19"/>
    <mergeCell ref="A19:B19"/>
    <mergeCell ref="A21:B21"/>
    <mergeCell ref="H21:Q22"/>
    <mergeCell ref="A22:B22"/>
    <mergeCell ref="H48:J48"/>
    <mergeCell ref="N48:P48"/>
    <mergeCell ref="H55:J55"/>
    <mergeCell ref="N55:P55"/>
    <mergeCell ref="A79:B79"/>
    <mergeCell ref="C79:D79"/>
    <mergeCell ref="H79:I79"/>
    <mergeCell ref="A80:B80"/>
    <mergeCell ref="C80:D80"/>
    <mergeCell ref="H80:I80"/>
    <mergeCell ref="H56:J56"/>
    <mergeCell ref="H62:Q65"/>
    <mergeCell ref="A74:B74"/>
    <mergeCell ref="N75:Q75"/>
    <mergeCell ref="H76:I76"/>
    <mergeCell ref="A7:B7"/>
    <mergeCell ref="I7:J7"/>
    <mergeCell ref="H8:Q11"/>
    <mergeCell ref="A12:B12"/>
    <mergeCell ref="H12:Q15"/>
    <mergeCell ref="A14:B14"/>
    <mergeCell ref="A31:B31"/>
    <mergeCell ref="H34:Q34"/>
    <mergeCell ref="H36:Q41"/>
    <mergeCell ref="A24:B24"/>
    <mergeCell ref="H24:Q25"/>
    <mergeCell ref="A25:B25"/>
    <mergeCell ref="A27:B27"/>
    <mergeCell ref="A28:B28"/>
    <mergeCell ref="A29:B29"/>
    <mergeCell ref="H29:J29"/>
    <mergeCell ref="L29:N29"/>
    <mergeCell ref="A78:B78"/>
    <mergeCell ref="C78:D78"/>
    <mergeCell ref="H78:I78"/>
    <mergeCell ref="A84:B84"/>
    <mergeCell ref="C84:D84"/>
    <mergeCell ref="H84:I84"/>
    <mergeCell ref="A85:B85"/>
    <mergeCell ref="C85:D85"/>
    <mergeCell ref="H85:I85"/>
    <mergeCell ref="A81:B81"/>
    <mergeCell ref="C81:D81"/>
    <mergeCell ref="H81:I81"/>
    <mergeCell ref="A82:B82"/>
    <mergeCell ref="H82:I82"/>
    <mergeCell ref="A83:B83"/>
    <mergeCell ref="C83:D83"/>
    <mergeCell ref="H83:I83"/>
    <mergeCell ref="A89:B89"/>
    <mergeCell ref="C89:D89"/>
    <mergeCell ref="H89:I89"/>
    <mergeCell ref="A90:B90"/>
    <mergeCell ref="C90:D90"/>
    <mergeCell ref="H90:I90"/>
    <mergeCell ref="A87:B87"/>
    <mergeCell ref="C87:D87"/>
    <mergeCell ref="H87:I87"/>
    <mergeCell ref="A88:B88"/>
    <mergeCell ref="C88:D88"/>
    <mergeCell ref="H88:I88"/>
    <mergeCell ref="A93:B93"/>
    <mergeCell ref="C93:D93"/>
    <mergeCell ref="H93:I93"/>
    <mergeCell ref="A94:B94"/>
    <mergeCell ref="C94:D94"/>
    <mergeCell ref="H94:I94"/>
    <mergeCell ref="A91:B91"/>
    <mergeCell ref="C91:D91"/>
    <mergeCell ref="H91:I91"/>
    <mergeCell ref="A92:B92"/>
    <mergeCell ref="C92:D92"/>
    <mergeCell ref="H92:I92"/>
    <mergeCell ref="A97:B97"/>
    <mergeCell ref="C97:D97"/>
    <mergeCell ref="H97:I97"/>
    <mergeCell ref="A98:B98"/>
    <mergeCell ref="C98:D98"/>
    <mergeCell ref="H98:I98"/>
    <mergeCell ref="A95:B95"/>
    <mergeCell ref="C95:D95"/>
    <mergeCell ref="H95:I95"/>
    <mergeCell ref="A96:B96"/>
    <mergeCell ref="C96:D96"/>
    <mergeCell ref="H96:I96"/>
    <mergeCell ref="A101:B101"/>
    <mergeCell ref="C101:D101"/>
    <mergeCell ref="H101:I101"/>
    <mergeCell ref="A102:B102"/>
    <mergeCell ref="C102:D102"/>
    <mergeCell ref="H102:I102"/>
    <mergeCell ref="A99:B99"/>
    <mergeCell ref="C99:D99"/>
    <mergeCell ref="H99:I99"/>
    <mergeCell ref="A100:B100"/>
    <mergeCell ref="C100:D100"/>
    <mergeCell ref="H100:I100"/>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13:B113"/>
    <mergeCell ref="C113:D113"/>
    <mergeCell ref="H113:I113"/>
    <mergeCell ref="A114:B114"/>
    <mergeCell ref="C114:D114"/>
    <mergeCell ref="H114:I114"/>
    <mergeCell ref="A111:B111"/>
    <mergeCell ref="C111:D111"/>
    <mergeCell ref="H111:I111"/>
    <mergeCell ref="A112:B112"/>
    <mergeCell ref="H112:I112"/>
    <mergeCell ref="A117:B117"/>
    <mergeCell ref="C117:D117"/>
    <mergeCell ref="H117:I117"/>
    <mergeCell ref="A118:B118"/>
    <mergeCell ref="H118:I118"/>
    <mergeCell ref="A119:B119"/>
    <mergeCell ref="C119:D119"/>
    <mergeCell ref="H119:I119"/>
    <mergeCell ref="A115:B115"/>
    <mergeCell ref="C115:D115"/>
    <mergeCell ref="H115:I115"/>
    <mergeCell ref="A116:B116"/>
    <mergeCell ref="C116:D116"/>
    <mergeCell ref="H116:I116"/>
    <mergeCell ref="A122:B122"/>
    <mergeCell ref="H122:I122"/>
    <mergeCell ref="A123:B123"/>
    <mergeCell ref="C123:D123"/>
    <mergeCell ref="H123:I123"/>
    <mergeCell ref="A120:B120"/>
    <mergeCell ref="C120:D120"/>
    <mergeCell ref="H120:I120"/>
    <mergeCell ref="A121:B121"/>
    <mergeCell ref="C121:D121"/>
    <mergeCell ref="H121:I121"/>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8:B198"/>
    <mergeCell ref="C198:D198"/>
    <mergeCell ref="H198:I198"/>
    <mergeCell ref="A199:B199"/>
    <mergeCell ref="C199:D199"/>
    <mergeCell ref="H199:I199"/>
    <mergeCell ref="A196:B196"/>
    <mergeCell ref="C196:D196"/>
    <mergeCell ref="H196:I196"/>
    <mergeCell ref="A197:B197"/>
    <mergeCell ref="C197:D197"/>
    <mergeCell ref="H197:I197"/>
    <mergeCell ref="A202:B202"/>
    <mergeCell ref="C202:D202"/>
    <mergeCell ref="H202:I202"/>
    <mergeCell ref="A203:B203"/>
    <mergeCell ref="C203:D203"/>
    <mergeCell ref="H203:I203"/>
    <mergeCell ref="A200:B200"/>
    <mergeCell ref="C200:D200"/>
    <mergeCell ref="H200:I200"/>
    <mergeCell ref="A201:B201"/>
    <mergeCell ref="C201:D201"/>
    <mergeCell ref="H201:I201"/>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8:B238"/>
    <mergeCell ref="C238:D238"/>
    <mergeCell ref="H238:I238"/>
    <mergeCell ref="A239:B239"/>
    <mergeCell ref="C239:D239"/>
    <mergeCell ref="H239:I239"/>
    <mergeCell ref="A236:B236"/>
    <mergeCell ref="C236:D236"/>
    <mergeCell ref="H236:I236"/>
    <mergeCell ref="A237:B237"/>
    <mergeCell ref="C237:D237"/>
    <mergeCell ref="H237:I237"/>
  </mergeCells>
  <dataValidations disablePrompts="1" count="2">
    <dataValidation type="decimal" operator="lessThanOrEqual" allowBlank="1" showInputMessage="1" showErrorMessage="1" errorTitle="Release retention" error="In order to release retention, the number entered into this cell must be negative." sqref="O80:O238">
      <formula1>0</formula1>
    </dataValidation>
    <dataValidation allowBlank="1" showInputMessage="1" sqref="P80:P238"/>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6</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19"/>
      <c r="I17" s="119"/>
      <c r="J17" s="119"/>
      <c r="K17" s="119"/>
      <c r="L17" s="119"/>
      <c r="M17" s="119"/>
      <c r="N17" s="119"/>
      <c r="O17" s="119"/>
      <c r="P17" s="119"/>
      <c r="Q17" s="119"/>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18"/>
      <c r="I20" s="118"/>
      <c r="J20" s="118"/>
      <c r="K20" s="118"/>
      <c r="L20" s="118"/>
      <c r="M20" s="118"/>
      <c r="N20" s="118"/>
      <c r="O20" s="118"/>
      <c r="P20" s="118"/>
      <c r="Q20" s="118"/>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18"/>
      <c r="I23" s="118"/>
      <c r="J23" s="118"/>
      <c r="K23" s="118"/>
      <c r="L23" s="118"/>
      <c r="M23" s="118"/>
      <c r="N23" s="118"/>
      <c r="O23" s="118"/>
      <c r="P23" s="118"/>
      <c r="Q23" s="118"/>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5'!F36+'Pay App 6'!F239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18"/>
      <c r="I42" s="118"/>
      <c r="J42" s="118"/>
      <c r="K42" s="118"/>
      <c r="L42" s="118"/>
      <c r="M42" s="118"/>
      <c r="N42" s="118"/>
      <c r="O42" s="118"/>
      <c r="P42" s="118"/>
      <c r="Q42" s="118"/>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5'!F51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5'!F55+'Pay App 5'!F57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5'!B62+'Pay App 6'!N239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6.1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15">
        <f>+'Project Summary Sheet'!C17</f>
        <v>0</v>
      </c>
      <c r="O74" s="115"/>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16" t="s">
        <v>63</v>
      </c>
      <c r="F78" s="116" t="s">
        <v>64</v>
      </c>
      <c r="G78" s="116" t="s">
        <v>65</v>
      </c>
      <c r="H78" s="169" t="s">
        <v>66</v>
      </c>
      <c r="I78" s="169"/>
      <c r="J78" s="116" t="s">
        <v>67</v>
      </c>
      <c r="K78" s="116" t="s">
        <v>248</v>
      </c>
      <c r="L78" s="116" t="s">
        <v>68</v>
      </c>
      <c r="M78" s="42" t="s">
        <v>69</v>
      </c>
      <c r="N78" s="116" t="s">
        <v>70</v>
      </c>
      <c r="O78" s="112" t="s">
        <v>71</v>
      </c>
      <c r="P78" s="116" t="s">
        <v>72</v>
      </c>
      <c r="Q78" s="116" t="s">
        <v>425</v>
      </c>
    </row>
    <row r="79" spans="1:20" ht="65.25" customHeight="1" x14ac:dyDescent="0.25">
      <c r="A79" s="170" t="s">
        <v>73</v>
      </c>
      <c r="B79" s="170"/>
      <c r="C79" s="170" t="s">
        <v>74</v>
      </c>
      <c r="D79" s="170"/>
      <c r="E79" s="117" t="s">
        <v>14</v>
      </c>
      <c r="F79" s="117" t="s">
        <v>235</v>
      </c>
      <c r="G79" s="117" t="s">
        <v>234</v>
      </c>
      <c r="H79" s="170" t="s">
        <v>236</v>
      </c>
      <c r="I79" s="170"/>
      <c r="J79" s="117" t="s">
        <v>245</v>
      </c>
      <c r="K79" s="45" t="s">
        <v>246</v>
      </c>
      <c r="L79" s="117" t="s">
        <v>247</v>
      </c>
      <c r="M79" s="45" t="s">
        <v>237</v>
      </c>
      <c r="N79" s="117" t="s">
        <v>238</v>
      </c>
      <c r="O79" s="113" t="s">
        <v>424</v>
      </c>
      <c r="P79" s="117" t="s">
        <v>423</v>
      </c>
      <c r="Q79" s="117" t="s">
        <v>239</v>
      </c>
    </row>
    <row r="80" spans="1:20" ht="21" customHeight="1" x14ac:dyDescent="0.25">
      <c r="A80" s="171" t="s">
        <v>77</v>
      </c>
      <c r="B80" s="171"/>
      <c r="C80" s="186" t="s">
        <v>75</v>
      </c>
      <c r="D80" s="187"/>
      <c r="E80" s="100">
        <f>+'Pay App 5'!E80</f>
        <v>0</v>
      </c>
      <c r="F80" s="72"/>
      <c r="G80" s="52">
        <f>+'Pay App 5'!G80+F80</f>
        <v>0</v>
      </c>
      <c r="H80" s="196">
        <f>+'Pay App 5'!K80</f>
        <v>0</v>
      </c>
      <c r="I80" s="197"/>
      <c r="J80" s="103"/>
      <c r="K80" s="53">
        <f>+H80+J80</f>
        <v>0</v>
      </c>
      <c r="L80" s="70">
        <f>IF(ISERROR(K80/G80),0,K80/G80)</f>
        <v>0</v>
      </c>
      <c r="M80" s="52">
        <f>+G80-K80</f>
        <v>0</v>
      </c>
      <c r="N80" s="52">
        <f>SUM(+J80*0.05)</f>
        <v>0</v>
      </c>
      <c r="O80" s="100">
        <f>+'Pay App 5'!O80+'Pay App 5'!P80</f>
        <v>0</v>
      </c>
      <c r="P80" s="72"/>
      <c r="Q80" s="71">
        <f>+'Pay App 5'!Q80+N80+P80</f>
        <v>0</v>
      </c>
    </row>
    <row r="81" spans="1:17" ht="21" customHeight="1" x14ac:dyDescent="0.25">
      <c r="A81" s="154" t="s">
        <v>78</v>
      </c>
      <c r="B81" s="154"/>
      <c r="C81" s="154" t="s">
        <v>79</v>
      </c>
      <c r="D81" s="155"/>
      <c r="E81" s="101">
        <f>+'Pay App 5'!E81</f>
        <v>0</v>
      </c>
      <c r="F81" s="73"/>
      <c r="G81" s="102">
        <f>+'Pay App 5'!G81+'Pay App 6'!F81</f>
        <v>0</v>
      </c>
      <c r="H81" s="194">
        <f>+'Pay App 5'!K81</f>
        <v>0</v>
      </c>
      <c r="I81" s="195"/>
      <c r="J81" s="104"/>
      <c r="K81" s="55">
        <f>+H81+J81</f>
        <v>0</v>
      </c>
      <c r="L81" s="56">
        <f t="shared" ref="L81:L145" si="0">IF(ISERROR(K81/G81),0,K81/G81)</f>
        <v>0</v>
      </c>
      <c r="M81" s="54">
        <f t="shared" ref="M81:M145" si="1">+G81-K81</f>
        <v>0</v>
      </c>
      <c r="N81" s="54">
        <f>SUM(+J81*0.05)</f>
        <v>0</v>
      </c>
      <c r="O81" s="101">
        <f>+'Pay App 5'!O81+'Pay App 5'!P81</f>
        <v>0</v>
      </c>
      <c r="P81" s="73"/>
      <c r="Q81" s="69">
        <f>+'Pay App 5'!Q81+N81+P81</f>
        <v>0</v>
      </c>
    </row>
    <row r="82" spans="1:17" ht="21" customHeight="1" x14ac:dyDescent="0.25">
      <c r="A82" s="154" t="s">
        <v>80</v>
      </c>
      <c r="B82" s="154"/>
      <c r="C82" s="114" t="s">
        <v>76</v>
      </c>
      <c r="D82" s="58"/>
      <c r="E82" s="101">
        <f>+'Pay App 5'!E82</f>
        <v>0</v>
      </c>
      <c r="F82" s="73"/>
      <c r="G82" s="102">
        <f>+'Pay App 5'!G82+'Pay App 6'!F82</f>
        <v>0</v>
      </c>
      <c r="H82" s="194">
        <f>+'Pay App 5'!K82</f>
        <v>0</v>
      </c>
      <c r="I82" s="195"/>
      <c r="J82" s="104"/>
      <c r="K82" s="55">
        <f t="shared" ref="K82:K146" si="2">+H82+J82</f>
        <v>0</v>
      </c>
      <c r="L82" s="56">
        <f t="shared" si="0"/>
        <v>0</v>
      </c>
      <c r="M82" s="54">
        <f t="shared" si="1"/>
        <v>0</v>
      </c>
      <c r="N82" s="54">
        <f t="shared" ref="N82:N146" si="3">SUM(+J82*0.05)</f>
        <v>0</v>
      </c>
      <c r="O82" s="101">
        <f>+'Pay App 5'!O82+'Pay App 5'!P82</f>
        <v>0</v>
      </c>
      <c r="P82" s="73"/>
      <c r="Q82" s="69">
        <f>+'Pay App 5'!Q82+N82+P82</f>
        <v>0</v>
      </c>
    </row>
    <row r="83" spans="1:17" ht="21" customHeight="1" x14ac:dyDescent="0.25">
      <c r="A83" s="154" t="s">
        <v>408</v>
      </c>
      <c r="B83" s="154"/>
      <c r="C83" s="154" t="s">
        <v>409</v>
      </c>
      <c r="D83" s="155"/>
      <c r="E83" s="101">
        <f>+'Pay App 5'!E83</f>
        <v>0</v>
      </c>
      <c r="F83" s="73"/>
      <c r="G83" s="102">
        <f>+'Pay App 5'!G83+'Pay App 6'!F83</f>
        <v>0</v>
      </c>
      <c r="H83" s="194">
        <f>+'Pay App 5'!K83</f>
        <v>0</v>
      </c>
      <c r="I83" s="195"/>
      <c r="J83" s="104"/>
      <c r="K83" s="55">
        <f t="shared" si="2"/>
        <v>0</v>
      </c>
      <c r="L83" s="56">
        <f t="shared" si="0"/>
        <v>0</v>
      </c>
      <c r="M83" s="54">
        <f t="shared" si="1"/>
        <v>0</v>
      </c>
      <c r="N83" s="54">
        <f t="shared" si="3"/>
        <v>0</v>
      </c>
      <c r="O83" s="101">
        <f>+'Pay App 5'!O83+'Pay App 5'!P83</f>
        <v>0</v>
      </c>
      <c r="P83" s="73"/>
      <c r="Q83" s="69">
        <f>+'Pay App 5'!Q83+N83+P83</f>
        <v>0</v>
      </c>
    </row>
    <row r="84" spans="1:17" ht="21" customHeight="1" x14ac:dyDescent="0.25">
      <c r="A84" s="154" t="s">
        <v>410</v>
      </c>
      <c r="B84" s="154"/>
      <c r="C84" s="154" t="s">
        <v>81</v>
      </c>
      <c r="D84" s="155"/>
      <c r="E84" s="101">
        <f>+'Pay App 5'!E84</f>
        <v>0</v>
      </c>
      <c r="F84" s="73"/>
      <c r="G84" s="102">
        <f>+'Pay App 5'!G84+'Pay App 6'!F84</f>
        <v>0</v>
      </c>
      <c r="H84" s="194">
        <f>+'Pay App 5'!K84</f>
        <v>0</v>
      </c>
      <c r="I84" s="195"/>
      <c r="J84" s="104"/>
      <c r="K84" s="55">
        <f t="shared" si="2"/>
        <v>0</v>
      </c>
      <c r="L84" s="56">
        <f t="shared" si="0"/>
        <v>0</v>
      </c>
      <c r="M84" s="54">
        <f t="shared" si="1"/>
        <v>0</v>
      </c>
      <c r="N84" s="54">
        <f t="shared" si="3"/>
        <v>0</v>
      </c>
      <c r="O84" s="101">
        <f>+'Pay App 5'!O84+'Pay App 5'!P84</f>
        <v>0</v>
      </c>
      <c r="P84" s="73"/>
      <c r="Q84" s="69">
        <f>+'Pay App 5'!Q84+N84+P84</f>
        <v>0</v>
      </c>
    </row>
    <row r="85" spans="1:17" ht="21" customHeight="1" x14ac:dyDescent="0.25">
      <c r="A85" s="154" t="s">
        <v>411</v>
      </c>
      <c r="B85" s="154"/>
      <c r="C85" s="154" t="s">
        <v>412</v>
      </c>
      <c r="D85" s="155"/>
      <c r="E85" s="101">
        <f>+'Pay App 5'!E85</f>
        <v>0</v>
      </c>
      <c r="F85" s="73"/>
      <c r="G85" s="102">
        <f>+'Pay App 5'!G85+'Pay App 6'!F85</f>
        <v>0</v>
      </c>
      <c r="H85" s="194">
        <f>+'Pay App 5'!K85</f>
        <v>0</v>
      </c>
      <c r="I85" s="195"/>
      <c r="J85" s="104"/>
      <c r="K85" s="55">
        <f t="shared" si="2"/>
        <v>0</v>
      </c>
      <c r="L85" s="56">
        <f t="shared" si="0"/>
        <v>0</v>
      </c>
      <c r="M85" s="54">
        <f t="shared" si="1"/>
        <v>0</v>
      </c>
      <c r="N85" s="54">
        <f t="shared" si="3"/>
        <v>0</v>
      </c>
      <c r="O85" s="101">
        <f>+'Pay App 5'!O85+'Pay App 5'!P85</f>
        <v>0</v>
      </c>
      <c r="P85" s="73"/>
      <c r="Q85" s="69">
        <f>+'Pay App 5'!Q85+N85+P85</f>
        <v>0</v>
      </c>
    </row>
    <row r="86" spans="1:17" ht="21" customHeight="1" x14ac:dyDescent="0.25">
      <c r="A86" s="154" t="s">
        <v>406</v>
      </c>
      <c r="B86" s="154"/>
      <c r="C86" s="154" t="s">
        <v>407</v>
      </c>
      <c r="D86" s="155"/>
      <c r="E86" s="101">
        <f>+'Pay App 5'!E86</f>
        <v>0</v>
      </c>
      <c r="F86" s="73"/>
      <c r="G86" s="102">
        <f>+'Pay App 5'!G86+'Pay App 6'!F86</f>
        <v>0</v>
      </c>
      <c r="H86" s="194">
        <f>+'Pay App 5'!K86</f>
        <v>0</v>
      </c>
      <c r="I86" s="195"/>
      <c r="J86" s="104"/>
      <c r="K86" s="55">
        <f t="shared" ref="K86" si="4">+H86+J86</f>
        <v>0</v>
      </c>
      <c r="L86" s="56">
        <f t="shared" ref="L86" si="5">IF(ISERROR(K86/G86),0,K86/G86)</f>
        <v>0</v>
      </c>
      <c r="M86" s="54">
        <f t="shared" ref="M86" si="6">+G86-K86</f>
        <v>0</v>
      </c>
      <c r="N86" s="54">
        <f t="shared" ref="N86" si="7">SUM(+J86*0.05)</f>
        <v>0</v>
      </c>
      <c r="O86" s="101">
        <f>+'Pay App 5'!O86+'Pay App 5'!P86</f>
        <v>0</v>
      </c>
      <c r="P86" s="73"/>
      <c r="Q86" s="69">
        <f>+'Pay App 5'!Q86+N86+P86</f>
        <v>0</v>
      </c>
    </row>
    <row r="87" spans="1:17" ht="21" customHeight="1" x14ac:dyDescent="0.25">
      <c r="A87" s="154" t="s">
        <v>562</v>
      </c>
      <c r="B87" s="154"/>
      <c r="C87" s="154" t="s">
        <v>563</v>
      </c>
      <c r="D87" s="155"/>
      <c r="E87" s="101">
        <f>+'Pay App 5'!E87</f>
        <v>0</v>
      </c>
      <c r="F87" s="73"/>
      <c r="G87" s="102">
        <f>+'Pay App 5'!G87+'Pay App 6'!F87</f>
        <v>0</v>
      </c>
      <c r="H87" s="194">
        <f>+'Pay App 5'!K87</f>
        <v>0</v>
      </c>
      <c r="I87" s="195"/>
      <c r="J87" s="104"/>
      <c r="K87" s="55">
        <f t="shared" si="2"/>
        <v>0</v>
      </c>
      <c r="L87" s="56">
        <f t="shared" si="0"/>
        <v>0</v>
      </c>
      <c r="M87" s="54">
        <f t="shared" si="1"/>
        <v>0</v>
      </c>
      <c r="N87" s="54">
        <f t="shared" si="3"/>
        <v>0</v>
      </c>
      <c r="O87" s="101">
        <f>+'Pay App 5'!O87+'Pay App 5'!P87</f>
        <v>0</v>
      </c>
      <c r="P87" s="73"/>
      <c r="Q87" s="69">
        <f>+'Pay App 5'!Q87+N87+P87</f>
        <v>0</v>
      </c>
    </row>
    <row r="88" spans="1:17" ht="21" customHeight="1" x14ac:dyDescent="0.25">
      <c r="A88" s="159" t="s">
        <v>228</v>
      </c>
      <c r="B88" s="159"/>
      <c r="C88" s="186" t="s">
        <v>269</v>
      </c>
      <c r="D88" s="187"/>
      <c r="E88" s="101">
        <f>+'Pay App 5'!E88</f>
        <v>0</v>
      </c>
      <c r="F88" s="73"/>
      <c r="G88" s="102">
        <f>+'Pay App 5'!G88+'Pay App 6'!F88</f>
        <v>0</v>
      </c>
      <c r="H88" s="194">
        <f>+'Pay App 5'!K88</f>
        <v>0</v>
      </c>
      <c r="I88" s="195"/>
      <c r="J88" s="104"/>
      <c r="K88" s="55">
        <f t="shared" si="2"/>
        <v>0</v>
      </c>
      <c r="L88" s="56">
        <f t="shared" si="0"/>
        <v>0</v>
      </c>
      <c r="M88" s="54">
        <f t="shared" si="1"/>
        <v>0</v>
      </c>
      <c r="N88" s="54">
        <f t="shared" si="3"/>
        <v>0</v>
      </c>
      <c r="O88" s="101">
        <f>+'Pay App 5'!O88+'Pay App 5'!P88</f>
        <v>0</v>
      </c>
      <c r="P88" s="73"/>
      <c r="Q88" s="69">
        <f>+'Pay App 5'!Q88+N88+P88</f>
        <v>0</v>
      </c>
    </row>
    <row r="89" spans="1:17" ht="21" customHeight="1" x14ac:dyDescent="0.25">
      <c r="A89" s="154" t="s">
        <v>82</v>
      </c>
      <c r="B89" s="154"/>
      <c r="C89" s="154" t="s">
        <v>256</v>
      </c>
      <c r="D89" s="155"/>
      <c r="E89" s="101">
        <f>+'Pay App 5'!E89</f>
        <v>0</v>
      </c>
      <c r="F89" s="73"/>
      <c r="G89" s="102">
        <f>+'Pay App 5'!G89+'Pay App 6'!F89</f>
        <v>0</v>
      </c>
      <c r="H89" s="194">
        <f>+'Pay App 5'!K89</f>
        <v>0</v>
      </c>
      <c r="I89" s="195"/>
      <c r="J89" s="104"/>
      <c r="K89" s="55">
        <f t="shared" si="2"/>
        <v>0</v>
      </c>
      <c r="L89" s="56">
        <f t="shared" si="0"/>
        <v>0</v>
      </c>
      <c r="M89" s="54">
        <f t="shared" si="1"/>
        <v>0</v>
      </c>
      <c r="N89" s="54">
        <f t="shared" si="3"/>
        <v>0</v>
      </c>
      <c r="O89" s="101">
        <f>+'Pay App 5'!O89+'Pay App 5'!P89</f>
        <v>0</v>
      </c>
      <c r="P89" s="73"/>
      <c r="Q89" s="69">
        <f>+'Pay App 5'!Q89+N89+P89</f>
        <v>0</v>
      </c>
    </row>
    <row r="90" spans="1:17" ht="21" customHeight="1" x14ac:dyDescent="0.25">
      <c r="A90" s="154" t="s">
        <v>257</v>
      </c>
      <c r="B90" s="154"/>
      <c r="C90" s="154" t="s">
        <v>258</v>
      </c>
      <c r="D90" s="155"/>
      <c r="E90" s="101">
        <f>+'Pay App 5'!E90</f>
        <v>0</v>
      </c>
      <c r="F90" s="73"/>
      <c r="G90" s="102">
        <f>+'Pay App 5'!G90+'Pay App 6'!F90</f>
        <v>0</v>
      </c>
      <c r="H90" s="194">
        <f>+'Pay App 5'!K90</f>
        <v>0</v>
      </c>
      <c r="I90" s="195"/>
      <c r="J90" s="104"/>
      <c r="K90" s="55">
        <f t="shared" si="2"/>
        <v>0</v>
      </c>
      <c r="L90" s="56">
        <f t="shared" si="0"/>
        <v>0</v>
      </c>
      <c r="M90" s="54">
        <f t="shared" si="1"/>
        <v>0</v>
      </c>
      <c r="N90" s="54">
        <f t="shared" si="3"/>
        <v>0</v>
      </c>
      <c r="O90" s="101">
        <f>+'Pay App 5'!O90+'Pay App 5'!P90</f>
        <v>0</v>
      </c>
      <c r="P90" s="73"/>
      <c r="Q90" s="69">
        <f>+'Pay App 5'!Q90+N90+P90</f>
        <v>0</v>
      </c>
    </row>
    <row r="91" spans="1:17" ht="21" customHeight="1" x14ac:dyDescent="0.25">
      <c r="A91" s="154" t="s">
        <v>259</v>
      </c>
      <c r="B91" s="154"/>
      <c r="C91" s="154" t="s">
        <v>260</v>
      </c>
      <c r="D91" s="155"/>
      <c r="E91" s="101">
        <f>+'Pay App 5'!E91</f>
        <v>0</v>
      </c>
      <c r="F91" s="73"/>
      <c r="G91" s="102">
        <f>+'Pay App 5'!G91+'Pay App 6'!F91</f>
        <v>0</v>
      </c>
      <c r="H91" s="194">
        <f>+'Pay App 5'!K91</f>
        <v>0</v>
      </c>
      <c r="I91" s="195"/>
      <c r="J91" s="104"/>
      <c r="K91" s="55">
        <f t="shared" si="2"/>
        <v>0</v>
      </c>
      <c r="L91" s="56">
        <f t="shared" si="0"/>
        <v>0</v>
      </c>
      <c r="M91" s="54">
        <f t="shared" si="1"/>
        <v>0</v>
      </c>
      <c r="N91" s="54">
        <f t="shared" si="3"/>
        <v>0</v>
      </c>
      <c r="O91" s="101">
        <f>+'Pay App 5'!O91+'Pay App 5'!P91</f>
        <v>0</v>
      </c>
      <c r="P91" s="73"/>
      <c r="Q91" s="69">
        <f>+'Pay App 5'!Q91+N91+P91</f>
        <v>0</v>
      </c>
    </row>
    <row r="92" spans="1:17" ht="21" customHeight="1" x14ac:dyDescent="0.25">
      <c r="A92" s="154" t="s">
        <v>261</v>
      </c>
      <c r="B92" s="154"/>
      <c r="C92" s="154" t="s">
        <v>262</v>
      </c>
      <c r="D92" s="155"/>
      <c r="E92" s="101">
        <f>+'Pay App 5'!E92</f>
        <v>0</v>
      </c>
      <c r="F92" s="73"/>
      <c r="G92" s="102">
        <f>+'Pay App 5'!G92+'Pay App 6'!F92</f>
        <v>0</v>
      </c>
      <c r="H92" s="194">
        <f>+'Pay App 5'!K92</f>
        <v>0</v>
      </c>
      <c r="I92" s="195"/>
      <c r="J92" s="104"/>
      <c r="K92" s="55">
        <f t="shared" si="2"/>
        <v>0</v>
      </c>
      <c r="L92" s="56">
        <f t="shared" si="0"/>
        <v>0</v>
      </c>
      <c r="M92" s="54">
        <f t="shared" si="1"/>
        <v>0</v>
      </c>
      <c r="N92" s="54">
        <f t="shared" si="3"/>
        <v>0</v>
      </c>
      <c r="O92" s="101">
        <f>+'Pay App 5'!O92+'Pay App 5'!P92</f>
        <v>0</v>
      </c>
      <c r="P92" s="73"/>
      <c r="Q92" s="69">
        <f>+'Pay App 5'!Q92+N92+P92</f>
        <v>0</v>
      </c>
    </row>
    <row r="93" spans="1:17" ht="21" customHeight="1" x14ac:dyDescent="0.25">
      <c r="A93" s="154" t="s">
        <v>263</v>
      </c>
      <c r="B93" s="154"/>
      <c r="C93" s="154" t="s">
        <v>264</v>
      </c>
      <c r="D93" s="155"/>
      <c r="E93" s="101">
        <f>+'Pay App 5'!E93</f>
        <v>0</v>
      </c>
      <c r="F93" s="73"/>
      <c r="G93" s="102">
        <f>+'Pay App 5'!G93+'Pay App 6'!F93</f>
        <v>0</v>
      </c>
      <c r="H93" s="194">
        <f>+'Pay App 5'!K93</f>
        <v>0</v>
      </c>
      <c r="I93" s="195"/>
      <c r="J93" s="104"/>
      <c r="K93" s="55">
        <f t="shared" si="2"/>
        <v>0</v>
      </c>
      <c r="L93" s="56">
        <f t="shared" si="0"/>
        <v>0</v>
      </c>
      <c r="M93" s="54">
        <f t="shared" si="1"/>
        <v>0</v>
      </c>
      <c r="N93" s="54">
        <f t="shared" si="3"/>
        <v>0</v>
      </c>
      <c r="O93" s="101">
        <f>+'Pay App 5'!O93+'Pay App 5'!P93</f>
        <v>0</v>
      </c>
      <c r="P93" s="73"/>
      <c r="Q93" s="69">
        <f>+'Pay App 5'!Q93+N93+P93</f>
        <v>0</v>
      </c>
    </row>
    <row r="94" spans="1:17" ht="21" customHeight="1" x14ac:dyDescent="0.25">
      <c r="A94" s="154" t="s">
        <v>265</v>
      </c>
      <c r="B94" s="154"/>
      <c r="C94" s="154" t="s">
        <v>266</v>
      </c>
      <c r="D94" s="155"/>
      <c r="E94" s="101">
        <f>+'Pay App 5'!E94</f>
        <v>0</v>
      </c>
      <c r="F94" s="73"/>
      <c r="G94" s="102">
        <f>+'Pay App 5'!G94+'Pay App 6'!F94</f>
        <v>0</v>
      </c>
      <c r="H94" s="194">
        <f>+'Pay App 5'!K94</f>
        <v>0</v>
      </c>
      <c r="I94" s="195"/>
      <c r="J94" s="104"/>
      <c r="K94" s="55">
        <f t="shared" si="2"/>
        <v>0</v>
      </c>
      <c r="L94" s="56">
        <f t="shared" si="0"/>
        <v>0</v>
      </c>
      <c r="M94" s="54">
        <f t="shared" si="1"/>
        <v>0</v>
      </c>
      <c r="N94" s="54">
        <f t="shared" si="3"/>
        <v>0</v>
      </c>
      <c r="O94" s="101">
        <f>+'Pay App 5'!O94+'Pay App 5'!P94</f>
        <v>0</v>
      </c>
      <c r="P94" s="73"/>
      <c r="Q94" s="69">
        <f>+'Pay App 5'!Q94+N94+P94</f>
        <v>0</v>
      </c>
    </row>
    <row r="95" spans="1:17" ht="21" customHeight="1" x14ac:dyDescent="0.25">
      <c r="A95" s="154" t="s">
        <v>83</v>
      </c>
      <c r="B95" s="154"/>
      <c r="C95" s="154" t="s">
        <v>267</v>
      </c>
      <c r="D95" s="155"/>
      <c r="E95" s="101">
        <f>+'Pay App 5'!E95</f>
        <v>0</v>
      </c>
      <c r="F95" s="73"/>
      <c r="G95" s="102">
        <f>+'Pay App 5'!G95+'Pay App 6'!F95</f>
        <v>0</v>
      </c>
      <c r="H95" s="194">
        <f>+'Pay App 5'!K95</f>
        <v>0</v>
      </c>
      <c r="I95" s="195"/>
      <c r="J95" s="104"/>
      <c r="K95" s="55">
        <f t="shared" si="2"/>
        <v>0</v>
      </c>
      <c r="L95" s="56">
        <f t="shared" si="0"/>
        <v>0</v>
      </c>
      <c r="M95" s="54">
        <f t="shared" si="1"/>
        <v>0</v>
      </c>
      <c r="N95" s="54">
        <f t="shared" si="3"/>
        <v>0</v>
      </c>
      <c r="O95" s="101">
        <f>+'Pay App 5'!O95+'Pay App 5'!P95</f>
        <v>0</v>
      </c>
      <c r="P95" s="73"/>
      <c r="Q95" s="69">
        <f>+'Pay App 5'!Q95+N95+P95</f>
        <v>0</v>
      </c>
    </row>
    <row r="96" spans="1:17" ht="21" customHeight="1" x14ac:dyDescent="0.25">
      <c r="A96" s="154" t="s">
        <v>84</v>
      </c>
      <c r="B96" s="154"/>
      <c r="C96" s="154" t="s">
        <v>268</v>
      </c>
      <c r="D96" s="155"/>
      <c r="E96" s="101">
        <f>+'Pay App 5'!E96</f>
        <v>0</v>
      </c>
      <c r="F96" s="73"/>
      <c r="G96" s="102">
        <f>+'Pay App 5'!G96+'Pay App 6'!F96</f>
        <v>0</v>
      </c>
      <c r="H96" s="194">
        <f>+'Pay App 5'!K96</f>
        <v>0</v>
      </c>
      <c r="I96" s="195"/>
      <c r="J96" s="104"/>
      <c r="K96" s="55">
        <f t="shared" si="2"/>
        <v>0</v>
      </c>
      <c r="L96" s="56">
        <f t="shared" si="0"/>
        <v>0</v>
      </c>
      <c r="M96" s="54">
        <f t="shared" si="1"/>
        <v>0</v>
      </c>
      <c r="N96" s="54">
        <f t="shared" si="3"/>
        <v>0</v>
      </c>
      <c r="O96" s="101">
        <f>+'Pay App 5'!O96+'Pay App 5'!P96</f>
        <v>0</v>
      </c>
      <c r="P96" s="73"/>
      <c r="Q96" s="69">
        <f>+'Pay App 5'!Q96+N96+P96</f>
        <v>0</v>
      </c>
    </row>
    <row r="97" spans="1:17" ht="21" customHeight="1" x14ac:dyDescent="0.25">
      <c r="A97" s="154" t="s">
        <v>270</v>
      </c>
      <c r="B97" s="154"/>
      <c r="C97" s="154" t="s">
        <v>271</v>
      </c>
      <c r="D97" s="155"/>
      <c r="E97" s="101">
        <f>+'Pay App 5'!E97</f>
        <v>0</v>
      </c>
      <c r="F97" s="73"/>
      <c r="G97" s="102">
        <f>+'Pay App 5'!G97+'Pay App 6'!F97</f>
        <v>0</v>
      </c>
      <c r="H97" s="194">
        <f>+'Pay App 5'!K97</f>
        <v>0</v>
      </c>
      <c r="I97" s="195"/>
      <c r="J97" s="104"/>
      <c r="K97" s="55">
        <f t="shared" si="2"/>
        <v>0</v>
      </c>
      <c r="L97" s="56">
        <f t="shared" si="0"/>
        <v>0</v>
      </c>
      <c r="M97" s="54">
        <f t="shared" si="1"/>
        <v>0</v>
      </c>
      <c r="N97" s="54">
        <f t="shared" si="3"/>
        <v>0</v>
      </c>
      <c r="O97" s="101">
        <f>+'Pay App 5'!O97+'Pay App 5'!P97</f>
        <v>0</v>
      </c>
      <c r="P97" s="73"/>
      <c r="Q97" s="69">
        <f>+'Pay App 5'!Q97+N97+P97</f>
        <v>0</v>
      </c>
    </row>
    <row r="98" spans="1:17" ht="21" customHeight="1" x14ac:dyDescent="0.25">
      <c r="A98" s="154" t="s">
        <v>272</v>
      </c>
      <c r="B98" s="154"/>
      <c r="C98" s="154" t="s">
        <v>273</v>
      </c>
      <c r="D98" s="155"/>
      <c r="E98" s="101">
        <f>+'Pay App 5'!E98</f>
        <v>0</v>
      </c>
      <c r="F98" s="73"/>
      <c r="G98" s="102">
        <f>+'Pay App 5'!G98+'Pay App 6'!F98</f>
        <v>0</v>
      </c>
      <c r="H98" s="194">
        <f>+'Pay App 5'!K98</f>
        <v>0</v>
      </c>
      <c r="I98" s="195"/>
      <c r="J98" s="104"/>
      <c r="K98" s="55">
        <f t="shared" si="2"/>
        <v>0</v>
      </c>
      <c r="L98" s="56">
        <f t="shared" si="0"/>
        <v>0</v>
      </c>
      <c r="M98" s="54">
        <f t="shared" si="1"/>
        <v>0</v>
      </c>
      <c r="N98" s="54">
        <f t="shared" si="3"/>
        <v>0</v>
      </c>
      <c r="O98" s="101">
        <f>+'Pay App 5'!O98+'Pay App 5'!P98</f>
        <v>0</v>
      </c>
      <c r="P98" s="73"/>
      <c r="Q98" s="69">
        <f>+'Pay App 5'!Q98+N98+P98</f>
        <v>0</v>
      </c>
    </row>
    <row r="99" spans="1:17" ht="21" customHeight="1" x14ac:dyDescent="0.25">
      <c r="A99" s="154" t="s">
        <v>274</v>
      </c>
      <c r="B99" s="154"/>
      <c r="C99" s="154" t="s">
        <v>275</v>
      </c>
      <c r="D99" s="155"/>
      <c r="E99" s="101">
        <f>+'Pay App 5'!E99</f>
        <v>0</v>
      </c>
      <c r="F99" s="73"/>
      <c r="G99" s="102">
        <f>+'Pay App 5'!G99+'Pay App 6'!F99</f>
        <v>0</v>
      </c>
      <c r="H99" s="194">
        <f>+'Pay App 5'!K99</f>
        <v>0</v>
      </c>
      <c r="I99" s="195"/>
      <c r="J99" s="104"/>
      <c r="K99" s="55">
        <f t="shared" si="2"/>
        <v>0</v>
      </c>
      <c r="L99" s="56">
        <f t="shared" si="0"/>
        <v>0</v>
      </c>
      <c r="M99" s="54">
        <f t="shared" si="1"/>
        <v>0</v>
      </c>
      <c r="N99" s="54">
        <f t="shared" si="3"/>
        <v>0</v>
      </c>
      <c r="O99" s="101">
        <f>+'Pay App 5'!O99+'Pay App 5'!P99</f>
        <v>0</v>
      </c>
      <c r="P99" s="73"/>
      <c r="Q99" s="69">
        <f>+'Pay App 5'!Q99+N99+P99</f>
        <v>0</v>
      </c>
    </row>
    <row r="100" spans="1:17" ht="21" customHeight="1" x14ac:dyDescent="0.25">
      <c r="A100" s="154" t="s">
        <v>276</v>
      </c>
      <c r="B100" s="154"/>
      <c r="C100" s="154" t="s">
        <v>277</v>
      </c>
      <c r="D100" s="155"/>
      <c r="E100" s="101">
        <f>+'Pay App 5'!E100</f>
        <v>0</v>
      </c>
      <c r="F100" s="73"/>
      <c r="G100" s="102">
        <f>+'Pay App 5'!G100+'Pay App 6'!F100</f>
        <v>0</v>
      </c>
      <c r="H100" s="194">
        <f>+'Pay App 5'!K100</f>
        <v>0</v>
      </c>
      <c r="I100" s="195"/>
      <c r="J100" s="104"/>
      <c r="K100" s="55">
        <f t="shared" si="2"/>
        <v>0</v>
      </c>
      <c r="L100" s="56">
        <f t="shared" si="0"/>
        <v>0</v>
      </c>
      <c r="M100" s="54">
        <f t="shared" si="1"/>
        <v>0</v>
      </c>
      <c r="N100" s="54">
        <f t="shared" si="3"/>
        <v>0</v>
      </c>
      <c r="O100" s="101">
        <f>+'Pay App 5'!O100+'Pay App 5'!P100</f>
        <v>0</v>
      </c>
      <c r="P100" s="73"/>
      <c r="Q100" s="69">
        <f>+'Pay App 5'!Q100+N100+P100</f>
        <v>0</v>
      </c>
    </row>
    <row r="101" spans="1:17" ht="21" customHeight="1" x14ac:dyDescent="0.25">
      <c r="A101" s="154" t="s">
        <v>278</v>
      </c>
      <c r="B101" s="154"/>
      <c r="C101" s="154" t="s">
        <v>279</v>
      </c>
      <c r="D101" s="155"/>
      <c r="E101" s="101">
        <f>+'Pay App 5'!E101</f>
        <v>0</v>
      </c>
      <c r="F101" s="73"/>
      <c r="G101" s="102">
        <f>+'Pay App 5'!G101+'Pay App 6'!F101</f>
        <v>0</v>
      </c>
      <c r="H101" s="194">
        <f>+'Pay App 5'!K101</f>
        <v>0</v>
      </c>
      <c r="I101" s="195"/>
      <c r="J101" s="104"/>
      <c r="K101" s="55">
        <f t="shared" si="2"/>
        <v>0</v>
      </c>
      <c r="L101" s="56">
        <f t="shared" si="0"/>
        <v>0</v>
      </c>
      <c r="M101" s="54">
        <f t="shared" si="1"/>
        <v>0</v>
      </c>
      <c r="N101" s="54">
        <f t="shared" si="3"/>
        <v>0</v>
      </c>
      <c r="O101" s="101">
        <f>+'Pay App 5'!O101+'Pay App 5'!P101</f>
        <v>0</v>
      </c>
      <c r="P101" s="73"/>
      <c r="Q101" s="69">
        <f>+'Pay App 5'!Q101+N101+P101</f>
        <v>0</v>
      </c>
    </row>
    <row r="102" spans="1:17" ht="21" customHeight="1" x14ac:dyDescent="0.25">
      <c r="A102" s="154" t="s">
        <v>281</v>
      </c>
      <c r="B102" s="154"/>
      <c r="C102" s="154" t="s">
        <v>280</v>
      </c>
      <c r="D102" s="155"/>
      <c r="E102" s="101">
        <f>+'Pay App 5'!E102</f>
        <v>0</v>
      </c>
      <c r="F102" s="73"/>
      <c r="G102" s="102">
        <f>+'Pay App 5'!G102+'Pay App 6'!F102</f>
        <v>0</v>
      </c>
      <c r="H102" s="194">
        <f>+'Pay App 5'!K102</f>
        <v>0</v>
      </c>
      <c r="I102" s="195"/>
      <c r="J102" s="104"/>
      <c r="K102" s="55">
        <f t="shared" si="2"/>
        <v>0</v>
      </c>
      <c r="L102" s="56">
        <f t="shared" si="0"/>
        <v>0</v>
      </c>
      <c r="M102" s="54">
        <f t="shared" si="1"/>
        <v>0</v>
      </c>
      <c r="N102" s="54">
        <f t="shared" si="3"/>
        <v>0</v>
      </c>
      <c r="O102" s="101">
        <f>+'Pay App 5'!O102+'Pay App 5'!P102</f>
        <v>0</v>
      </c>
      <c r="P102" s="73"/>
      <c r="Q102" s="69">
        <f>+'Pay App 5'!Q102+N102+P102</f>
        <v>0</v>
      </c>
    </row>
    <row r="103" spans="1:17" ht="21" customHeight="1" x14ac:dyDescent="0.25">
      <c r="A103" s="154" t="s">
        <v>282</v>
      </c>
      <c r="B103" s="154"/>
      <c r="C103" s="154" t="s">
        <v>283</v>
      </c>
      <c r="D103" s="155"/>
      <c r="E103" s="101">
        <f>+'Pay App 5'!E103</f>
        <v>0</v>
      </c>
      <c r="F103" s="73"/>
      <c r="G103" s="102">
        <f>+'Pay App 5'!G103+'Pay App 6'!F103</f>
        <v>0</v>
      </c>
      <c r="H103" s="194">
        <f>+'Pay App 5'!K103</f>
        <v>0</v>
      </c>
      <c r="I103" s="195"/>
      <c r="J103" s="104"/>
      <c r="K103" s="55">
        <f t="shared" si="2"/>
        <v>0</v>
      </c>
      <c r="L103" s="56">
        <f t="shared" si="0"/>
        <v>0</v>
      </c>
      <c r="M103" s="54">
        <f t="shared" si="1"/>
        <v>0</v>
      </c>
      <c r="N103" s="54">
        <f t="shared" si="3"/>
        <v>0</v>
      </c>
      <c r="O103" s="101">
        <f>+'Pay App 5'!O103+'Pay App 5'!P103</f>
        <v>0</v>
      </c>
      <c r="P103" s="73"/>
      <c r="Q103" s="69">
        <f>+'Pay App 5'!Q103+N103+P103</f>
        <v>0</v>
      </c>
    </row>
    <row r="104" spans="1:17" ht="21" customHeight="1" x14ac:dyDescent="0.25">
      <c r="A104" s="154" t="s">
        <v>284</v>
      </c>
      <c r="B104" s="154"/>
      <c r="C104" s="154" t="s">
        <v>285</v>
      </c>
      <c r="D104" s="155"/>
      <c r="E104" s="101">
        <f>+'Pay App 5'!E104</f>
        <v>0</v>
      </c>
      <c r="F104" s="73"/>
      <c r="G104" s="102">
        <f>+'Pay App 5'!G104+'Pay App 6'!F104</f>
        <v>0</v>
      </c>
      <c r="H104" s="194">
        <f>+'Pay App 5'!K104</f>
        <v>0</v>
      </c>
      <c r="I104" s="195"/>
      <c r="J104" s="104"/>
      <c r="K104" s="55">
        <f t="shared" si="2"/>
        <v>0</v>
      </c>
      <c r="L104" s="56">
        <f t="shared" si="0"/>
        <v>0</v>
      </c>
      <c r="M104" s="54">
        <f t="shared" si="1"/>
        <v>0</v>
      </c>
      <c r="N104" s="54">
        <f t="shared" si="3"/>
        <v>0</v>
      </c>
      <c r="O104" s="101">
        <f>+'Pay App 5'!O104+'Pay App 5'!P104</f>
        <v>0</v>
      </c>
      <c r="P104" s="73"/>
      <c r="Q104" s="69">
        <f>+'Pay App 5'!Q104+N104+P104</f>
        <v>0</v>
      </c>
    </row>
    <row r="105" spans="1:17" ht="21" customHeight="1" x14ac:dyDescent="0.25">
      <c r="A105" s="154" t="s">
        <v>292</v>
      </c>
      <c r="B105" s="154"/>
      <c r="C105" s="154" t="s">
        <v>286</v>
      </c>
      <c r="D105" s="155"/>
      <c r="E105" s="101">
        <f>+'Pay App 5'!E105</f>
        <v>0</v>
      </c>
      <c r="F105" s="73"/>
      <c r="G105" s="102">
        <f>+'Pay App 5'!G105+'Pay App 6'!F105</f>
        <v>0</v>
      </c>
      <c r="H105" s="194">
        <f>+'Pay App 5'!K105</f>
        <v>0</v>
      </c>
      <c r="I105" s="195"/>
      <c r="J105" s="104"/>
      <c r="K105" s="55">
        <f t="shared" si="2"/>
        <v>0</v>
      </c>
      <c r="L105" s="56">
        <f t="shared" si="0"/>
        <v>0</v>
      </c>
      <c r="M105" s="54">
        <f t="shared" si="1"/>
        <v>0</v>
      </c>
      <c r="N105" s="54">
        <f t="shared" si="3"/>
        <v>0</v>
      </c>
      <c r="O105" s="101">
        <f>+'Pay App 5'!O105+'Pay App 5'!P105</f>
        <v>0</v>
      </c>
      <c r="P105" s="73"/>
      <c r="Q105" s="69">
        <f>+'Pay App 5'!Q105+N105+P105</f>
        <v>0</v>
      </c>
    </row>
    <row r="106" spans="1:17" ht="21" customHeight="1" x14ac:dyDescent="0.25">
      <c r="A106" s="154" t="s">
        <v>413</v>
      </c>
      <c r="B106" s="154"/>
      <c r="C106" s="154" t="s">
        <v>414</v>
      </c>
      <c r="D106" s="155"/>
      <c r="E106" s="101">
        <f>+'Pay App 5'!E106</f>
        <v>0</v>
      </c>
      <c r="F106" s="73"/>
      <c r="G106" s="102">
        <f>+'Pay App 5'!G106+'Pay App 6'!F106</f>
        <v>0</v>
      </c>
      <c r="H106" s="194">
        <f>+'Pay App 5'!K106</f>
        <v>0</v>
      </c>
      <c r="I106" s="195"/>
      <c r="J106" s="104"/>
      <c r="K106" s="55">
        <f t="shared" si="2"/>
        <v>0</v>
      </c>
      <c r="L106" s="56">
        <f t="shared" si="0"/>
        <v>0</v>
      </c>
      <c r="M106" s="54">
        <f t="shared" si="1"/>
        <v>0</v>
      </c>
      <c r="N106" s="54">
        <f t="shared" si="3"/>
        <v>0</v>
      </c>
      <c r="O106" s="101">
        <f>+'Pay App 5'!O106+'Pay App 5'!P106</f>
        <v>0</v>
      </c>
      <c r="P106" s="73"/>
      <c r="Q106" s="69">
        <f>+'Pay App 5'!Q106+N106+P106</f>
        <v>0</v>
      </c>
    </row>
    <row r="107" spans="1:17" ht="21" customHeight="1" x14ac:dyDescent="0.25">
      <c r="A107" s="154" t="s">
        <v>293</v>
      </c>
      <c r="B107" s="154"/>
      <c r="C107" s="154" t="s">
        <v>287</v>
      </c>
      <c r="D107" s="155"/>
      <c r="E107" s="101">
        <f>+'Pay App 5'!E107</f>
        <v>0</v>
      </c>
      <c r="F107" s="73"/>
      <c r="G107" s="102">
        <f>+'Pay App 5'!G107+'Pay App 6'!F107</f>
        <v>0</v>
      </c>
      <c r="H107" s="194">
        <f>+'Pay App 5'!K107</f>
        <v>0</v>
      </c>
      <c r="I107" s="195"/>
      <c r="J107" s="104"/>
      <c r="K107" s="55">
        <f t="shared" si="2"/>
        <v>0</v>
      </c>
      <c r="L107" s="56">
        <f t="shared" si="0"/>
        <v>0</v>
      </c>
      <c r="M107" s="54">
        <f t="shared" si="1"/>
        <v>0</v>
      </c>
      <c r="N107" s="54">
        <f t="shared" si="3"/>
        <v>0</v>
      </c>
      <c r="O107" s="101">
        <f>+'Pay App 5'!O107+'Pay App 5'!P107</f>
        <v>0</v>
      </c>
      <c r="P107" s="73"/>
      <c r="Q107" s="69">
        <f>+'Pay App 5'!Q107+N107+P107</f>
        <v>0</v>
      </c>
    </row>
    <row r="108" spans="1:17" ht="21" customHeight="1" x14ac:dyDescent="0.25">
      <c r="A108" s="154" t="s">
        <v>294</v>
      </c>
      <c r="B108" s="154"/>
      <c r="C108" s="154" t="s">
        <v>288</v>
      </c>
      <c r="D108" s="155"/>
      <c r="E108" s="101">
        <f>+'Pay App 5'!E108</f>
        <v>0</v>
      </c>
      <c r="F108" s="73"/>
      <c r="G108" s="102">
        <f>+'Pay App 5'!G108+'Pay App 6'!F108</f>
        <v>0</v>
      </c>
      <c r="H108" s="194">
        <f>+'Pay App 5'!K108</f>
        <v>0</v>
      </c>
      <c r="I108" s="195"/>
      <c r="J108" s="104"/>
      <c r="K108" s="55">
        <f t="shared" si="2"/>
        <v>0</v>
      </c>
      <c r="L108" s="56">
        <f t="shared" si="0"/>
        <v>0</v>
      </c>
      <c r="M108" s="54">
        <f t="shared" si="1"/>
        <v>0</v>
      </c>
      <c r="N108" s="54">
        <f t="shared" si="3"/>
        <v>0</v>
      </c>
      <c r="O108" s="101">
        <f>+'Pay App 5'!O108+'Pay App 5'!P108</f>
        <v>0</v>
      </c>
      <c r="P108" s="73"/>
      <c r="Q108" s="69">
        <f>+'Pay App 5'!Q108+N108+P108</f>
        <v>0</v>
      </c>
    </row>
    <row r="109" spans="1:17" ht="21" customHeight="1" x14ac:dyDescent="0.25">
      <c r="A109" s="154" t="s">
        <v>295</v>
      </c>
      <c r="B109" s="154"/>
      <c r="C109" s="154" t="s">
        <v>289</v>
      </c>
      <c r="D109" s="155"/>
      <c r="E109" s="101">
        <f>+'Pay App 5'!E109</f>
        <v>0</v>
      </c>
      <c r="F109" s="73"/>
      <c r="G109" s="102">
        <f>+'Pay App 5'!G109+'Pay App 6'!F109</f>
        <v>0</v>
      </c>
      <c r="H109" s="194">
        <f>+'Pay App 5'!K109</f>
        <v>0</v>
      </c>
      <c r="I109" s="195"/>
      <c r="J109" s="104"/>
      <c r="K109" s="55">
        <f t="shared" si="2"/>
        <v>0</v>
      </c>
      <c r="L109" s="56">
        <f t="shared" si="0"/>
        <v>0</v>
      </c>
      <c r="M109" s="54">
        <f t="shared" si="1"/>
        <v>0</v>
      </c>
      <c r="N109" s="54">
        <f t="shared" si="3"/>
        <v>0</v>
      </c>
      <c r="O109" s="101">
        <f>+'Pay App 5'!O109+'Pay App 5'!P109</f>
        <v>0</v>
      </c>
      <c r="P109" s="73"/>
      <c r="Q109" s="69">
        <f>+'Pay App 5'!Q109+N109+P109</f>
        <v>0</v>
      </c>
    </row>
    <row r="110" spans="1:17" ht="21" customHeight="1" x14ac:dyDescent="0.25">
      <c r="A110" s="154" t="s">
        <v>296</v>
      </c>
      <c r="B110" s="154"/>
      <c r="C110" s="154" t="s">
        <v>290</v>
      </c>
      <c r="D110" s="155"/>
      <c r="E110" s="101">
        <f>+'Pay App 5'!E110</f>
        <v>0</v>
      </c>
      <c r="F110" s="73"/>
      <c r="G110" s="102">
        <f>+'Pay App 5'!G110+'Pay App 6'!F110</f>
        <v>0</v>
      </c>
      <c r="H110" s="194">
        <f>+'Pay App 5'!K110</f>
        <v>0</v>
      </c>
      <c r="I110" s="195"/>
      <c r="J110" s="104"/>
      <c r="K110" s="55">
        <f t="shared" si="2"/>
        <v>0</v>
      </c>
      <c r="L110" s="56">
        <f t="shared" si="0"/>
        <v>0</v>
      </c>
      <c r="M110" s="54">
        <f t="shared" si="1"/>
        <v>0</v>
      </c>
      <c r="N110" s="54">
        <f t="shared" si="3"/>
        <v>0</v>
      </c>
      <c r="O110" s="101">
        <f>+'Pay App 5'!O110+'Pay App 5'!P110</f>
        <v>0</v>
      </c>
      <c r="P110" s="73"/>
      <c r="Q110" s="69">
        <f>+'Pay App 5'!Q110+N110+P110</f>
        <v>0</v>
      </c>
    </row>
    <row r="111" spans="1:17" ht="21" customHeight="1" x14ac:dyDescent="0.25">
      <c r="A111" s="154" t="s">
        <v>297</v>
      </c>
      <c r="B111" s="154"/>
      <c r="C111" s="154" t="s">
        <v>291</v>
      </c>
      <c r="D111" s="155"/>
      <c r="E111" s="101">
        <f>+'Pay App 5'!E111</f>
        <v>0</v>
      </c>
      <c r="F111" s="73"/>
      <c r="G111" s="102">
        <f>+'Pay App 5'!G111+'Pay App 6'!F111</f>
        <v>0</v>
      </c>
      <c r="H111" s="194">
        <f>+'Pay App 5'!K111</f>
        <v>0</v>
      </c>
      <c r="I111" s="195"/>
      <c r="J111" s="104"/>
      <c r="K111" s="55">
        <f t="shared" si="2"/>
        <v>0</v>
      </c>
      <c r="L111" s="56">
        <f t="shared" si="0"/>
        <v>0</v>
      </c>
      <c r="M111" s="54">
        <f t="shared" si="1"/>
        <v>0</v>
      </c>
      <c r="N111" s="54">
        <f t="shared" si="3"/>
        <v>0</v>
      </c>
      <c r="O111" s="101">
        <f>+'Pay App 5'!O111+'Pay App 5'!P111</f>
        <v>0</v>
      </c>
      <c r="P111" s="73"/>
      <c r="Q111" s="69">
        <f>+'Pay App 5'!Q111+N111+P111</f>
        <v>0</v>
      </c>
    </row>
    <row r="112" spans="1:17" ht="21" customHeight="1" x14ac:dyDescent="0.25">
      <c r="A112" s="159" t="s">
        <v>226</v>
      </c>
      <c r="B112" s="159"/>
      <c r="C112" s="159" t="s">
        <v>227</v>
      </c>
      <c r="D112" s="160"/>
      <c r="E112" s="101">
        <f>+'Pay App 5'!E112</f>
        <v>0</v>
      </c>
      <c r="F112" s="73"/>
      <c r="G112" s="102">
        <f>+'Pay App 5'!G112+'Pay App 6'!F112</f>
        <v>0</v>
      </c>
      <c r="H112" s="194">
        <f>+'Pay App 5'!K112</f>
        <v>0</v>
      </c>
      <c r="I112" s="195"/>
      <c r="J112" s="104"/>
      <c r="K112" s="55">
        <f t="shared" si="2"/>
        <v>0</v>
      </c>
      <c r="L112" s="56">
        <f t="shared" si="0"/>
        <v>0</v>
      </c>
      <c r="M112" s="54">
        <f t="shared" si="1"/>
        <v>0</v>
      </c>
      <c r="N112" s="54">
        <f t="shared" si="3"/>
        <v>0</v>
      </c>
      <c r="O112" s="101">
        <f>+'Pay App 5'!O112+'Pay App 5'!P112</f>
        <v>0</v>
      </c>
      <c r="P112" s="73"/>
      <c r="Q112" s="69">
        <f>+'Pay App 5'!Q112+N112+P112</f>
        <v>0</v>
      </c>
    </row>
    <row r="113" spans="1:17" ht="21" customHeight="1" x14ac:dyDescent="0.25">
      <c r="A113" s="154" t="s">
        <v>85</v>
      </c>
      <c r="B113" s="154"/>
      <c r="C113" s="154" t="s">
        <v>86</v>
      </c>
      <c r="D113" s="155"/>
      <c r="E113" s="101">
        <f>+'Pay App 5'!E113</f>
        <v>0</v>
      </c>
      <c r="F113" s="73"/>
      <c r="G113" s="102">
        <f>+'Pay App 5'!G113+'Pay App 6'!F113</f>
        <v>0</v>
      </c>
      <c r="H113" s="194">
        <f>+'Pay App 5'!K113</f>
        <v>0</v>
      </c>
      <c r="I113" s="195"/>
      <c r="J113" s="104"/>
      <c r="K113" s="55">
        <f t="shared" si="2"/>
        <v>0</v>
      </c>
      <c r="L113" s="56">
        <f t="shared" si="0"/>
        <v>0</v>
      </c>
      <c r="M113" s="54">
        <f t="shared" si="1"/>
        <v>0</v>
      </c>
      <c r="N113" s="54">
        <f t="shared" si="3"/>
        <v>0</v>
      </c>
      <c r="O113" s="101">
        <f>+'Pay App 5'!O113+'Pay App 5'!P113</f>
        <v>0</v>
      </c>
      <c r="P113" s="73"/>
      <c r="Q113" s="69">
        <f>+'Pay App 5'!Q113+N113+P113</f>
        <v>0</v>
      </c>
    </row>
    <row r="114" spans="1:17" ht="21" customHeight="1" x14ac:dyDescent="0.25">
      <c r="A114" s="154" t="s">
        <v>87</v>
      </c>
      <c r="B114" s="154"/>
      <c r="C114" s="154" t="s">
        <v>88</v>
      </c>
      <c r="D114" s="155"/>
      <c r="E114" s="101">
        <f>+'Pay App 5'!E114</f>
        <v>0</v>
      </c>
      <c r="F114" s="73"/>
      <c r="G114" s="102">
        <f>+'Pay App 5'!G114+'Pay App 6'!F114</f>
        <v>0</v>
      </c>
      <c r="H114" s="194">
        <f>+'Pay App 5'!K114</f>
        <v>0</v>
      </c>
      <c r="I114" s="195"/>
      <c r="J114" s="104"/>
      <c r="K114" s="55">
        <f t="shared" si="2"/>
        <v>0</v>
      </c>
      <c r="L114" s="56">
        <f t="shared" si="0"/>
        <v>0</v>
      </c>
      <c r="M114" s="54">
        <f t="shared" si="1"/>
        <v>0</v>
      </c>
      <c r="N114" s="54">
        <f t="shared" si="3"/>
        <v>0</v>
      </c>
      <c r="O114" s="101">
        <f>+'Pay App 5'!O114+'Pay App 5'!P114</f>
        <v>0</v>
      </c>
      <c r="P114" s="73"/>
      <c r="Q114" s="69">
        <f>+'Pay App 5'!Q114+N114+P114</f>
        <v>0</v>
      </c>
    </row>
    <row r="115" spans="1:17" ht="21" customHeight="1" x14ac:dyDescent="0.25">
      <c r="A115" s="154" t="s">
        <v>298</v>
      </c>
      <c r="B115" s="154"/>
      <c r="C115" s="154" t="s">
        <v>299</v>
      </c>
      <c r="D115" s="155"/>
      <c r="E115" s="101">
        <f>+'Pay App 5'!E115</f>
        <v>0</v>
      </c>
      <c r="F115" s="73"/>
      <c r="G115" s="102">
        <f>+'Pay App 5'!G115+'Pay App 6'!F115</f>
        <v>0</v>
      </c>
      <c r="H115" s="194">
        <f>+'Pay App 5'!K115</f>
        <v>0</v>
      </c>
      <c r="I115" s="195"/>
      <c r="J115" s="104"/>
      <c r="K115" s="55">
        <f t="shared" si="2"/>
        <v>0</v>
      </c>
      <c r="L115" s="56">
        <f t="shared" si="0"/>
        <v>0</v>
      </c>
      <c r="M115" s="54">
        <f t="shared" si="1"/>
        <v>0</v>
      </c>
      <c r="N115" s="54">
        <f t="shared" si="3"/>
        <v>0</v>
      </c>
      <c r="O115" s="101">
        <f>+'Pay App 5'!O115+'Pay App 5'!P115</f>
        <v>0</v>
      </c>
      <c r="P115" s="73"/>
      <c r="Q115" s="69">
        <f>+'Pay App 5'!Q115+N115+P115</f>
        <v>0</v>
      </c>
    </row>
    <row r="116" spans="1:17" ht="21" customHeight="1" x14ac:dyDescent="0.25">
      <c r="A116" s="159" t="s">
        <v>224</v>
      </c>
      <c r="B116" s="159"/>
      <c r="C116" s="157" t="s">
        <v>225</v>
      </c>
      <c r="D116" s="185"/>
      <c r="E116" s="101">
        <f>+'Pay App 5'!E116</f>
        <v>0</v>
      </c>
      <c r="F116" s="73"/>
      <c r="G116" s="102">
        <f>+'Pay App 5'!G116+'Pay App 6'!F116</f>
        <v>0</v>
      </c>
      <c r="H116" s="194">
        <f>+'Pay App 5'!K116</f>
        <v>0</v>
      </c>
      <c r="I116" s="195"/>
      <c r="J116" s="104"/>
      <c r="K116" s="55">
        <f t="shared" si="2"/>
        <v>0</v>
      </c>
      <c r="L116" s="56">
        <f t="shared" si="0"/>
        <v>0</v>
      </c>
      <c r="M116" s="54">
        <f t="shared" si="1"/>
        <v>0</v>
      </c>
      <c r="N116" s="54">
        <f t="shared" si="3"/>
        <v>0</v>
      </c>
      <c r="O116" s="101">
        <f>+'Pay App 5'!O116+'Pay App 5'!P116</f>
        <v>0</v>
      </c>
      <c r="P116" s="73"/>
      <c r="Q116" s="69">
        <f>+'Pay App 5'!Q116+N116+P116</f>
        <v>0</v>
      </c>
    </row>
    <row r="117" spans="1:17" ht="21" customHeight="1" x14ac:dyDescent="0.25">
      <c r="A117" s="154" t="s">
        <v>300</v>
      </c>
      <c r="B117" s="154"/>
      <c r="C117" s="154" t="s">
        <v>301</v>
      </c>
      <c r="D117" s="155"/>
      <c r="E117" s="101">
        <f>+'Pay App 5'!E117</f>
        <v>0</v>
      </c>
      <c r="F117" s="73"/>
      <c r="G117" s="102">
        <f>+'Pay App 5'!G117+'Pay App 6'!F117</f>
        <v>0</v>
      </c>
      <c r="H117" s="194">
        <f>+'Pay App 5'!K117</f>
        <v>0</v>
      </c>
      <c r="I117" s="195"/>
      <c r="J117" s="104"/>
      <c r="K117" s="55">
        <f t="shared" si="2"/>
        <v>0</v>
      </c>
      <c r="L117" s="56">
        <f t="shared" si="0"/>
        <v>0</v>
      </c>
      <c r="M117" s="54">
        <f t="shared" si="1"/>
        <v>0</v>
      </c>
      <c r="N117" s="54">
        <f t="shared" si="3"/>
        <v>0</v>
      </c>
      <c r="O117" s="101">
        <f>+'Pay App 5'!O117+'Pay App 5'!P117</f>
        <v>0</v>
      </c>
      <c r="P117" s="73"/>
      <c r="Q117" s="69">
        <f>+'Pay App 5'!Q117+N117+P117</f>
        <v>0</v>
      </c>
    </row>
    <row r="118" spans="1:17" ht="21" customHeight="1" x14ac:dyDescent="0.25">
      <c r="A118" s="154" t="s">
        <v>89</v>
      </c>
      <c r="B118" s="154"/>
      <c r="C118" s="123" t="s">
        <v>90</v>
      </c>
      <c r="D118" s="136"/>
      <c r="E118" s="101">
        <f>+'Pay App 5'!E118</f>
        <v>0</v>
      </c>
      <c r="F118" s="73"/>
      <c r="G118" s="102">
        <f>+'Pay App 5'!G118+'Pay App 6'!F118</f>
        <v>0</v>
      </c>
      <c r="H118" s="194">
        <f>+'Pay App 5'!K118</f>
        <v>0</v>
      </c>
      <c r="I118" s="195"/>
      <c r="J118" s="104"/>
      <c r="K118" s="55">
        <f t="shared" si="2"/>
        <v>0</v>
      </c>
      <c r="L118" s="56">
        <f t="shared" si="0"/>
        <v>0</v>
      </c>
      <c r="M118" s="54">
        <f t="shared" si="1"/>
        <v>0</v>
      </c>
      <c r="N118" s="54">
        <f t="shared" si="3"/>
        <v>0</v>
      </c>
      <c r="O118" s="101">
        <f>+'Pay App 5'!O118+'Pay App 5'!P118</f>
        <v>0</v>
      </c>
      <c r="P118" s="73"/>
      <c r="Q118" s="69">
        <f>+'Pay App 5'!Q118+N118+P118</f>
        <v>0</v>
      </c>
    </row>
    <row r="119" spans="1:17" ht="21" customHeight="1" x14ac:dyDescent="0.25">
      <c r="A119" s="154" t="s">
        <v>91</v>
      </c>
      <c r="B119" s="154"/>
      <c r="C119" s="155" t="s">
        <v>92</v>
      </c>
      <c r="D119" s="172"/>
      <c r="E119" s="101">
        <f>+'Pay App 5'!E119</f>
        <v>0</v>
      </c>
      <c r="F119" s="73"/>
      <c r="G119" s="102">
        <f>+'Pay App 5'!G119+'Pay App 6'!F119</f>
        <v>0</v>
      </c>
      <c r="H119" s="194">
        <f>+'Pay App 5'!K119</f>
        <v>0</v>
      </c>
      <c r="I119" s="195"/>
      <c r="J119" s="104"/>
      <c r="K119" s="55">
        <f t="shared" si="2"/>
        <v>0</v>
      </c>
      <c r="L119" s="56">
        <f t="shared" si="0"/>
        <v>0</v>
      </c>
      <c r="M119" s="54">
        <f t="shared" si="1"/>
        <v>0</v>
      </c>
      <c r="N119" s="54">
        <f t="shared" si="3"/>
        <v>0</v>
      </c>
      <c r="O119" s="101">
        <f>+'Pay App 5'!O119+'Pay App 5'!P119</f>
        <v>0</v>
      </c>
      <c r="P119" s="73"/>
      <c r="Q119" s="69">
        <f>+'Pay App 5'!Q119+N119+P119</f>
        <v>0</v>
      </c>
    </row>
    <row r="120" spans="1:17" ht="21" customHeight="1" x14ac:dyDescent="0.25">
      <c r="A120" s="154" t="s">
        <v>302</v>
      </c>
      <c r="B120" s="154"/>
      <c r="C120" s="154" t="s">
        <v>303</v>
      </c>
      <c r="D120" s="155"/>
      <c r="E120" s="101">
        <f>+'Pay App 5'!E120</f>
        <v>0</v>
      </c>
      <c r="F120" s="73"/>
      <c r="G120" s="102">
        <f>+'Pay App 5'!G120+'Pay App 6'!F120</f>
        <v>0</v>
      </c>
      <c r="H120" s="194">
        <f>+'Pay App 5'!K120</f>
        <v>0</v>
      </c>
      <c r="I120" s="195"/>
      <c r="J120" s="104"/>
      <c r="K120" s="55">
        <f t="shared" si="2"/>
        <v>0</v>
      </c>
      <c r="L120" s="56">
        <f t="shared" si="0"/>
        <v>0</v>
      </c>
      <c r="M120" s="54">
        <f t="shared" si="1"/>
        <v>0</v>
      </c>
      <c r="N120" s="54">
        <f t="shared" si="3"/>
        <v>0</v>
      </c>
      <c r="O120" s="101">
        <f>+'Pay App 5'!O120+'Pay App 5'!P120</f>
        <v>0</v>
      </c>
      <c r="P120" s="73"/>
      <c r="Q120" s="69">
        <f>+'Pay App 5'!Q120+N120+P120</f>
        <v>0</v>
      </c>
    </row>
    <row r="121" spans="1:17" ht="21" customHeight="1" x14ac:dyDescent="0.25">
      <c r="A121" s="154" t="s">
        <v>304</v>
      </c>
      <c r="B121" s="154"/>
      <c r="C121" s="154" t="s">
        <v>305</v>
      </c>
      <c r="D121" s="155"/>
      <c r="E121" s="101">
        <f>+'Pay App 5'!E121</f>
        <v>0</v>
      </c>
      <c r="F121" s="73"/>
      <c r="G121" s="102">
        <f>+'Pay App 5'!G121+'Pay App 6'!F121</f>
        <v>0</v>
      </c>
      <c r="H121" s="194">
        <f>+'Pay App 5'!K121</f>
        <v>0</v>
      </c>
      <c r="I121" s="195"/>
      <c r="J121" s="104"/>
      <c r="K121" s="55">
        <f t="shared" si="2"/>
        <v>0</v>
      </c>
      <c r="L121" s="56">
        <f t="shared" si="0"/>
        <v>0</v>
      </c>
      <c r="M121" s="54">
        <f t="shared" si="1"/>
        <v>0</v>
      </c>
      <c r="N121" s="54">
        <f t="shared" si="3"/>
        <v>0</v>
      </c>
      <c r="O121" s="101">
        <f>+'Pay App 5'!O121+'Pay App 5'!P121</f>
        <v>0</v>
      </c>
      <c r="P121" s="73"/>
      <c r="Q121" s="69">
        <f>+'Pay App 5'!Q121+N121+P121</f>
        <v>0</v>
      </c>
    </row>
    <row r="122" spans="1:17" ht="21" customHeight="1" x14ac:dyDescent="0.25">
      <c r="A122" s="159" t="s">
        <v>93</v>
      </c>
      <c r="B122" s="159"/>
      <c r="C122" s="160" t="s">
        <v>221</v>
      </c>
      <c r="D122" s="163"/>
      <c r="E122" s="101">
        <f>+'Pay App 5'!E122</f>
        <v>0</v>
      </c>
      <c r="F122" s="73"/>
      <c r="G122" s="102">
        <f>+'Pay App 5'!G122+'Pay App 6'!F122</f>
        <v>0</v>
      </c>
      <c r="H122" s="194">
        <f>+'Pay App 5'!K122</f>
        <v>0</v>
      </c>
      <c r="I122" s="195"/>
      <c r="J122" s="104"/>
      <c r="K122" s="55">
        <f t="shared" si="2"/>
        <v>0</v>
      </c>
      <c r="L122" s="56">
        <f t="shared" si="0"/>
        <v>0</v>
      </c>
      <c r="M122" s="54">
        <f t="shared" si="1"/>
        <v>0</v>
      </c>
      <c r="N122" s="54">
        <f t="shared" si="3"/>
        <v>0</v>
      </c>
      <c r="O122" s="101">
        <f>+'Pay App 5'!O122+'Pay App 5'!P122</f>
        <v>0</v>
      </c>
      <c r="P122" s="73"/>
      <c r="Q122" s="69">
        <f>+'Pay App 5'!Q122+N122+P122</f>
        <v>0</v>
      </c>
    </row>
    <row r="123" spans="1:17" ht="21" customHeight="1" x14ac:dyDescent="0.25">
      <c r="A123" s="154" t="s">
        <v>306</v>
      </c>
      <c r="B123" s="154"/>
      <c r="C123" s="154" t="s">
        <v>307</v>
      </c>
      <c r="D123" s="155"/>
      <c r="E123" s="101">
        <f>+'Pay App 5'!E123</f>
        <v>0</v>
      </c>
      <c r="F123" s="73"/>
      <c r="G123" s="102">
        <f>+'Pay App 5'!G123+'Pay App 6'!F123</f>
        <v>0</v>
      </c>
      <c r="H123" s="194">
        <f>+'Pay App 5'!K123</f>
        <v>0</v>
      </c>
      <c r="I123" s="195"/>
      <c r="J123" s="104"/>
      <c r="K123" s="55">
        <f t="shared" si="2"/>
        <v>0</v>
      </c>
      <c r="L123" s="56">
        <f t="shared" si="0"/>
        <v>0</v>
      </c>
      <c r="M123" s="54">
        <f t="shared" si="1"/>
        <v>0</v>
      </c>
      <c r="N123" s="54">
        <f t="shared" si="3"/>
        <v>0</v>
      </c>
      <c r="O123" s="101">
        <f>+'Pay App 5'!O123+'Pay App 5'!P123</f>
        <v>0</v>
      </c>
      <c r="P123" s="73"/>
      <c r="Q123" s="69">
        <f>+'Pay App 5'!Q123+N123+P123</f>
        <v>0</v>
      </c>
    </row>
    <row r="124" spans="1:17" ht="21" customHeight="1" x14ac:dyDescent="0.25">
      <c r="A124" s="154" t="s">
        <v>306</v>
      </c>
      <c r="B124" s="154"/>
      <c r="C124" s="154" t="s">
        <v>308</v>
      </c>
      <c r="D124" s="155"/>
      <c r="E124" s="101">
        <f>+'Pay App 5'!E124</f>
        <v>0</v>
      </c>
      <c r="F124" s="73"/>
      <c r="G124" s="102">
        <f>+'Pay App 5'!G124+'Pay App 6'!F124</f>
        <v>0</v>
      </c>
      <c r="H124" s="194">
        <f>+'Pay App 5'!K124</f>
        <v>0</v>
      </c>
      <c r="I124" s="195"/>
      <c r="J124" s="104"/>
      <c r="K124" s="55">
        <f t="shared" si="2"/>
        <v>0</v>
      </c>
      <c r="L124" s="56">
        <f t="shared" si="0"/>
        <v>0</v>
      </c>
      <c r="M124" s="54">
        <f t="shared" si="1"/>
        <v>0</v>
      </c>
      <c r="N124" s="54">
        <f t="shared" si="3"/>
        <v>0</v>
      </c>
      <c r="O124" s="101">
        <f>+'Pay App 5'!O124+'Pay App 5'!P124</f>
        <v>0</v>
      </c>
      <c r="P124" s="73"/>
      <c r="Q124" s="69">
        <f>+'Pay App 5'!Q124+N124+P124</f>
        <v>0</v>
      </c>
    </row>
    <row r="125" spans="1:17" ht="21" customHeight="1" x14ac:dyDescent="0.25">
      <c r="A125" s="154" t="s">
        <v>306</v>
      </c>
      <c r="B125" s="154"/>
      <c r="C125" s="154" t="s">
        <v>309</v>
      </c>
      <c r="D125" s="155"/>
      <c r="E125" s="101">
        <f>+'Pay App 5'!E125</f>
        <v>0</v>
      </c>
      <c r="F125" s="73"/>
      <c r="G125" s="102">
        <f>+'Pay App 5'!G125+'Pay App 6'!F125</f>
        <v>0</v>
      </c>
      <c r="H125" s="194">
        <f>+'Pay App 5'!K125</f>
        <v>0</v>
      </c>
      <c r="I125" s="195"/>
      <c r="J125" s="104"/>
      <c r="K125" s="55">
        <f t="shared" si="2"/>
        <v>0</v>
      </c>
      <c r="L125" s="56">
        <f t="shared" si="0"/>
        <v>0</v>
      </c>
      <c r="M125" s="54">
        <f t="shared" si="1"/>
        <v>0</v>
      </c>
      <c r="N125" s="54">
        <f t="shared" si="3"/>
        <v>0</v>
      </c>
      <c r="O125" s="101">
        <f>+'Pay App 5'!O125+'Pay App 5'!P125</f>
        <v>0</v>
      </c>
      <c r="P125" s="73"/>
      <c r="Q125" s="69">
        <f>+'Pay App 5'!Q125+N125+P125</f>
        <v>0</v>
      </c>
    </row>
    <row r="126" spans="1:17" ht="21" customHeight="1" x14ac:dyDescent="0.25">
      <c r="A126" s="159" t="s">
        <v>222</v>
      </c>
      <c r="B126" s="159"/>
      <c r="C126" s="159" t="s">
        <v>223</v>
      </c>
      <c r="D126" s="160"/>
      <c r="E126" s="101">
        <f>+'Pay App 5'!E126</f>
        <v>0</v>
      </c>
      <c r="F126" s="73"/>
      <c r="G126" s="102">
        <f>+'Pay App 5'!G126+'Pay App 6'!F126</f>
        <v>0</v>
      </c>
      <c r="H126" s="194">
        <f>+'Pay App 5'!K126</f>
        <v>0</v>
      </c>
      <c r="I126" s="195"/>
      <c r="J126" s="104"/>
      <c r="K126" s="55">
        <f t="shared" si="2"/>
        <v>0</v>
      </c>
      <c r="L126" s="56">
        <f t="shared" si="0"/>
        <v>0</v>
      </c>
      <c r="M126" s="54">
        <f t="shared" si="1"/>
        <v>0</v>
      </c>
      <c r="N126" s="54">
        <f t="shared" si="3"/>
        <v>0</v>
      </c>
      <c r="O126" s="101">
        <f>+'Pay App 5'!O126+'Pay App 5'!P126</f>
        <v>0</v>
      </c>
      <c r="P126" s="73"/>
      <c r="Q126" s="69">
        <f>+'Pay App 5'!Q126+N126+P126</f>
        <v>0</v>
      </c>
    </row>
    <row r="127" spans="1:17" ht="21" customHeight="1" x14ac:dyDescent="0.25">
      <c r="A127" s="154" t="s">
        <v>94</v>
      </c>
      <c r="B127" s="154"/>
      <c r="C127" s="154" t="s">
        <v>95</v>
      </c>
      <c r="D127" s="155"/>
      <c r="E127" s="101">
        <f>+'Pay App 5'!E127</f>
        <v>0</v>
      </c>
      <c r="F127" s="73"/>
      <c r="G127" s="102">
        <f>+'Pay App 5'!G127+'Pay App 6'!F127</f>
        <v>0</v>
      </c>
      <c r="H127" s="194">
        <f>+'Pay App 5'!K127</f>
        <v>0</v>
      </c>
      <c r="I127" s="195"/>
      <c r="J127" s="104"/>
      <c r="K127" s="55">
        <f t="shared" si="2"/>
        <v>0</v>
      </c>
      <c r="L127" s="56">
        <f t="shared" si="0"/>
        <v>0</v>
      </c>
      <c r="M127" s="54">
        <f t="shared" si="1"/>
        <v>0</v>
      </c>
      <c r="N127" s="54">
        <f t="shared" si="3"/>
        <v>0</v>
      </c>
      <c r="O127" s="101">
        <f>+'Pay App 5'!O127+'Pay App 5'!P127</f>
        <v>0</v>
      </c>
      <c r="P127" s="73"/>
      <c r="Q127" s="69">
        <f>+'Pay App 5'!Q127+N127+P127</f>
        <v>0</v>
      </c>
    </row>
    <row r="128" spans="1:17" ht="21" customHeight="1" x14ac:dyDescent="0.25">
      <c r="A128" s="154" t="s">
        <v>310</v>
      </c>
      <c r="B128" s="154"/>
      <c r="C128" s="154" t="s">
        <v>311</v>
      </c>
      <c r="D128" s="155"/>
      <c r="E128" s="101">
        <f>+'Pay App 5'!E128</f>
        <v>0</v>
      </c>
      <c r="F128" s="73"/>
      <c r="G128" s="102">
        <f>+'Pay App 5'!G128+'Pay App 6'!F128</f>
        <v>0</v>
      </c>
      <c r="H128" s="194">
        <f>+'Pay App 5'!K128</f>
        <v>0</v>
      </c>
      <c r="I128" s="195"/>
      <c r="J128" s="104"/>
      <c r="K128" s="55">
        <f t="shared" si="2"/>
        <v>0</v>
      </c>
      <c r="L128" s="56">
        <f t="shared" si="0"/>
        <v>0</v>
      </c>
      <c r="M128" s="54">
        <f t="shared" si="1"/>
        <v>0</v>
      </c>
      <c r="N128" s="54">
        <f t="shared" si="3"/>
        <v>0</v>
      </c>
      <c r="O128" s="101">
        <f>+'Pay App 5'!O128+'Pay App 5'!P128</f>
        <v>0</v>
      </c>
      <c r="P128" s="73"/>
      <c r="Q128" s="69">
        <f>+'Pay App 5'!Q128+N128+P128</f>
        <v>0</v>
      </c>
    </row>
    <row r="129" spans="1:17" ht="21" customHeight="1" x14ac:dyDescent="0.25">
      <c r="A129" s="154" t="s">
        <v>312</v>
      </c>
      <c r="B129" s="154"/>
      <c r="C129" s="154" t="s">
        <v>313</v>
      </c>
      <c r="D129" s="155"/>
      <c r="E129" s="101">
        <f>+'Pay App 5'!E129</f>
        <v>0</v>
      </c>
      <c r="F129" s="73"/>
      <c r="G129" s="102">
        <f>+'Pay App 5'!G129+'Pay App 6'!F129</f>
        <v>0</v>
      </c>
      <c r="H129" s="194">
        <f>+'Pay App 5'!K129</f>
        <v>0</v>
      </c>
      <c r="I129" s="195"/>
      <c r="J129" s="104"/>
      <c r="K129" s="55">
        <f t="shared" si="2"/>
        <v>0</v>
      </c>
      <c r="L129" s="56">
        <f t="shared" si="0"/>
        <v>0</v>
      </c>
      <c r="M129" s="54">
        <f t="shared" si="1"/>
        <v>0</v>
      </c>
      <c r="N129" s="54">
        <f t="shared" si="3"/>
        <v>0</v>
      </c>
      <c r="O129" s="101">
        <f>+'Pay App 5'!O129+'Pay App 5'!P129</f>
        <v>0</v>
      </c>
      <c r="P129" s="73"/>
      <c r="Q129" s="69">
        <f>+'Pay App 5'!Q129+N129+P129</f>
        <v>0</v>
      </c>
    </row>
    <row r="130" spans="1:17" ht="21" customHeight="1" x14ac:dyDescent="0.25">
      <c r="A130" s="154" t="s">
        <v>96</v>
      </c>
      <c r="B130" s="154"/>
      <c r="C130" s="154" t="s">
        <v>97</v>
      </c>
      <c r="D130" s="155"/>
      <c r="E130" s="101">
        <f>+'Pay App 5'!E130</f>
        <v>0</v>
      </c>
      <c r="F130" s="73"/>
      <c r="G130" s="102">
        <f>+'Pay App 5'!G130+'Pay App 6'!F130</f>
        <v>0</v>
      </c>
      <c r="H130" s="194">
        <f>+'Pay App 5'!K130</f>
        <v>0</v>
      </c>
      <c r="I130" s="195"/>
      <c r="J130" s="104"/>
      <c r="K130" s="55">
        <f t="shared" si="2"/>
        <v>0</v>
      </c>
      <c r="L130" s="56">
        <f t="shared" si="0"/>
        <v>0</v>
      </c>
      <c r="M130" s="54">
        <f t="shared" si="1"/>
        <v>0</v>
      </c>
      <c r="N130" s="54">
        <f t="shared" si="3"/>
        <v>0</v>
      </c>
      <c r="O130" s="101">
        <f>+'Pay App 5'!O130+'Pay App 5'!P130</f>
        <v>0</v>
      </c>
      <c r="P130" s="73"/>
      <c r="Q130" s="69">
        <f>+'Pay App 5'!Q130+N130+P130</f>
        <v>0</v>
      </c>
    </row>
    <row r="131" spans="1:17" ht="21" customHeight="1" x14ac:dyDescent="0.25">
      <c r="A131" s="154" t="s">
        <v>314</v>
      </c>
      <c r="B131" s="154"/>
      <c r="C131" s="154" t="s">
        <v>315</v>
      </c>
      <c r="D131" s="155"/>
      <c r="E131" s="101">
        <f>+'Pay App 5'!E131</f>
        <v>0</v>
      </c>
      <c r="F131" s="73"/>
      <c r="G131" s="102">
        <f>+'Pay App 5'!G131+'Pay App 6'!F131</f>
        <v>0</v>
      </c>
      <c r="H131" s="194">
        <f>+'Pay App 5'!K131</f>
        <v>0</v>
      </c>
      <c r="I131" s="195"/>
      <c r="J131" s="104"/>
      <c r="K131" s="55">
        <f t="shared" si="2"/>
        <v>0</v>
      </c>
      <c r="L131" s="56">
        <f t="shared" si="0"/>
        <v>0</v>
      </c>
      <c r="M131" s="54">
        <f t="shared" si="1"/>
        <v>0</v>
      </c>
      <c r="N131" s="54">
        <f t="shared" si="3"/>
        <v>0</v>
      </c>
      <c r="O131" s="101">
        <f>+'Pay App 5'!O131+'Pay App 5'!P131</f>
        <v>0</v>
      </c>
      <c r="P131" s="73"/>
      <c r="Q131" s="69">
        <f>+'Pay App 5'!Q131+N131+P131</f>
        <v>0</v>
      </c>
    </row>
    <row r="132" spans="1:17" ht="21" customHeight="1" x14ac:dyDescent="0.25">
      <c r="A132" s="154" t="s">
        <v>316</v>
      </c>
      <c r="B132" s="154"/>
      <c r="C132" s="154" t="s">
        <v>317</v>
      </c>
      <c r="D132" s="155"/>
      <c r="E132" s="101">
        <f>+'Pay App 5'!E132</f>
        <v>0</v>
      </c>
      <c r="F132" s="73"/>
      <c r="G132" s="102">
        <f>+'Pay App 5'!G132+'Pay App 6'!F132</f>
        <v>0</v>
      </c>
      <c r="H132" s="194">
        <f>+'Pay App 5'!K132</f>
        <v>0</v>
      </c>
      <c r="I132" s="195"/>
      <c r="J132" s="104"/>
      <c r="K132" s="55">
        <f t="shared" si="2"/>
        <v>0</v>
      </c>
      <c r="L132" s="56">
        <f t="shared" si="0"/>
        <v>0</v>
      </c>
      <c r="M132" s="54">
        <f t="shared" si="1"/>
        <v>0</v>
      </c>
      <c r="N132" s="54">
        <f t="shared" si="3"/>
        <v>0</v>
      </c>
      <c r="O132" s="101">
        <f>+'Pay App 5'!O132+'Pay App 5'!P132</f>
        <v>0</v>
      </c>
      <c r="P132" s="73"/>
      <c r="Q132" s="69">
        <f>+'Pay App 5'!Q132+N132+P132</f>
        <v>0</v>
      </c>
    </row>
    <row r="133" spans="1:17" ht="21" customHeight="1" x14ac:dyDescent="0.25">
      <c r="A133" s="159" t="s">
        <v>219</v>
      </c>
      <c r="B133" s="159"/>
      <c r="C133" s="159" t="s">
        <v>220</v>
      </c>
      <c r="D133" s="160"/>
      <c r="E133" s="101">
        <f>+'Pay App 5'!E133</f>
        <v>0</v>
      </c>
      <c r="F133" s="73"/>
      <c r="G133" s="102">
        <f>+'Pay App 5'!G133+'Pay App 6'!F133</f>
        <v>0</v>
      </c>
      <c r="H133" s="194">
        <f>+'Pay App 5'!K133</f>
        <v>0</v>
      </c>
      <c r="I133" s="195"/>
      <c r="J133" s="104"/>
      <c r="K133" s="55">
        <f t="shared" si="2"/>
        <v>0</v>
      </c>
      <c r="L133" s="56">
        <f t="shared" si="0"/>
        <v>0</v>
      </c>
      <c r="M133" s="54">
        <f t="shared" si="1"/>
        <v>0</v>
      </c>
      <c r="N133" s="54">
        <f t="shared" si="3"/>
        <v>0</v>
      </c>
      <c r="O133" s="101">
        <f>+'Pay App 5'!O133+'Pay App 5'!P133</f>
        <v>0</v>
      </c>
      <c r="P133" s="73"/>
      <c r="Q133" s="69">
        <f>+'Pay App 5'!Q133+N133+P133</f>
        <v>0</v>
      </c>
    </row>
    <row r="134" spans="1:17" ht="21" customHeight="1" x14ac:dyDescent="0.25">
      <c r="A134" s="154" t="s">
        <v>98</v>
      </c>
      <c r="B134" s="154"/>
      <c r="C134" s="154" t="s">
        <v>99</v>
      </c>
      <c r="D134" s="155"/>
      <c r="E134" s="101">
        <f>+'Pay App 5'!E134</f>
        <v>0</v>
      </c>
      <c r="F134" s="73"/>
      <c r="G134" s="102">
        <f>+'Pay App 5'!G134+'Pay App 6'!F134</f>
        <v>0</v>
      </c>
      <c r="H134" s="194">
        <f>+'Pay App 5'!K134</f>
        <v>0</v>
      </c>
      <c r="I134" s="195"/>
      <c r="J134" s="104"/>
      <c r="K134" s="55">
        <f t="shared" si="2"/>
        <v>0</v>
      </c>
      <c r="L134" s="56">
        <f t="shared" si="0"/>
        <v>0</v>
      </c>
      <c r="M134" s="54">
        <f t="shared" si="1"/>
        <v>0</v>
      </c>
      <c r="N134" s="54">
        <f t="shared" si="3"/>
        <v>0</v>
      </c>
      <c r="O134" s="101">
        <f>+'Pay App 5'!O134+'Pay App 5'!P134</f>
        <v>0</v>
      </c>
      <c r="P134" s="73"/>
      <c r="Q134" s="69">
        <f>+'Pay App 5'!Q134+N134+P134</f>
        <v>0</v>
      </c>
    </row>
    <row r="135" spans="1:17" ht="21" customHeight="1" x14ac:dyDescent="0.25">
      <c r="A135" s="154" t="s">
        <v>100</v>
      </c>
      <c r="B135" s="154"/>
      <c r="C135" s="154" t="s">
        <v>101</v>
      </c>
      <c r="D135" s="155"/>
      <c r="E135" s="101">
        <f>+'Pay App 5'!E135</f>
        <v>0</v>
      </c>
      <c r="F135" s="73"/>
      <c r="G135" s="102">
        <f>+'Pay App 5'!G135+'Pay App 6'!F135</f>
        <v>0</v>
      </c>
      <c r="H135" s="194">
        <f>+'Pay App 5'!K135</f>
        <v>0</v>
      </c>
      <c r="I135" s="195"/>
      <c r="J135" s="104"/>
      <c r="K135" s="55">
        <f t="shared" si="2"/>
        <v>0</v>
      </c>
      <c r="L135" s="56">
        <f t="shared" si="0"/>
        <v>0</v>
      </c>
      <c r="M135" s="54">
        <f t="shared" si="1"/>
        <v>0</v>
      </c>
      <c r="N135" s="54">
        <f t="shared" si="3"/>
        <v>0</v>
      </c>
      <c r="O135" s="101">
        <f>+'Pay App 5'!O135+'Pay App 5'!P135</f>
        <v>0</v>
      </c>
      <c r="P135" s="73"/>
      <c r="Q135" s="69">
        <f>+'Pay App 5'!Q135+N135+P135</f>
        <v>0</v>
      </c>
    </row>
    <row r="136" spans="1:17" ht="21" customHeight="1" x14ac:dyDescent="0.25">
      <c r="A136" s="154" t="s">
        <v>102</v>
      </c>
      <c r="B136" s="154"/>
      <c r="C136" s="154" t="s">
        <v>103</v>
      </c>
      <c r="D136" s="155"/>
      <c r="E136" s="101">
        <f>+'Pay App 5'!E136</f>
        <v>0</v>
      </c>
      <c r="F136" s="73"/>
      <c r="G136" s="102">
        <f>+'Pay App 5'!G136+'Pay App 6'!F136</f>
        <v>0</v>
      </c>
      <c r="H136" s="194">
        <f>+'Pay App 5'!K136</f>
        <v>0</v>
      </c>
      <c r="I136" s="195"/>
      <c r="J136" s="104"/>
      <c r="K136" s="55">
        <f t="shared" si="2"/>
        <v>0</v>
      </c>
      <c r="L136" s="56">
        <f t="shared" si="0"/>
        <v>0</v>
      </c>
      <c r="M136" s="54">
        <f t="shared" si="1"/>
        <v>0</v>
      </c>
      <c r="N136" s="54">
        <f t="shared" si="3"/>
        <v>0</v>
      </c>
      <c r="O136" s="101">
        <f>+'Pay App 5'!O136+'Pay App 5'!P136</f>
        <v>0</v>
      </c>
      <c r="P136" s="73"/>
      <c r="Q136" s="69">
        <f>+'Pay App 5'!Q136+N136+P136</f>
        <v>0</v>
      </c>
    </row>
    <row r="137" spans="1:17" ht="21" customHeight="1" x14ac:dyDescent="0.25">
      <c r="A137" s="159" t="s">
        <v>217</v>
      </c>
      <c r="B137" s="159"/>
      <c r="C137" s="159" t="s">
        <v>218</v>
      </c>
      <c r="D137" s="160"/>
      <c r="E137" s="101">
        <f>+'Pay App 5'!E137</f>
        <v>0</v>
      </c>
      <c r="F137" s="73"/>
      <c r="G137" s="102">
        <f>+'Pay App 5'!G137+'Pay App 6'!F137</f>
        <v>0</v>
      </c>
      <c r="H137" s="194">
        <f>+'Pay App 5'!K137</f>
        <v>0</v>
      </c>
      <c r="I137" s="195"/>
      <c r="J137" s="104"/>
      <c r="K137" s="55">
        <f t="shared" si="2"/>
        <v>0</v>
      </c>
      <c r="L137" s="56">
        <f t="shared" si="0"/>
        <v>0</v>
      </c>
      <c r="M137" s="54">
        <f t="shared" si="1"/>
        <v>0</v>
      </c>
      <c r="N137" s="54">
        <f t="shared" si="3"/>
        <v>0</v>
      </c>
      <c r="O137" s="101">
        <f>+'Pay App 5'!O137+'Pay App 5'!P137</f>
        <v>0</v>
      </c>
      <c r="P137" s="73"/>
      <c r="Q137" s="69">
        <f>+'Pay App 5'!Q137+N137+P137</f>
        <v>0</v>
      </c>
    </row>
    <row r="138" spans="1:17" ht="21" customHeight="1" x14ac:dyDescent="0.25">
      <c r="A138" s="154" t="s">
        <v>104</v>
      </c>
      <c r="B138" s="154"/>
      <c r="C138" s="154" t="s">
        <v>105</v>
      </c>
      <c r="D138" s="155"/>
      <c r="E138" s="101">
        <f>+'Pay App 5'!E138</f>
        <v>0</v>
      </c>
      <c r="F138" s="73"/>
      <c r="G138" s="102">
        <f>+'Pay App 5'!G138+'Pay App 6'!F138</f>
        <v>0</v>
      </c>
      <c r="H138" s="194">
        <f>+'Pay App 5'!K138</f>
        <v>0</v>
      </c>
      <c r="I138" s="195"/>
      <c r="J138" s="104"/>
      <c r="K138" s="55">
        <f t="shared" si="2"/>
        <v>0</v>
      </c>
      <c r="L138" s="56">
        <f t="shared" si="0"/>
        <v>0</v>
      </c>
      <c r="M138" s="54">
        <f t="shared" si="1"/>
        <v>0</v>
      </c>
      <c r="N138" s="54">
        <f t="shared" si="3"/>
        <v>0</v>
      </c>
      <c r="O138" s="101">
        <f>+'Pay App 5'!O138+'Pay App 5'!P138</f>
        <v>0</v>
      </c>
      <c r="P138" s="73"/>
      <c r="Q138" s="69">
        <f>+'Pay App 5'!Q138+N138+P138</f>
        <v>0</v>
      </c>
    </row>
    <row r="139" spans="1:17" ht="21" customHeight="1" x14ac:dyDescent="0.25">
      <c r="A139" s="154" t="s">
        <v>318</v>
      </c>
      <c r="B139" s="154"/>
      <c r="C139" s="154" t="s">
        <v>319</v>
      </c>
      <c r="D139" s="155"/>
      <c r="E139" s="101">
        <f>+'Pay App 5'!E139</f>
        <v>0</v>
      </c>
      <c r="F139" s="73"/>
      <c r="G139" s="102">
        <f>+'Pay App 5'!G139+'Pay App 6'!F139</f>
        <v>0</v>
      </c>
      <c r="H139" s="194">
        <f>+'Pay App 5'!K139</f>
        <v>0</v>
      </c>
      <c r="I139" s="195"/>
      <c r="J139" s="104"/>
      <c r="K139" s="55">
        <f t="shared" si="2"/>
        <v>0</v>
      </c>
      <c r="L139" s="56">
        <f t="shared" si="0"/>
        <v>0</v>
      </c>
      <c r="M139" s="54">
        <f t="shared" si="1"/>
        <v>0</v>
      </c>
      <c r="N139" s="54">
        <f t="shared" si="3"/>
        <v>0</v>
      </c>
      <c r="O139" s="101">
        <f>+'Pay App 5'!O139+'Pay App 5'!P139</f>
        <v>0</v>
      </c>
      <c r="P139" s="73"/>
      <c r="Q139" s="69">
        <f>+'Pay App 5'!Q139+N139+P139</f>
        <v>0</v>
      </c>
    </row>
    <row r="140" spans="1:17" ht="21" customHeight="1" x14ac:dyDescent="0.25">
      <c r="A140" s="154" t="s">
        <v>106</v>
      </c>
      <c r="B140" s="154"/>
      <c r="C140" s="154" t="s">
        <v>107</v>
      </c>
      <c r="D140" s="155"/>
      <c r="E140" s="101">
        <f>+'Pay App 5'!E140</f>
        <v>0</v>
      </c>
      <c r="F140" s="73"/>
      <c r="G140" s="102">
        <f>+'Pay App 5'!G140+'Pay App 6'!F140</f>
        <v>0</v>
      </c>
      <c r="H140" s="194">
        <f>+'Pay App 5'!K140</f>
        <v>0</v>
      </c>
      <c r="I140" s="195"/>
      <c r="J140" s="104"/>
      <c r="K140" s="55">
        <f t="shared" si="2"/>
        <v>0</v>
      </c>
      <c r="L140" s="56">
        <f t="shared" si="0"/>
        <v>0</v>
      </c>
      <c r="M140" s="54">
        <f t="shared" si="1"/>
        <v>0</v>
      </c>
      <c r="N140" s="54">
        <f t="shared" si="3"/>
        <v>0</v>
      </c>
      <c r="O140" s="101">
        <f>+'Pay App 5'!O140+'Pay App 5'!P140</f>
        <v>0</v>
      </c>
      <c r="P140" s="73"/>
      <c r="Q140" s="69">
        <f>+'Pay App 5'!Q140+N140+P140</f>
        <v>0</v>
      </c>
    </row>
    <row r="141" spans="1:17" ht="21" customHeight="1" x14ac:dyDescent="0.25">
      <c r="A141" s="154" t="s">
        <v>320</v>
      </c>
      <c r="B141" s="154"/>
      <c r="C141" s="154" t="s">
        <v>321</v>
      </c>
      <c r="D141" s="155"/>
      <c r="E141" s="101">
        <f>+'Pay App 5'!E141</f>
        <v>0</v>
      </c>
      <c r="F141" s="73"/>
      <c r="G141" s="102">
        <f>+'Pay App 5'!G141+'Pay App 6'!F141</f>
        <v>0</v>
      </c>
      <c r="H141" s="194">
        <f>+'Pay App 5'!K141</f>
        <v>0</v>
      </c>
      <c r="I141" s="195"/>
      <c r="J141" s="104"/>
      <c r="K141" s="55">
        <f t="shared" si="2"/>
        <v>0</v>
      </c>
      <c r="L141" s="56">
        <f t="shared" si="0"/>
        <v>0</v>
      </c>
      <c r="M141" s="54">
        <f t="shared" si="1"/>
        <v>0</v>
      </c>
      <c r="N141" s="54">
        <f t="shared" si="3"/>
        <v>0</v>
      </c>
      <c r="O141" s="101">
        <f>+'Pay App 5'!O141+'Pay App 5'!P141</f>
        <v>0</v>
      </c>
      <c r="P141" s="73"/>
      <c r="Q141" s="69">
        <f>+'Pay App 5'!Q141+N141+P141</f>
        <v>0</v>
      </c>
    </row>
    <row r="142" spans="1:17" ht="21" customHeight="1" x14ac:dyDescent="0.25">
      <c r="A142" s="154" t="s">
        <v>108</v>
      </c>
      <c r="B142" s="154"/>
      <c r="C142" s="154" t="s">
        <v>109</v>
      </c>
      <c r="D142" s="155"/>
      <c r="E142" s="101">
        <f>+'Pay App 5'!E142</f>
        <v>0</v>
      </c>
      <c r="F142" s="73"/>
      <c r="G142" s="102">
        <f>+'Pay App 5'!G142+'Pay App 6'!F142</f>
        <v>0</v>
      </c>
      <c r="H142" s="194">
        <f>+'Pay App 5'!K142</f>
        <v>0</v>
      </c>
      <c r="I142" s="195"/>
      <c r="J142" s="104"/>
      <c r="K142" s="55">
        <f t="shared" si="2"/>
        <v>0</v>
      </c>
      <c r="L142" s="56">
        <f t="shared" si="0"/>
        <v>0</v>
      </c>
      <c r="M142" s="54">
        <f t="shared" si="1"/>
        <v>0</v>
      </c>
      <c r="N142" s="54">
        <f t="shared" si="3"/>
        <v>0</v>
      </c>
      <c r="O142" s="101">
        <f>+'Pay App 5'!O142+'Pay App 5'!P142</f>
        <v>0</v>
      </c>
      <c r="P142" s="73"/>
      <c r="Q142" s="69">
        <f>+'Pay App 5'!Q142+N142+P142</f>
        <v>0</v>
      </c>
    </row>
    <row r="143" spans="1:17" ht="21" customHeight="1" x14ac:dyDescent="0.25">
      <c r="A143" s="154" t="s">
        <v>110</v>
      </c>
      <c r="B143" s="154"/>
      <c r="C143" s="154" t="s">
        <v>111</v>
      </c>
      <c r="D143" s="155"/>
      <c r="E143" s="101">
        <f>+'Pay App 5'!E143</f>
        <v>0</v>
      </c>
      <c r="F143" s="73"/>
      <c r="G143" s="102">
        <f>+'Pay App 5'!G143+'Pay App 6'!F143</f>
        <v>0</v>
      </c>
      <c r="H143" s="194">
        <f>+'Pay App 5'!K143</f>
        <v>0</v>
      </c>
      <c r="I143" s="195"/>
      <c r="J143" s="104"/>
      <c r="K143" s="55">
        <f t="shared" si="2"/>
        <v>0</v>
      </c>
      <c r="L143" s="56">
        <f t="shared" si="0"/>
        <v>0</v>
      </c>
      <c r="M143" s="54">
        <f t="shared" si="1"/>
        <v>0</v>
      </c>
      <c r="N143" s="54">
        <f t="shared" si="3"/>
        <v>0</v>
      </c>
      <c r="O143" s="101">
        <f>+'Pay App 5'!O143+'Pay App 5'!P143</f>
        <v>0</v>
      </c>
      <c r="P143" s="73"/>
      <c r="Q143" s="69">
        <f>+'Pay App 5'!Q143+N143+P143</f>
        <v>0</v>
      </c>
    </row>
    <row r="144" spans="1:17" ht="21" customHeight="1" x14ac:dyDescent="0.25">
      <c r="A144" s="154" t="s">
        <v>322</v>
      </c>
      <c r="B144" s="154"/>
      <c r="C144" s="154" t="s">
        <v>323</v>
      </c>
      <c r="D144" s="155"/>
      <c r="E144" s="101">
        <f>+'Pay App 5'!E144</f>
        <v>0</v>
      </c>
      <c r="F144" s="73"/>
      <c r="G144" s="102">
        <f>+'Pay App 5'!G144+'Pay App 6'!F144</f>
        <v>0</v>
      </c>
      <c r="H144" s="194">
        <f>+'Pay App 5'!K144</f>
        <v>0</v>
      </c>
      <c r="I144" s="195"/>
      <c r="J144" s="104"/>
      <c r="K144" s="55">
        <f t="shared" si="2"/>
        <v>0</v>
      </c>
      <c r="L144" s="56">
        <f t="shared" si="0"/>
        <v>0</v>
      </c>
      <c r="M144" s="54">
        <f t="shared" si="1"/>
        <v>0</v>
      </c>
      <c r="N144" s="54">
        <f t="shared" si="3"/>
        <v>0</v>
      </c>
      <c r="O144" s="101">
        <f>+'Pay App 5'!O144+'Pay App 5'!P144</f>
        <v>0</v>
      </c>
      <c r="P144" s="73"/>
      <c r="Q144" s="69">
        <f>+'Pay App 5'!Q144+N144+P144</f>
        <v>0</v>
      </c>
    </row>
    <row r="145" spans="1:17" ht="21" customHeight="1" x14ac:dyDescent="0.25">
      <c r="A145" s="154" t="s">
        <v>327</v>
      </c>
      <c r="B145" s="154"/>
      <c r="C145" s="154" t="s">
        <v>324</v>
      </c>
      <c r="D145" s="155"/>
      <c r="E145" s="101">
        <f>+'Pay App 5'!E145</f>
        <v>0</v>
      </c>
      <c r="F145" s="73"/>
      <c r="G145" s="102">
        <f>+'Pay App 5'!G145+'Pay App 6'!F145</f>
        <v>0</v>
      </c>
      <c r="H145" s="194">
        <f>+'Pay App 5'!K145</f>
        <v>0</v>
      </c>
      <c r="I145" s="195"/>
      <c r="J145" s="104"/>
      <c r="K145" s="55">
        <f t="shared" si="2"/>
        <v>0</v>
      </c>
      <c r="L145" s="56">
        <f t="shared" si="0"/>
        <v>0</v>
      </c>
      <c r="M145" s="54">
        <f t="shared" si="1"/>
        <v>0</v>
      </c>
      <c r="N145" s="54">
        <f t="shared" si="3"/>
        <v>0</v>
      </c>
      <c r="O145" s="101">
        <f>+'Pay App 5'!O145+'Pay App 5'!P145</f>
        <v>0</v>
      </c>
      <c r="P145" s="73"/>
      <c r="Q145" s="69">
        <f>+'Pay App 5'!Q145+N145+P145</f>
        <v>0</v>
      </c>
    </row>
    <row r="146" spans="1:17" ht="21" customHeight="1" x14ac:dyDescent="0.25">
      <c r="A146" s="154" t="s">
        <v>325</v>
      </c>
      <c r="B146" s="154"/>
      <c r="C146" s="154" t="s">
        <v>326</v>
      </c>
      <c r="D146" s="155"/>
      <c r="E146" s="101">
        <f>+'Pay App 5'!E146</f>
        <v>0</v>
      </c>
      <c r="F146" s="73"/>
      <c r="G146" s="102">
        <f>+'Pay App 5'!G146+'Pay App 6'!F146</f>
        <v>0</v>
      </c>
      <c r="H146" s="194">
        <f>+'Pay App 5'!K146</f>
        <v>0</v>
      </c>
      <c r="I146" s="195"/>
      <c r="J146" s="104"/>
      <c r="K146" s="55">
        <f t="shared" si="2"/>
        <v>0</v>
      </c>
      <c r="L146" s="56">
        <f t="shared" ref="L146:L209" si="8">IF(ISERROR(K146/G146),0,K146/G146)</f>
        <v>0</v>
      </c>
      <c r="M146" s="54">
        <f t="shared" ref="M146:M209" si="9">+G146-K146</f>
        <v>0</v>
      </c>
      <c r="N146" s="54">
        <f t="shared" si="3"/>
        <v>0</v>
      </c>
      <c r="O146" s="101">
        <f>+'Pay App 5'!O146+'Pay App 5'!P146</f>
        <v>0</v>
      </c>
      <c r="P146" s="73"/>
      <c r="Q146" s="69">
        <f>+'Pay App 5'!Q146+N146+P146</f>
        <v>0</v>
      </c>
    </row>
    <row r="147" spans="1:17" ht="21" customHeight="1" x14ac:dyDescent="0.25">
      <c r="A147" s="159" t="s">
        <v>215</v>
      </c>
      <c r="B147" s="159"/>
      <c r="C147" s="159" t="s">
        <v>216</v>
      </c>
      <c r="D147" s="160"/>
      <c r="E147" s="101">
        <f>+'Pay App 5'!E147</f>
        <v>0</v>
      </c>
      <c r="F147" s="73"/>
      <c r="G147" s="102">
        <f>+'Pay App 5'!G147+'Pay App 6'!F147</f>
        <v>0</v>
      </c>
      <c r="H147" s="194">
        <f>+'Pay App 5'!K147</f>
        <v>0</v>
      </c>
      <c r="I147" s="195"/>
      <c r="J147" s="104"/>
      <c r="K147" s="55">
        <f t="shared" ref="K147:K210" si="10">+H147+J147</f>
        <v>0</v>
      </c>
      <c r="L147" s="56">
        <f t="shared" si="8"/>
        <v>0</v>
      </c>
      <c r="M147" s="54">
        <f t="shared" si="9"/>
        <v>0</v>
      </c>
      <c r="N147" s="54">
        <f t="shared" ref="N147:N210" si="11">SUM(+J147*0.05)</f>
        <v>0</v>
      </c>
      <c r="O147" s="101">
        <f>+'Pay App 5'!O147+'Pay App 5'!P147</f>
        <v>0</v>
      </c>
      <c r="P147" s="73"/>
      <c r="Q147" s="69">
        <f>+'Pay App 5'!Q147+N147+P147</f>
        <v>0</v>
      </c>
    </row>
    <row r="148" spans="1:17" ht="21" customHeight="1" x14ac:dyDescent="0.25">
      <c r="A148" s="154" t="s">
        <v>112</v>
      </c>
      <c r="B148" s="154"/>
      <c r="C148" s="154" t="s">
        <v>113</v>
      </c>
      <c r="D148" s="155"/>
      <c r="E148" s="101">
        <f>+'Pay App 5'!E148</f>
        <v>0</v>
      </c>
      <c r="F148" s="73"/>
      <c r="G148" s="102">
        <f>+'Pay App 5'!G148+'Pay App 6'!F148</f>
        <v>0</v>
      </c>
      <c r="H148" s="194">
        <f>+'Pay App 5'!K148</f>
        <v>0</v>
      </c>
      <c r="I148" s="195"/>
      <c r="J148" s="104"/>
      <c r="K148" s="55">
        <f t="shared" si="10"/>
        <v>0</v>
      </c>
      <c r="L148" s="56">
        <f t="shared" si="8"/>
        <v>0</v>
      </c>
      <c r="M148" s="54">
        <f t="shared" si="9"/>
        <v>0</v>
      </c>
      <c r="N148" s="54">
        <f t="shared" si="11"/>
        <v>0</v>
      </c>
      <c r="O148" s="101">
        <f>+'Pay App 5'!O148+'Pay App 5'!P148</f>
        <v>0</v>
      </c>
      <c r="P148" s="73"/>
      <c r="Q148" s="69">
        <f>+'Pay App 5'!Q148+N148+P148</f>
        <v>0</v>
      </c>
    </row>
    <row r="149" spans="1:17" ht="21" customHeight="1" x14ac:dyDescent="0.25">
      <c r="A149" s="154" t="s">
        <v>328</v>
      </c>
      <c r="B149" s="154"/>
      <c r="C149" s="154" t="s">
        <v>329</v>
      </c>
      <c r="D149" s="155"/>
      <c r="E149" s="101">
        <f>+'Pay App 5'!E149</f>
        <v>0</v>
      </c>
      <c r="F149" s="73"/>
      <c r="G149" s="102">
        <f>+'Pay App 5'!G149+'Pay App 6'!F149</f>
        <v>0</v>
      </c>
      <c r="H149" s="194">
        <f>+'Pay App 5'!K149</f>
        <v>0</v>
      </c>
      <c r="I149" s="195"/>
      <c r="J149" s="104"/>
      <c r="K149" s="55">
        <f t="shared" si="10"/>
        <v>0</v>
      </c>
      <c r="L149" s="56">
        <f t="shared" si="8"/>
        <v>0</v>
      </c>
      <c r="M149" s="54">
        <f t="shared" si="9"/>
        <v>0</v>
      </c>
      <c r="N149" s="54">
        <f t="shared" si="11"/>
        <v>0</v>
      </c>
      <c r="O149" s="101">
        <f>+'Pay App 5'!O149+'Pay App 5'!P149</f>
        <v>0</v>
      </c>
      <c r="P149" s="73"/>
      <c r="Q149" s="69">
        <f>+'Pay App 5'!Q149+N149+P149</f>
        <v>0</v>
      </c>
    </row>
    <row r="150" spans="1:17" ht="21" customHeight="1" x14ac:dyDescent="0.25">
      <c r="A150" s="154" t="s">
        <v>114</v>
      </c>
      <c r="B150" s="154"/>
      <c r="C150" s="154" t="s">
        <v>115</v>
      </c>
      <c r="D150" s="155"/>
      <c r="E150" s="101">
        <f>+'Pay App 5'!E150</f>
        <v>0</v>
      </c>
      <c r="F150" s="73"/>
      <c r="G150" s="102">
        <f>+'Pay App 5'!G150+'Pay App 6'!F150</f>
        <v>0</v>
      </c>
      <c r="H150" s="194">
        <f>+'Pay App 5'!K150</f>
        <v>0</v>
      </c>
      <c r="I150" s="195"/>
      <c r="J150" s="104"/>
      <c r="K150" s="55">
        <f t="shared" si="10"/>
        <v>0</v>
      </c>
      <c r="L150" s="56">
        <f t="shared" si="8"/>
        <v>0</v>
      </c>
      <c r="M150" s="54">
        <f t="shared" si="9"/>
        <v>0</v>
      </c>
      <c r="N150" s="54">
        <f t="shared" si="11"/>
        <v>0</v>
      </c>
      <c r="O150" s="101">
        <f>+'Pay App 5'!O150+'Pay App 5'!P150</f>
        <v>0</v>
      </c>
      <c r="P150" s="73"/>
      <c r="Q150" s="69">
        <f>+'Pay App 5'!Q150+N150+P150</f>
        <v>0</v>
      </c>
    </row>
    <row r="151" spans="1:17" ht="21" customHeight="1" x14ac:dyDescent="0.25">
      <c r="A151" s="154" t="s">
        <v>116</v>
      </c>
      <c r="B151" s="154"/>
      <c r="C151" s="154" t="s">
        <v>117</v>
      </c>
      <c r="D151" s="155"/>
      <c r="E151" s="101">
        <f>+'Pay App 5'!E151</f>
        <v>0</v>
      </c>
      <c r="F151" s="73"/>
      <c r="G151" s="102">
        <f>+'Pay App 5'!G151+'Pay App 6'!F151</f>
        <v>0</v>
      </c>
      <c r="H151" s="194">
        <f>+'Pay App 5'!K151</f>
        <v>0</v>
      </c>
      <c r="I151" s="195"/>
      <c r="J151" s="104"/>
      <c r="K151" s="55">
        <f t="shared" si="10"/>
        <v>0</v>
      </c>
      <c r="L151" s="56">
        <f t="shared" si="8"/>
        <v>0</v>
      </c>
      <c r="M151" s="54">
        <f t="shared" si="9"/>
        <v>0</v>
      </c>
      <c r="N151" s="54">
        <f t="shared" si="11"/>
        <v>0</v>
      </c>
      <c r="O151" s="101">
        <f>+'Pay App 5'!O151+'Pay App 5'!P151</f>
        <v>0</v>
      </c>
      <c r="P151" s="73"/>
      <c r="Q151" s="69">
        <f>+'Pay App 5'!Q151+N151+P151</f>
        <v>0</v>
      </c>
    </row>
    <row r="152" spans="1:17" ht="21" customHeight="1" x14ac:dyDescent="0.25">
      <c r="A152" s="154" t="s">
        <v>330</v>
      </c>
      <c r="B152" s="154"/>
      <c r="C152" s="154" t="s">
        <v>331</v>
      </c>
      <c r="D152" s="155"/>
      <c r="E152" s="101">
        <f>+'Pay App 5'!E152</f>
        <v>0</v>
      </c>
      <c r="F152" s="73"/>
      <c r="G152" s="102">
        <f>+'Pay App 5'!G152+'Pay App 6'!F152</f>
        <v>0</v>
      </c>
      <c r="H152" s="194">
        <f>+'Pay App 5'!K152</f>
        <v>0</v>
      </c>
      <c r="I152" s="195"/>
      <c r="J152" s="104"/>
      <c r="K152" s="55">
        <f t="shared" si="10"/>
        <v>0</v>
      </c>
      <c r="L152" s="56">
        <f t="shared" si="8"/>
        <v>0</v>
      </c>
      <c r="M152" s="54">
        <f t="shared" si="9"/>
        <v>0</v>
      </c>
      <c r="N152" s="54">
        <f t="shared" si="11"/>
        <v>0</v>
      </c>
      <c r="O152" s="101">
        <f>+'Pay App 5'!O152+'Pay App 5'!P152</f>
        <v>0</v>
      </c>
      <c r="P152" s="73"/>
      <c r="Q152" s="69">
        <f>+'Pay App 5'!Q152+N152+P152</f>
        <v>0</v>
      </c>
    </row>
    <row r="153" spans="1:17" ht="21" customHeight="1" x14ac:dyDescent="0.25">
      <c r="A153" s="154" t="s">
        <v>118</v>
      </c>
      <c r="B153" s="154"/>
      <c r="C153" s="154" t="s">
        <v>119</v>
      </c>
      <c r="D153" s="155"/>
      <c r="E153" s="101">
        <f>+'Pay App 5'!E153</f>
        <v>0</v>
      </c>
      <c r="F153" s="73"/>
      <c r="G153" s="102">
        <f>+'Pay App 5'!G153+'Pay App 6'!F153</f>
        <v>0</v>
      </c>
      <c r="H153" s="194">
        <f>+'Pay App 5'!K153</f>
        <v>0</v>
      </c>
      <c r="I153" s="195"/>
      <c r="J153" s="104"/>
      <c r="K153" s="55">
        <f t="shared" si="10"/>
        <v>0</v>
      </c>
      <c r="L153" s="56">
        <f t="shared" si="8"/>
        <v>0</v>
      </c>
      <c r="M153" s="54">
        <f t="shared" si="9"/>
        <v>0</v>
      </c>
      <c r="N153" s="54">
        <f t="shared" si="11"/>
        <v>0</v>
      </c>
      <c r="O153" s="101">
        <f>+'Pay App 5'!O153+'Pay App 5'!P153</f>
        <v>0</v>
      </c>
      <c r="P153" s="73"/>
      <c r="Q153" s="69">
        <f>+'Pay App 5'!Q153+N153+P153</f>
        <v>0</v>
      </c>
    </row>
    <row r="154" spans="1:17" ht="21" customHeight="1" x14ac:dyDescent="0.25">
      <c r="A154" s="154" t="s">
        <v>332</v>
      </c>
      <c r="B154" s="154"/>
      <c r="C154" s="154" t="s">
        <v>333</v>
      </c>
      <c r="D154" s="155"/>
      <c r="E154" s="101">
        <f>+'Pay App 5'!E154</f>
        <v>0</v>
      </c>
      <c r="F154" s="73"/>
      <c r="G154" s="102">
        <f>+'Pay App 5'!G154+'Pay App 6'!F154</f>
        <v>0</v>
      </c>
      <c r="H154" s="194">
        <f>+'Pay App 5'!K154</f>
        <v>0</v>
      </c>
      <c r="I154" s="195"/>
      <c r="J154" s="104"/>
      <c r="K154" s="55">
        <f t="shared" si="10"/>
        <v>0</v>
      </c>
      <c r="L154" s="56">
        <f t="shared" si="8"/>
        <v>0</v>
      </c>
      <c r="M154" s="54">
        <f t="shared" si="9"/>
        <v>0</v>
      </c>
      <c r="N154" s="54">
        <f t="shared" si="11"/>
        <v>0</v>
      </c>
      <c r="O154" s="101">
        <f>+'Pay App 5'!O154+'Pay App 5'!P154</f>
        <v>0</v>
      </c>
      <c r="P154" s="73"/>
      <c r="Q154" s="69">
        <f>+'Pay App 5'!Q154+N154+P154</f>
        <v>0</v>
      </c>
    </row>
    <row r="155" spans="1:17" ht="21" customHeight="1" x14ac:dyDescent="0.25">
      <c r="A155" s="154" t="s">
        <v>335</v>
      </c>
      <c r="B155" s="154"/>
      <c r="C155" s="154" t="s">
        <v>334</v>
      </c>
      <c r="D155" s="155"/>
      <c r="E155" s="101">
        <f>+'Pay App 5'!E155</f>
        <v>0</v>
      </c>
      <c r="F155" s="73"/>
      <c r="G155" s="102">
        <f>+'Pay App 5'!G155+'Pay App 6'!F155</f>
        <v>0</v>
      </c>
      <c r="H155" s="194">
        <f>+'Pay App 5'!K155</f>
        <v>0</v>
      </c>
      <c r="I155" s="195"/>
      <c r="J155" s="104"/>
      <c r="K155" s="55">
        <f t="shared" si="10"/>
        <v>0</v>
      </c>
      <c r="L155" s="56">
        <f t="shared" si="8"/>
        <v>0</v>
      </c>
      <c r="M155" s="54">
        <f t="shared" si="9"/>
        <v>0</v>
      </c>
      <c r="N155" s="54">
        <f t="shared" si="11"/>
        <v>0</v>
      </c>
      <c r="O155" s="101">
        <f>+'Pay App 5'!O155+'Pay App 5'!P155</f>
        <v>0</v>
      </c>
      <c r="P155" s="73"/>
      <c r="Q155" s="69">
        <f>+'Pay App 5'!Q155+N155+P155</f>
        <v>0</v>
      </c>
    </row>
    <row r="156" spans="1:17" ht="21" customHeight="1" x14ac:dyDescent="0.25">
      <c r="A156" s="159" t="s">
        <v>213</v>
      </c>
      <c r="B156" s="159"/>
      <c r="C156" s="159" t="s">
        <v>214</v>
      </c>
      <c r="D156" s="160"/>
      <c r="E156" s="101">
        <f>+'Pay App 5'!E156</f>
        <v>0</v>
      </c>
      <c r="F156" s="73"/>
      <c r="G156" s="102">
        <f>+'Pay App 5'!G156+'Pay App 6'!F156</f>
        <v>0</v>
      </c>
      <c r="H156" s="194">
        <f>+'Pay App 5'!K156</f>
        <v>0</v>
      </c>
      <c r="I156" s="195"/>
      <c r="J156" s="104"/>
      <c r="K156" s="55">
        <f t="shared" si="10"/>
        <v>0</v>
      </c>
      <c r="L156" s="56">
        <f t="shared" si="8"/>
        <v>0</v>
      </c>
      <c r="M156" s="54">
        <f t="shared" si="9"/>
        <v>0</v>
      </c>
      <c r="N156" s="54">
        <f t="shared" si="11"/>
        <v>0</v>
      </c>
      <c r="O156" s="101">
        <f>+'Pay App 5'!O156+'Pay App 5'!P156</f>
        <v>0</v>
      </c>
      <c r="P156" s="73"/>
      <c r="Q156" s="69">
        <f>+'Pay App 5'!Q156+N156+P156</f>
        <v>0</v>
      </c>
    </row>
    <row r="157" spans="1:17" ht="21" customHeight="1" x14ac:dyDescent="0.25">
      <c r="A157" s="154" t="s">
        <v>120</v>
      </c>
      <c r="B157" s="154"/>
      <c r="C157" s="154" t="s">
        <v>121</v>
      </c>
      <c r="D157" s="155"/>
      <c r="E157" s="101">
        <f>+'Pay App 5'!E157</f>
        <v>0</v>
      </c>
      <c r="F157" s="73"/>
      <c r="G157" s="102">
        <f>+'Pay App 5'!G157+'Pay App 6'!F157</f>
        <v>0</v>
      </c>
      <c r="H157" s="194">
        <f>+'Pay App 5'!K157</f>
        <v>0</v>
      </c>
      <c r="I157" s="195"/>
      <c r="J157" s="104"/>
      <c r="K157" s="55">
        <f t="shared" si="10"/>
        <v>0</v>
      </c>
      <c r="L157" s="56">
        <f t="shared" si="8"/>
        <v>0</v>
      </c>
      <c r="M157" s="54">
        <f t="shared" si="9"/>
        <v>0</v>
      </c>
      <c r="N157" s="54">
        <f t="shared" si="11"/>
        <v>0</v>
      </c>
      <c r="O157" s="101">
        <f>+'Pay App 5'!O157+'Pay App 5'!P157</f>
        <v>0</v>
      </c>
      <c r="P157" s="73"/>
      <c r="Q157" s="69">
        <f>+'Pay App 5'!Q157+N157+P157</f>
        <v>0</v>
      </c>
    </row>
    <row r="158" spans="1:17" ht="21" customHeight="1" x14ac:dyDescent="0.25">
      <c r="A158" s="154" t="s">
        <v>336</v>
      </c>
      <c r="B158" s="154"/>
      <c r="C158" s="154" t="s">
        <v>337</v>
      </c>
      <c r="D158" s="155"/>
      <c r="E158" s="101">
        <f>+'Pay App 5'!E158</f>
        <v>0</v>
      </c>
      <c r="F158" s="73"/>
      <c r="G158" s="102">
        <f>+'Pay App 5'!G158+'Pay App 6'!F158</f>
        <v>0</v>
      </c>
      <c r="H158" s="194">
        <f>+'Pay App 5'!K158</f>
        <v>0</v>
      </c>
      <c r="I158" s="195"/>
      <c r="J158" s="104"/>
      <c r="K158" s="55">
        <f t="shared" si="10"/>
        <v>0</v>
      </c>
      <c r="L158" s="56">
        <f t="shared" si="8"/>
        <v>0</v>
      </c>
      <c r="M158" s="54">
        <f t="shared" si="9"/>
        <v>0</v>
      </c>
      <c r="N158" s="54">
        <f t="shared" si="11"/>
        <v>0</v>
      </c>
      <c r="O158" s="101">
        <f>+'Pay App 5'!O158+'Pay App 5'!P158</f>
        <v>0</v>
      </c>
      <c r="P158" s="73"/>
      <c r="Q158" s="69">
        <f>+'Pay App 5'!Q158+N158+P158</f>
        <v>0</v>
      </c>
    </row>
    <row r="159" spans="1:17" ht="21" customHeight="1" x14ac:dyDescent="0.25">
      <c r="A159" s="154" t="s">
        <v>122</v>
      </c>
      <c r="B159" s="154"/>
      <c r="C159" s="154" t="s">
        <v>123</v>
      </c>
      <c r="D159" s="155"/>
      <c r="E159" s="101">
        <f>+'Pay App 5'!E159</f>
        <v>0</v>
      </c>
      <c r="F159" s="73"/>
      <c r="G159" s="102">
        <f>+'Pay App 5'!G159+'Pay App 6'!F159</f>
        <v>0</v>
      </c>
      <c r="H159" s="194">
        <f>+'Pay App 5'!K159</f>
        <v>0</v>
      </c>
      <c r="I159" s="195"/>
      <c r="J159" s="104"/>
      <c r="K159" s="55">
        <f t="shared" si="10"/>
        <v>0</v>
      </c>
      <c r="L159" s="56">
        <f t="shared" si="8"/>
        <v>0</v>
      </c>
      <c r="M159" s="54">
        <f t="shared" si="9"/>
        <v>0</v>
      </c>
      <c r="N159" s="54">
        <f t="shared" si="11"/>
        <v>0</v>
      </c>
      <c r="O159" s="101">
        <f>+'Pay App 5'!O159+'Pay App 5'!P159</f>
        <v>0</v>
      </c>
      <c r="P159" s="73"/>
      <c r="Q159" s="69">
        <f>+'Pay App 5'!Q159+N159+P159</f>
        <v>0</v>
      </c>
    </row>
    <row r="160" spans="1:17" ht="21" customHeight="1" x14ac:dyDescent="0.25">
      <c r="A160" s="154" t="s">
        <v>124</v>
      </c>
      <c r="B160" s="154"/>
      <c r="C160" s="154" t="s">
        <v>125</v>
      </c>
      <c r="D160" s="155"/>
      <c r="E160" s="101">
        <f>+'Pay App 5'!E160</f>
        <v>0</v>
      </c>
      <c r="F160" s="73"/>
      <c r="G160" s="102">
        <f>+'Pay App 5'!G160+'Pay App 6'!F160</f>
        <v>0</v>
      </c>
      <c r="H160" s="194">
        <f>+'Pay App 5'!K160</f>
        <v>0</v>
      </c>
      <c r="I160" s="195"/>
      <c r="J160" s="104"/>
      <c r="K160" s="55">
        <f t="shared" si="10"/>
        <v>0</v>
      </c>
      <c r="L160" s="56">
        <f t="shared" si="8"/>
        <v>0</v>
      </c>
      <c r="M160" s="54">
        <f t="shared" si="9"/>
        <v>0</v>
      </c>
      <c r="N160" s="54">
        <f t="shared" si="11"/>
        <v>0</v>
      </c>
      <c r="O160" s="101">
        <f>+'Pay App 5'!O160+'Pay App 5'!P160</f>
        <v>0</v>
      </c>
      <c r="P160" s="73"/>
      <c r="Q160" s="69">
        <f>+'Pay App 5'!Q160+N160+P160</f>
        <v>0</v>
      </c>
    </row>
    <row r="161" spans="1:17" ht="21" customHeight="1" x14ac:dyDescent="0.25">
      <c r="A161" s="154" t="s">
        <v>126</v>
      </c>
      <c r="B161" s="154"/>
      <c r="C161" s="154" t="s">
        <v>127</v>
      </c>
      <c r="D161" s="155"/>
      <c r="E161" s="101">
        <f>+'Pay App 5'!E161</f>
        <v>0</v>
      </c>
      <c r="F161" s="73"/>
      <c r="G161" s="102">
        <f>+'Pay App 5'!G161+'Pay App 6'!F161</f>
        <v>0</v>
      </c>
      <c r="H161" s="194">
        <f>+'Pay App 5'!K161</f>
        <v>0</v>
      </c>
      <c r="I161" s="195"/>
      <c r="J161" s="104"/>
      <c r="K161" s="55">
        <f t="shared" si="10"/>
        <v>0</v>
      </c>
      <c r="L161" s="56">
        <f t="shared" si="8"/>
        <v>0</v>
      </c>
      <c r="M161" s="54">
        <f t="shared" si="9"/>
        <v>0</v>
      </c>
      <c r="N161" s="54">
        <f t="shared" si="11"/>
        <v>0</v>
      </c>
      <c r="O161" s="101">
        <f>+'Pay App 5'!O161+'Pay App 5'!P161</f>
        <v>0</v>
      </c>
      <c r="P161" s="73"/>
      <c r="Q161" s="69">
        <f>+'Pay App 5'!Q161+N161+P161</f>
        <v>0</v>
      </c>
    </row>
    <row r="162" spans="1:17" ht="21" customHeight="1" x14ac:dyDescent="0.25">
      <c r="A162" s="154" t="s">
        <v>339</v>
      </c>
      <c r="B162" s="154"/>
      <c r="C162" s="154" t="s">
        <v>338</v>
      </c>
      <c r="D162" s="155"/>
      <c r="E162" s="101">
        <f>+'Pay App 5'!E162</f>
        <v>0</v>
      </c>
      <c r="F162" s="73"/>
      <c r="G162" s="102">
        <f>+'Pay App 5'!G162+'Pay App 6'!F162</f>
        <v>0</v>
      </c>
      <c r="H162" s="194">
        <f>+'Pay App 5'!K162</f>
        <v>0</v>
      </c>
      <c r="I162" s="195"/>
      <c r="J162" s="104"/>
      <c r="K162" s="55">
        <f t="shared" si="10"/>
        <v>0</v>
      </c>
      <c r="L162" s="56">
        <f t="shared" si="8"/>
        <v>0</v>
      </c>
      <c r="M162" s="54">
        <f t="shared" si="9"/>
        <v>0</v>
      </c>
      <c r="N162" s="54">
        <f t="shared" si="11"/>
        <v>0</v>
      </c>
      <c r="O162" s="101">
        <f>+'Pay App 5'!O162+'Pay App 5'!P162</f>
        <v>0</v>
      </c>
      <c r="P162" s="73"/>
      <c r="Q162" s="69">
        <f>+'Pay App 5'!Q162+N162+P162</f>
        <v>0</v>
      </c>
    </row>
    <row r="163" spans="1:17" ht="21" customHeight="1" x14ac:dyDescent="0.25">
      <c r="A163" s="154" t="s">
        <v>128</v>
      </c>
      <c r="B163" s="154"/>
      <c r="C163" s="154" t="s">
        <v>129</v>
      </c>
      <c r="D163" s="155"/>
      <c r="E163" s="101">
        <f>+'Pay App 5'!E163</f>
        <v>0</v>
      </c>
      <c r="F163" s="73"/>
      <c r="G163" s="102">
        <f>+'Pay App 5'!G163+'Pay App 6'!F163</f>
        <v>0</v>
      </c>
      <c r="H163" s="194">
        <f>+'Pay App 5'!K163</f>
        <v>0</v>
      </c>
      <c r="I163" s="195"/>
      <c r="J163" s="104"/>
      <c r="K163" s="55">
        <f t="shared" si="10"/>
        <v>0</v>
      </c>
      <c r="L163" s="56">
        <f t="shared" si="8"/>
        <v>0</v>
      </c>
      <c r="M163" s="54">
        <f t="shared" si="9"/>
        <v>0</v>
      </c>
      <c r="N163" s="54">
        <f t="shared" si="11"/>
        <v>0</v>
      </c>
      <c r="O163" s="101">
        <f>+'Pay App 5'!O163+'Pay App 5'!P163</f>
        <v>0</v>
      </c>
      <c r="P163" s="73"/>
      <c r="Q163" s="69">
        <f>+'Pay App 5'!Q163+N163+P163</f>
        <v>0</v>
      </c>
    </row>
    <row r="164" spans="1:17" ht="21" customHeight="1" x14ac:dyDescent="0.25">
      <c r="A164" s="159" t="s">
        <v>209</v>
      </c>
      <c r="B164" s="159"/>
      <c r="C164" s="159" t="s">
        <v>210</v>
      </c>
      <c r="D164" s="160"/>
      <c r="E164" s="101">
        <f>+'Pay App 5'!E164</f>
        <v>0</v>
      </c>
      <c r="F164" s="73"/>
      <c r="G164" s="102">
        <f>+'Pay App 5'!G164+'Pay App 6'!F164</f>
        <v>0</v>
      </c>
      <c r="H164" s="194">
        <f>+'Pay App 5'!K164</f>
        <v>0</v>
      </c>
      <c r="I164" s="195"/>
      <c r="J164" s="104"/>
      <c r="K164" s="55">
        <f t="shared" si="10"/>
        <v>0</v>
      </c>
      <c r="L164" s="56">
        <f t="shared" si="8"/>
        <v>0</v>
      </c>
      <c r="M164" s="54">
        <f t="shared" si="9"/>
        <v>0</v>
      </c>
      <c r="N164" s="54">
        <f t="shared" si="11"/>
        <v>0</v>
      </c>
      <c r="O164" s="101">
        <f>+'Pay App 5'!O164+'Pay App 5'!P164</f>
        <v>0</v>
      </c>
      <c r="P164" s="73"/>
      <c r="Q164" s="69">
        <f>+'Pay App 5'!Q164+N164+P164</f>
        <v>0</v>
      </c>
    </row>
    <row r="165" spans="1:17" ht="21" customHeight="1" x14ac:dyDescent="0.25">
      <c r="A165" s="159" t="s">
        <v>211</v>
      </c>
      <c r="B165" s="159"/>
      <c r="C165" s="159" t="s">
        <v>212</v>
      </c>
      <c r="D165" s="160"/>
      <c r="E165" s="101">
        <f>+'Pay App 5'!E165</f>
        <v>0</v>
      </c>
      <c r="F165" s="73"/>
      <c r="G165" s="102">
        <f>+'Pay App 5'!G165+'Pay App 6'!F165</f>
        <v>0</v>
      </c>
      <c r="H165" s="194">
        <f>+'Pay App 5'!K165</f>
        <v>0</v>
      </c>
      <c r="I165" s="195"/>
      <c r="J165" s="104"/>
      <c r="K165" s="55">
        <f t="shared" si="10"/>
        <v>0</v>
      </c>
      <c r="L165" s="56">
        <f t="shared" si="8"/>
        <v>0</v>
      </c>
      <c r="M165" s="54">
        <f t="shared" si="9"/>
        <v>0</v>
      </c>
      <c r="N165" s="54">
        <f t="shared" si="11"/>
        <v>0</v>
      </c>
      <c r="O165" s="101">
        <f>+'Pay App 5'!O165+'Pay App 5'!P165</f>
        <v>0</v>
      </c>
      <c r="P165" s="73"/>
      <c r="Q165" s="69">
        <f>+'Pay App 5'!Q165+N165+P165</f>
        <v>0</v>
      </c>
    </row>
    <row r="166" spans="1:17" ht="21" customHeight="1" x14ac:dyDescent="0.25">
      <c r="A166" s="154" t="s">
        <v>340</v>
      </c>
      <c r="B166" s="154"/>
      <c r="C166" s="154" t="s">
        <v>341</v>
      </c>
      <c r="D166" s="155"/>
      <c r="E166" s="101">
        <f>+'Pay App 5'!E166</f>
        <v>0</v>
      </c>
      <c r="F166" s="73"/>
      <c r="G166" s="102">
        <f>+'Pay App 5'!G166+'Pay App 6'!F166</f>
        <v>0</v>
      </c>
      <c r="H166" s="194">
        <f>+'Pay App 5'!K166</f>
        <v>0</v>
      </c>
      <c r="I166" s="195"/>
      <c r="J166" s="104"/>
      <c r="K166" s="55">
        <f t="shared" si="10"/>
        <v>0</v>
      </c>
      <c r="L166" s="56">
        <f t="shared" si="8"/>
        <v>0</v>
      </c>
      <c r="M166" s="54">
        <f t="shared" si="9"/>
        <v>0</v>
      </c>
      <c r="N166" s="54">
        <f t="shared" si="11"/>
        <v>0</v>
      </c>
      <c r="O166" s="101">
        <f>+'Pay App 5'!O166+'Pay App 5'!P166</f>
        <v>0</v>
      </c>
      <c r="P166" s="73"/>
      <c r="Q166" s="69">
        <f>+'Pay App 5'!Q166+N166+P166</f>
        <v>0</v>
      </c>
    </row>
    <row r="167" spans="1:17" ht="21" customHeight="1" x14ac:dyDescent="0.25">
      <c r="A167" s="154" t="s">
        <v>351</v>
      </c>
      <c r="B167" s="154"/>
      <c r="C167" s="154" t="s">
        <v>342</v>
      </c>
      <c r="D167" s="155"/>
      <c r="E167" s="101">
        <f>+'Pay App 5'!E167</f>
        <v>0</v>
      </c>
      <c r="F167" s="73"/>
      <c r="G167" s="102">
        <f>+'Pay App 5'!G167+'Pay App 6'!F167</f>
        <v>0</v>
      </c>
      <c r="H167" s="194">
        <f>+'Pay App 5'!K167</f>
        <v>0</v>
      </c>
      <c r="I167" s="195"/>
      <c r="J167" s="104"/>
      <c r="K167" s="55">
        <f t="shared" si="10"/>
        <v>0</v>
      </c>
      <c r="L167" s="56">
        <f t="shared" si="8"/>
        <v>0</v>
      </c>
      <c r="M167" s="54">
        <f t="shared" si="9"/>
        <v>0</v>
      </c>
      <c r="N167" s="54">
        <f t="shared" si="11"/>
        <v>0</v>
      </c>
      <c r="O167" s="101">
        <f>+'Pay App 5'!O167+'Pay App 5'!P167</f>
        <v>0</v>
      </c>
      <c r="P167" s="73"/>
      <c r="Q167" s="69">
        <f>+'Pay App 5'!Q167+N167+P167</f>
        <v>0</v>
      </c>
    </row>
    <row r="168" spans="1:17" ht="21" customHeight="1" x14ac:dyDescent="0.25">
      <c r="A168" s="154" t="s">
        <v>352</v>
      </c>
      <c r="B168" s="154"/>
      <c r="C168" s="154" t="s">
        <v>343</v>
      </c>
      <c r="D168" s="155"/>
      <c r="E168" s="101">
        <f>+'Pay App 5'!E168</f>
        <v>0</v>
      </c>
      <c r="F168" s="73"/>
      <c r="G168" s="102">
        <f>+'Pay App 5'!G168+'Pay App 6'!F168</f>
        <v>0</v>
      </c>
      <c r="H168" s="194">
        <f>+'Pay App 5'!K168</f>
        <v>0</v>
      </c>
      <c r="I168" s="195"/>
      <c r="J168" s="104"/>
      <c r="K168" s="55">
        <f t="shared" si="10"/>
        <v>0</v>
      </c>
      <c r="L168" s="56">
        <f t="shared" si="8"/>
        <v>0</v>
      </c>
      <c r="M168" s="54">
        <f t="shared" si="9"/>
        <v>0</v>
      </c>
      <c r="N168" s="54">
        <f t="shared" si="11"/>
        <v>0</v>
      </c>
      <c r="O168" s="101">
        <f>+'Pay App 5'!O168+'Pay App 5'!P168</f>
        <v>0</v>
      </c>
      <c r="P168" s="73"/>
      <c r="Q168" s="69">
        <f>+'Pay App 5'!Q168+N168+P168</f>
        <v>0</v>
      </c>
    </row>
    <row r="169" spans="1:17" ht="21" customHeight="1" x14ac:dyDescent="0.25">
      <c r="A169" s="154" t="s">
        <v>353</v>
      </c>
      <c r="B169" s="154"/>
      <c r="C169" s="154" t="s">
        <v>344</v>
      </c>
      <c r="D169" s="155"/>
      <c r="E169" s="101">
        <f>+'Pay App 5'!E169</f>
        <v>0</v>
      </c>
      <c r="F169" s="73"/>
      <c r="G169" s="102">
        <f>+'Pay App 5'!G169+'Pay App 6'!F169</f>
        <v>0</v>
      </c>
      <c r="H169" s="194">
        <f>+'Pay App 5'!K169</f>
        <v>0</v>
      </c>
      <c r="I169" s="195"/>
      <c r="J169" s="104"/>
      <c r="K169" s="55">
        <f t="shared" si="10"/>
        <v>0</v>
      </c>
      <c r="L169" s="56">
        <f t="shared" si="8"/>
        <v>0</v>
      </c>
      <c r="M169" s="54">
        <f t="shared" si="9"/>
        <v>0</v>
      </c>
      <c r="N169" s="54">
        <f t="shared" si="11"/>
        <v>0</v>
      </c>
      <c r="O169" s="101">
        <f>+'Pay App 5'!O169+'Pay App 5'!P169</f>
        <v>0</v>
      </c>
      <c r="P169" s="73"/>
      <c r="Q169" s="69">
        <f>+'Pay App 5'!Q169+N169+P169</f>
        <v>0</v>
      </c>
    </row>
    <row r="170" spans="1:17" ht="21" customHeight="1" x14ac:dyDescent="0.25">
      <c r="A170" s="154" t="s">
        <v>354</v>
      </c>
      <c r="B170" s="154"/>
      <c r="C170" s="154" t="s">
        <v>345</v>
      </c>
      <c r="D170" s="155"/>
      <c r="E170" s="101">
        <f>+'Pay App 5'!E170</f>
        <v>0</v>
      </c>
      <c r="F170" s="73"/>
      <c r="G170" s="102">
        <f>+'Pay App 5'!G170+'Pay App 6'!F170</f>
        <v>0</v>
      </c>
      <c r="H170" s="194">
        <f>+'Pay App 5'!K170</f>
        <v>0</v>
      </c>
      <c r="I170" s="195"/>
      <c r="J170" s="104"/>
      <c r="K170" s="55">
        <f t="shared" si="10"/>
        <v>0</v>
      </c>
      <c r="L170" s="56">
        <f t="shared" si="8"/>
        <v>0</v>
      </c>
      <c r="M170" s="54">
        <f t="shared" si="9"/>
        <v>0</v>
      </c>
      <c r="N170" s="54">
        <f t="shared" si="11"/>
        <v>0</v>
      </c>
      <c r="O170" s="101">
        <f>+'Pay App 5'!O170+'Pay App 5'!P170</f>
        <v>0</v>
      </c>
      <c r="P170" s="73"/>
      <c r="Q170" s="69">
        <f>+'Pay App 5'!Q170+N170+P170</f>
        <v>0</v>
      </c>
    </row>
    <row r="171" spans="1:17" ht="21" customHeight="1" x14ac:dyDescent="0.25">
      <c r="A171" s="154" t="s">
        <v>355</v>
      </c>
      <c r="B171" s="154"/>
      <c r="C171" s="154" t="s">
        <v>346</v>
      </c>
      <c r="D171" s="155"/>
      <c r="E171" s="101">
        <f>+'Pay App 5'!E171</f>
        <v>0</v>
      </c>
      <c r="F171" s="73"/>
      <c r="G171" s="102">
        <f>+'Pay App 5'!G171+'Pay App 6'!F171</f>
        <v>0</v>
      </c>
      <c r="H171" s="194">
        <f>+'Pay App 5'!K171</f>
        <v>0</v>
      </c>
      <c r="I171" s="195"/>
      <c r="J171" s="104"/>
      <c r="K171" s="55">
        <f t="shared" si="10"/>
        <v>0</v>
      </c>
      <c r="L171" s="56">
        <f t="shared" si="8"/>
        <v>0</v>
      </c>
      <c r="M171" s="54">
        <f t="shared" si="9"/>
        <v>0</v>
      </c>
      <c r="N171" s="54">
        <f t="shared" si="11"/>
        <v>0</v>
      </c>
      <c r="O171" s="101">
        <f>+'Pay App 5'!O171+'Pay App 5'!P171</f>
        <v>0</v>
      </c>
      <c r="P171" s="73"/>
      <c r="Q171" s="69">
        <f>+'Pay App 5'!Q171+N171+P171</f>
        <v>0</v>
      </c>
    </row>
    <row r="172" spans="1:17" ht="21" customHeight="1" x14ac:dyDescent="0.25">
      <c r="A172" s="154" t="s">
        <v>356</v>
      </c>
      <c r="B172" s="154"/>
      <c r="C172" s="154" t="s">
        <v>347</v>
      </c>
      <c r="D172" s="155"/>
      <c r="E172" s="101">
        <f>+'Pay App 5'!E172</f>
        <v>0</v>
      </c>
      <c r="F172" s="73"/>
      <c r="G172" s="102">
        <f>+'Pay App 5'!G172+'Pay App 6'!F172</f>
        <v>0</v>
      </c>
      <c r="H172" s="194">
        <f>+'Pay App 5'!K172</f>
        <v>0</v>
      </c>
      <c r="I172" s="195"/>
      <c r="J172" s="104"/>
      <c r="K172" s="55">
        <f t="shared" si="10"/>
        <v>0</v>
      </c>
      <c r="L172" s="56">
        <f t="shared" si="8"/>
        <v>0</v>
      </c>
      <c r="M172" s="54">
        <f t="shared" si="9"/>
        <v>0</v>
      </c>
      <c r="N172" s="54">
        <f t="shared" si="11"/>
        <v>0</v>
      </c>
      <c r="O172" s="101">
        <f>+'Pay App 5'!O172+'Pay App 5'!P172</f>
        <v>0</v>
      </c>
      <c r="P172" s="73"/>
      <c r="Q172" s="69">
        <f>+'Pay App 5'!Q172+N172+P172</f>
        <v>0</v>
      </c>
    </row>
    <row r="173" spans="1:17" ht="21" customHeight="1" x14ac:dyDescent="0.25">
      <c r="A173" s="154" t="s">
        <v>357</v>
      </c>
      <c r="B173" s="154"/>
      <c r="C173" s="154" t="s">
        <v>348</v>
      </c>
      <c r="D173" s="155"/>
      <c r="E173" s="101">
        <f>+'Pay App 5'!E173</f>
        <v>0</v>
      </c>
      <c r="F173" s="73"/>
      <c r="G173" s="102">
        <f>+'Pay App 5'!G173+'Pay App 6'!F173</f>
        <v>0</v>
      </c>
      <c r="H173" s="194">
        <f>+'Pay App 5'!K173</f>
        <v>0</v>
      </c>
      <c r="I173" s="195"/>
      <c r="J173" s="104"/>
      <c r="K173" s="55">
        <f t="shared" si="10"/>
        <v>0</v>
      </c>
      <c r="L173" s="56">
        <f t="shared" si="8"/>
        <v>0</v>
      </c>
      <c r="M173" s="54">
        <f t="shared" si="9"/>
        <v>0</v>
      </c>
      <c r="N173" s="54">
        <f t="shared" si="11"/>
        <v>0</v>
      </c>
      <c r="O173" s="101">
        <f>+'Pay App 5'!O173+'Pay App 5'!P173</f>
        <v>0</v>
      </c>
      <c r="P173" s="73"/>
      <c r="Q173" s="69">
        <f>+'Pay App 5'!Q173+N173+P173</f>
        <v>0</v>
      </c>
    </row>
    <row r="174" spans="1:17" ht="21" customHeight="1" x14ac:dyDescent="0.25">
      <c r="A174" s="154" t="s">
        <v>358</v>
      </c>
      <c r="B174" s="154"/>
      <c r="C174" s="154" t="s">
        <v>349</v>
      </c>
      <c r="D174" s="155"/>
      <c r="E174" s="101">
        <f>+'Pay App 5'!E174</f>
        <v>0</v>
      </c>
      <c r="F174" s="73"/>
      <c r="G174" s="102">
        <f>+'Pay App 5'!G174+'Pay App 6'!F174</f>
        <v>0</v>
      </c>
      <c r="H174" s="194">
        <f>+'Pay App 5'!K174</f>
        <v>0</v>
      </c>
      <c r="I174" s="195"/>
      <c r="J174" s="104"/>
      <c r="K174" s="55">
        <f t="shared" si="10"/>
        <v>0</v>
      </c>
      <c r="L174" s="56">
        <f t="shared" si="8"/>
        <v>0</v>
      </c>
      <c r="M174" s="54">
        <f t="shared" si="9"/>
        <v>0</v>
      </c>
      <c r="N174" s="54">
        <f t="shared" si="11"/>
        <v>0</v>
      </c>
      <c r="O174" s="101">
        <f>+'Pay App 5'!O174+'Pay App 5'!P174</f>
        <v>0</v>
      </c>
      <c r="P174" s="73"/>
      <c r="Q174" s="69">
        <f>+'Pay App 5'!Q174+N174+P174</f>
        <v>0</v>
      </c>
    </row>
    <row r="175" spans="1:17" ht="21" customHeight="1" x14ac:dyDescent="0.25">
      <c r="A175" s="154" t="s">
        <v>359</v>
      </c>
      <c r="B175" s="154"/>
      <c r="C175" s="154" t="s">
        <v>350</v>
      </c>
      <c r="D175" s="155"/>
      <c r="E175" s="101">
        <f>+'Pay App 5'!E175</f>
        <v>0</v>
      </c>
      <c r="F175" s="73"/>
      <c r="G175" s="102">
        <f>+'Pay App 5'!G175+'Pay App 6'!F175</f>
        <v>0</v>
      </c>
      <c r="H175" s="194">
        <f>+'Pay App 5'!K175</f>
        <v>0</v>
      </c>
      <c r="I175" s="195"/>
      <c r="J175" s="104"/>
      <c r="K175" s="55">
        <f t="shared" si="10"/>
        <v>0</v>
      </c>
      <c r="L175" s="56">
        <f t="shared" si="8"/>
        <v>0</v>
      </c>
      <c r="M175" s="54">
        <f t="shared" si="9"/>
        <v>0</v>
      </c>
      <c r="N175" s="54">
        <f t="shared" si="11"/>
        <v>0</v>
      </c>
      <c r="O175" s="101">
        <f>+'Pay App 5'!O175+'Pay App 5'!P175</f>
        <v>0</v>
      </c>
      <c r="P175" s="73"/>
      <c r="Q175" s="69">
        <f>+'Pay App 5'!Q175+N175+P175</f>
        <v>0</v>
      </c>
    </row>
    <row r="176" spans="1:17" ht="21" customHeight="1" x14ac:dyDescent="0.25">
      <c r="A176" s="156" t="s">
        <v>186</v>
      </c>
      <c r="B176" s="156"/>
      <c r="C176" s="156" t="s">
        <v>187</v>
      </c>
      <c r="D176" s="157"/>
      <c r="E176" s="101">
        <f>+'Pay App 5'!E176</f>
        <v>0</v>
      </c>
      <c r="F176" s="73"/>
      <c r="G176" s="102">
        <f>+'Pay App 5'!G176+'Pay App 6'!F176</f>
        <v>0</v>
      </c>
      <c r="H176" s="194">
        <f>+'Pay App 5'!K176</f>
        <v>0</v>
      </c>
      <c r="I176" s="195"/>
      <c r="J176" s="104"/>
      <c r="K176" s="55">
        <f t="shared" si="10"/>
        <v>0</v>
      </c>
      <c r="L176" s="56">
        <f t="shared" si="8"/>
        <v>0</v>
      </c>
      <c r="M176" s="54">
        <f t="shared" si="9"/>
        <v>0</v>
      </c>
      <c r="N176" s="54">
        <f t="shared" si="11"/>
        <v>0</v>
      </c>
      <c r="O176" s="101">
        <f>+'Pay App 5'!O176+'Pay App 5'!P176</f>
        <v>0</v>
      </c>
      <c r="P176" s="73"/>
      <c r="Q176" s="69">
        <f>+'Pay App 5'!Q176+N176+P176</f>
        <v>0</v>
      </c>
    </row>
    <row r="177" spans="1:17" ht="21" customHeight="1" x14ac:dyDescent="0.25">
      <c r="A177" s="154" t="s">
        <v>361</v>
      </c>
      <c r="B177" s="154"/>
      <c r="C177" s="154" t="s">
        <v>360</v>
      </c>
      <c r="D177" s="155"/>
      <c r="E177" s="101">
        <f>+'Pay App 5'!E177</f>
        <v>0</v>
      </c>
      <c r="F177" s="73"/>
      <c r="G177" s="102">
        <f>+'Pay App 5'!G177+'Pay App 6'!F177</f>
        <v>0</v>
      </c>
      <c r="H177" s="194">
        <f>+'Pay App 5'!K177</f>
        <v>0</v>
      </c>
      <c r="I177" s="195"/>
      <c r="J177" s="104"/>
      <c r="K177" s="55">
        <f t="shared" si="10"/>
        <v>0</v>
      </c>
      <c r="L177" s="56">
        <f t="shared" si="8"/>
        <v>0</v>
      </c>
      <c r="M177" s="54">
        <f t="shared" si="9"/>
        <v>0</v>
      </c>
      <c r="N177" s="54">
        <f t="shared" si="11"/>
        <v>0</v>
      </c>
      <c r="O177" s="101">
        <f>+'Pay App 5'!O177+'Pay App 5'!P177</f>
        <v>0</v>
      </c>
      <c r="P177" s="73"/>
      <c r="Q177" s="69">
        <f>+'Pay App 5'!Q177+N177+P177</f>
        <v>0</v>
      </c>
    </row>
    <row r="178" spans="1:17" ht="21" customHeight="1" x14ac:dyDescent="0.25">
      <c r="A178" s="154" t="s">
        <v>130</v>
      </c>
      <c r="B178" s="154"/>
      <c r="C178" s="153" t="s">
        <v>131</v>
      </c>
      <c r="D178" s="158"/>
      <c r="E178" s="101">
        <f>+'Pay App 5'!E178</f>
        <v>0</v>
      </c>
      <c r="F178" s="73"/>
      <c r="G178" s="102">
        <f>+'Pay App 5'!G178+'Pay App 6'!F178</f>
        <v>0</v>
      </c>
      <c r="H178" s="194">
        <f>+'Pay App 5'!K178</f>
        <v>0</v>
      </c>
      <c r="I178" s="195"/>
      <c r="J178" s="104"/>
      <c r="K178" s="55">
        <f t="shared" si="10"/>
        <v>0</v>
      </c>
      <c r="L178" s="56">
        <f t="shared" si="8"/>
        <v>0</v>
      </c>
      <c r="M178" s="54">
        <f t="shared" si="9"/>
        <v>0</v>
      </c>
      <c r="N178" s="54">
        <f t="shared" si="11"/>
        <v>0</v>
      </c>
      <c r="O178" s="101">
        <f>+'Pay App 5'!O178+'Pay App 5'!P178</f>
        <v>0</v>
      </c>
      <c r="P178" s="73"/>
      <c r="Q178" s="69">
        <f>+'Pay App 5'!Q178+N178+P178</f>
        <v>0</v>
      </c>
    </row>
    <row r="179" spans="1:17" ht="21" customHeight="1" x14ac:dyDescent="0.25">
      <c r="A179" s="154" t="s">
        <v>362</v>
      </c>
      <c r="B179" s="154"/>
      <c r="C179" s="154" t="s">
        <v>366</v>
      </c>
      <c r="D179" s="155"/>
      <c r="E179" s="101">
        <f>+'Pay App 5'!E179</f>
        <v>0</v>
      </c>
      <c r="F179" s="73"/>
      <c r="G179" s="102">
        <f>+'Pay App 5'!G179+'Pay App 6'!F179</f>
        <v>0</v>
      </c>
      <c r="H179" s="194">
        <f>+'Pay App 5'!K179</f>
        <v>0</v>
      </c>
      <c r="I179" s="195"/>
      <c r="J179" s="104"/>
      <c r="K179" s="55">
        <f t="shared" si="10"/>
        <v>0</v>
      </c>
      <c r="L179" s="56">
        <f t="shared" si="8"/>
        <v>0</v>
      </c>
      <c r="M179" s="54">
        <f t="shared" si="9"/>
        <v>0</v>
      </c>
      <c r="N179" s="54">
        <f t="shared" si="11"/>
        <v>0</v>
      </c>
      <c r="O179" s="101">
        <f>+'Pay App 5'!O179+'Pay App 5'!P179</f>
        <v>0</v>
      </c>
      <c r="P179" s="73"/>
      <c r="Q179" s="69">
        <f>+'Pay App 5'!Q179+N179+P179</f>
        <v>0</v>
      </c>
    </row>
    <row r="180" spans="1:17" ht="21" customHeight="1" x14ac:dyDescent="0.25">
      <c r="A180" s="154" t="s">
        <v>363</v>
      </c>
      <c r="B180" s="154"/>
      <c r="C180" s="154" t="s">
        <v>367</v>
      </c>
      <c r="D180" s="155"/>
      <c r="E180" s="101">
        <f>+'Pay App 5'!E180</f>
        <v>0</v>
      </c>
      <c r="F180" s="73"/>
      <c r="G180" s="102">
        <f>+'Pay App 5'!G180+'Pay App 6'!F180</f>
        <v>0</v>
      </c>
      <c r="H180" s="194">
        <f>+'Pay App 5'!K180</f>
        <v>0</v>
      </c>
      <c r="I180" s="195"/>
      <c r="J180" s="104"/>
      <c r="K180" s="55">
        <f t="shared" si="10"/>
        <v>0</v>
      </c>
      <c r="L180" s="56">
        <f t="shared" si="8"/>
        <v>0</v>
      </c>
      <c r="M180" s="54">
        <f t="shared" si="9"/>
        <v>0</v>
      </c>
      <c r="N180" s="54">
        <f t="shared" si="11"/>
        <v>0</v>
      </c>
      <c r="O180" s="101">
        <f>+'Pay App 5'!O180+'Pay App 5'!P180</f>
        <v>0</v>
      </c>
      <c r="P180" s="73"/>
      <c r="Q180" s="69">
        <f>+'Pay App 5'!Q180+N180+P180</f>
        <v>0</v>
      </c>
    </row>
    <row r="181" spans="1:17" ht="21" customHeight="1" x14ac:dyDescent="0.25">
      <c r="A181" s="154" t="s">
        <v>364</v>
      </c>
      <c r="B181" s="154"/>
      <c r="C181" s="154" t="s">
        <v>368</v>
      </c>
      <c r="D181" s="155"/>
      <c r="E181" s="101">
        <f>+'Pay App 5'!E181</f>
        <v>0</v>
      </c>
      <c r="F181" s="73"/>
      <c r="G181" s="102">
        <f>+'Pay App 5'!G181+'Pay App 6'!F181</f>
        <v>0</v>
      </c>
      <c r="H181" s="194">
        <f>+'Pay App 5'!K181</f>
        <v>0</v>
      </c>
      <c r="I181" s="195"/>
      <c r="J181" s="104"/>
      <c r="K181" s="55">
        <f t="shared" si="10"/>
        <v>0</v>
      </c>
      <c r="L181" s="56">
        <f t="shared" si="8"/>
        <v>0</v>
      </c>
      <c r="M181" s="54">
        <f t="shared" si="9"/>
        <v>0</v>
      </c>
      <c r="N181" s="54">
        <f t="shared" si="11"/>
        <v>0</v>
      </c>
      <c r="O181" s="101">
        <f>+'Pay App 5'!O181+'Pay App 5'!P181</f>
        <v>0</v>
      </c>
      <c r="P181" s="73"/>
      <c r="Q181" s="69">
        <f>+'Pay App 5'!Q181+N181+P181</f>
        <v>0</v>
      </c>
    </row>
    <row r="182" spans="1:17" ht="21" customHeight="1" x14ac:dyDescent="0.25">
      <c r="A182" s="154" t="s">
        <v>365</v>
      </c>
      <c r="B182" s="154"/>
      <c r="C182" s="154" t="s">
        <v>369</v>
      </c>
      <c r="D182" s="155"/>
      <c r="E182" s="101">
        <f>+'Pay App 5'!E182</f>
        <v>0</v>
      </c>
      <c r="F182" s="73"/>
      <c r="G182" s="102">
        <f>+'Pay App 5'!G182+'Pay App 6'!F182</f>
        <v>0</v>
      </c>
      <c r="H182" s="194">
        <f>+'Pay App 5'!K182</f>
        <v>0</v>
      </c>
      <c r="I182" s="195"/>
      <c r="J182" s="104"/>
      <c r="K182" s="55">
        <f t="shared" si="10"/>
        <v>0</v>
      </c>
      <c r="L182" s="56">
        <f t="shared" si="8"/>
        <v>0</v>
      </c>
      <c r="M182" s="54">
        <f t="shared" si="9"/>
        <v>0</v>
      </c>
      <c r="N182" s="54">
        <f t="shared" si="11"/>
        <v>0</v>
      </c>
      <c r="O182" s="101">
        <f>+'Pay App 5'!O182+'Pay App 5'!P182</f>
        <v>0</v>
      </c>
      <c r="P182" s="73"/>
      <c r="Q182" s="69">
        <f>+'Pay App 5'!Q182+N182+P182</f>
        <v>0</v>
      </c>
    </row>
    <row r="183" spans="1:17" ht="21" customHeight="1" x14ac:dyDescent="0.25">
      <c r="A183" s="156" t="s">
        <v>188</v>
      </c>
      <c r="B183" s="156"/>
      <c r="C183" s="156" t="s">
        <v>189</v>
      </c>
      <c r="D183" s="157"/>
      <c r="E183" s="101">
        <f>+'Pay App 5'!E183</f>
        <v>0</v>
      </c>
      <c r="F183" s="73"/>
      <c r="G183" s="102">
        <f>+'Pay App 5'!G183+'Pay App 6'!F183</f>
        <v>0</v>
      </c>
      <c r="H183" s="194">
        <f>+'Pay App 5'!K183</f>
        <v>0</v>
      </c>
      <c r="I183" s="195"/>
      <c r="J183" s="104"/>
      <c r="K183" s="55">
        <f t="shared" si="10"/>
        <v>0</v>
      </c>
      <c r="L183" s="56">
        <f t="shared" si="8"/>
        <v>0</v>
      </c>
      <c r="M183" s="54">
        <f t="shared" si="9"/>
        <v>0</v>
      </c>
      <c r="N183" s="54">
        <f t="shared" si="11"/>
        <v>0</v>
      </c>
      <c r="O183" s="101">
        <f>+'Pay App 5'!O183+'Pay App 5'!P183</f>
        <v>0</v>
      </c>
      <c r="P183" s="73"/>
      <c r="Q183" s="69">
        <f>+'Pay App 5'!Q183+N183+P183</f>
        <v>0</v>
      </c>
    </row>
    <row r="184" spans="1:17" ht="21" customHeight="1" x14ac:dyDescent="0.25">
      <c r="A184" s="156" t="s">
        <v>190</v>
      </c>
      <c r="B184" s="156"/>
      <c r="C184" s="156" t="s">
        <v>191</v>
      </c>
      <c r="D184" s="157"/>
      <c r="E184" s="101">
        <f>+'Pay App 5'!E184</f>
        <v>0</v>
      </c>
      <c r="F184" s="73"/>
      <c r="G184" s="102">
        <f>+'Pay App 5'!G184+'Pay App 6'!F184</f>
        <v>0</v>
      </c>
      <c r="H184" s="194">
        <f>+'Pay App 5'!K184</f>
        <v>0</v>
      </c>
      <c r="I184" s="195"/>
      <c r="J184" s="104"/>
      <c r="K184" s="55">
        <f t="shared" si="10"/>
        <v>0</v>
      </c>
      <c r="L184" s="56">
        <f t="shared" si="8"/>
        <v>0</v>
      </c>
      <c r="M184" s="54">
        <f t="shared" si="9"/>
        <v>0</v>
      </c>
      <c r="N184" s="54">
        <f t="shared" si="11"/>
        <v>0</v>
      </c>
      <c r="O184" s="101">
        <f>+'Pay App 5'!O184+'Pay App 5'!P184</f>
        <v>0</v>
      </c>
      <c r="P184" s="73"/>
      <c r="Q184" s="69">
        <f>+'Pay App 5'!Q184+N184+P184</f>
        <v>0</v>
      </c>
    </row>
    <row r="185" spans="1:17" ht="21" customHeight="1" x14ac:dyDescent="0.25">
      <c r="A185" s="154" t="s">
        <v>371</v>
      </c>
      <c r="B185" s="154"/>
      <c r="C185" s="154" t="s">
        <v>370</v>
      </c>
      <c r="D185" s="155"/>
      <c r="E185" s="101">
        <f>+'Pay App 5'!E185</f>
        <v>0</v>
      </c>
      <c r="F185" s="73"/>
      <c r="G185" s="102">
        <f>+'Pay App 5'!G185+'Pay App 6'!F185</f>
        <v>0</v>
      </c>
      <c r="H185" s="194">
        <f>+'Pay App 5'!K185</f>
        <v>0</v>
      </c>
      <c r="I185" s="195"/>
      <c r="J185" s="104"/>
      <c r="K185" s="55">
        <f t="shared" si="10"/>
        <v>0</v>
      </c>
      <c r="L185" s="56">
        <f t="shared" si="8"/>
        <v>0</v>
      </c>
      <c r="M185" s="54">
        <f t="shared" si="9"/>
        <v>0</v>
      </c>
      <c r="N185" s="54">
        <f t="shared" si="11"/>
        <v>0</v>
      </c>
      <c r="O185" s="101">
        <f>+'Pay App 5'!O185+'Pay App 5'!P185</f>
        <v>0</v>
      </c>
      <c r="P185" s="73"/>
      <c r="Q185" s="69">
        <f>+'Pay App 5'!Q185+N185+P185</f>
        <v>0</v>
      </c>
    </row>
    <row r="186" spans="1:17" ht="21" customHeight="1" x14ac:dyDescent="0.25">
      <c r="A186" s="154" t="s">
        <v>372</v>
      </c>
      <c r="B186" s="154"/>
      <c r="C186" s="154" t="s">
        <v>373</v>
      </c>
      <c r="D186" s="155"/>
      <c r="E186" s="101">
        <f>+'Pay App 5'!E186</f>
        <v>0</v>
      </c>
      <c r="F186" s="73"/>
      <c r="G186" s="102">
        <f>+'Pay App 5'!G186+'Pay App 6'!F186</f>
        <v>0</v>
      </c>
      <c r="H186" s="194">
        <f>+'Pay App 5'!K186</f>
        <v>0</v>
      </c>
      <c r="I186" s="195"/>
      <c r="J186" s="104"/>
      <c r="K186" s="55">
        <f t="shared" si="10"/>
        <v>0</v>
      </c>
      <c r="L186" s="56">
        <f t="shared" si="8"/>
        <v>0</v>
      </c>
      <c r="M186" s="54">
        <f t="shared" si="9"/>
        <v>0</v>
      </c>
      <c r="N186" s="54">
        <f t="shared" si="11"/>
        <v>0</v>
      </c>
      <c r="O186" s="101">
        <f>+'Pay App 5'!O186+'Pay App 5'!P186</f>
        <v>0</v>
      </c>
      <c r="P186" s="73"/>
      <c r="Q186" s="69">
        <f>+'Pay App 5'!Q186+N186+P186</f>
        <v>0</v>
      </c>
    </row>
    <row r="187" spans="1:17" ht="21" customHeight="1" x14ac:dyDescent="0.25">
      <c r="A187" s="154" t="s">
        <v>374</v>
      </c>
      <c r="B187" s="154"/>
      <c r="C187" s="154" t="s">
        <v>375</v>
      </c>
      <c r="D187" s="155"/>
      <c r="E187" s="101">
        <f>+'Pay App 5'!E187</f>
        <v>0</v>
      </c>
      <c r="F187" s="73"/>
      <c r="G187" s="102">
        <f>+'Pay App 5'!G187+'Pay App 6'!F187</f>
        <v>0</v>
      </c>
      <c r="H187" s="194">
        <f>+'Pay App 5'!K187</f>
        <v>0</v>
      </c>
      <c r="I187" s="195"/>
      <c r="J187" s="104"/>
      <c r="K187" s="55">
        <f t="shared" si="10"/>
        <v>0</v>
      </c>
      <c r="L187" s="56">
        <f t="shared" si="8"/>
        <v>0</v>
      </c>
      <c r="M187" s="54">
        <f t="shared" si="9"/>
        <v>0</v>
      </c>
      <c r="N187" s="54">
        <f t="shared" si="11"/>
        <v>0</v>
      </c>
      <c r="O187" s="101">
        <f>+'Pay App 5'!O187+'Pay App 5'!P187</f>
        <v>0</v>
      </c>
      <c r="P187" s="73"/>
      <c r="Q187" s="69">
        <f>+'Pay App 5'!Q187+N187+P187</f>
        <v>0</v>
      </c>
    </row>
    <row r="188" spans="1:17" ht="21" customHeight="1" x14ac:dyDescent="0.25">
      <c r="A188" s="156" t="s">
        <v>192</v>
      </c>
      <c r="B188" s="156"/>
      <c r="C188" s="156" t="s">
        <v>193</v>
      </c>
      <c r="D188" s="157"/>
      <c r="E188" s="101">
        <f>+'Pay App 5'!E188</f>
        <v>0</v>
      </c>
      <c r="F188" s="73"/>
      <c r="G188" s="102">
        <f>+'Pay App 5'!G188+'Pay App 6'!F188</f>
        <v>0</v>
      </c>
      <c r="H188" s="194">
        <f>+'Pay App 5'!K188</f>
        <v>0</v>
      </c>
      <c r="I188" s="195"/>
      <c r="J188" s="104"/>
      <c r="K188" s="55">
        <f t="shared" si="10"/>
        <v>0</v>
      </c>
      <c r="L188" s="56">
        <f t="shared" si="8"/>
        <v>0</v>
      </c>
      <c r="M188" s="54">
        <f t="shared" si="9"/>
        <v>0</v>
      </c>
      <c r="N188" s="54">
        <f t="shared" si="11"/>
        <v>0</v>
      </c>
      <c r="O188" s="101">
        <f>+'Pay App 5'!O188+'Pay App 5'!P188</f>
        <v>0</v>
      </c>
      <c r="P188" s="73"/>
      <c r="Q188" s="69">
        <f>+'Pay App 5'!Q188+N188+P188</f>
        <v>0</v>
      </c>
    </row>
    <row r="189" spans="1:17" ht="21" customHeight="1" x14ac:dyDescent="0.25">
      <c r="A189" s="153" t="s">
        <v>132</v>
      </c>
      <c r="B189" s="153"/>
      <c r="C189" s="153" t="s">
        <v>133</v>
      </c>
      <c r="D189" s="158"/>
      <c r="E189" s="101">
        <f>+'Pay App 5'!E189</f>
        <v>0</v>
      </c>
      <c r="F189" s="73"/>
      <c r="G189" s="102">
        <f>+'Pay App 5'!G189+'Pay App 6'!F189</f>
        <v>0</v>
      </c>
      <c r="H189" s="194">
        <f>+'Pay App 5'!K189</f>
        <v>0</v>
      </c>
      <c r="I189" s="195"/>
      <c r="J189" s="104"/>
      <c r="K189" s="55">
        <f t="shared" si="10"/>
        <v>0</v>
      </c>
      <c r="L189" s="56">
        <f t="shared" si="8"/>
        <v>0</v>
      </c>
      <c r="M189" s="54">
        <f t="shared" si="9"/>
        <v>0</v>
      </c>
      <c r="N189" s="54">
        <f t="shared" si="11"/>
        <v>0</v>
      </c>
      <c r="O189" s="101">
        <f>+'Pay App 5'!O189+'Pay App 5'!P189</f>
        <v>0</v>
      </c>
      <c r="P189" s="73"/>
      <c r="Q189" s="69">
        <f>+'Pay App 5'!Q189+N189+P189</f>
        <v>0</v>
      </c>
    </row>
    <row r="190" spans="1:17" ht="21" customHeight="1" x14ac:dyDescent="0.25">
      <c r="A190" s="153" t="s">
        <v>376</v>
      </c>
      <c r="B190" s="153"/>
      <c r="C190" s="154" t="s">
        <v>377</v>
      </c>
      <c r="D190" s="155"/>
      <c r="E190" s="101">
        <f>+'Pay App 5'!E190</f>
        <v>0</v>
      </c>
      <c r="F190" s="73"/>
      <c r="G190" s="102">
        <f>+'Pay App 5'!G190+'Pay App 6'!F190</f>
        <v>0</v>
      </c>
      <c r="H190" s="194">
        <f>+'Pay App 5'!K190</f>
        <v>0</v>
      </c>
      <c r="I190" s="195"/>
      <c r="J190" s="104"/>
      <c r="K190" s="55">
        <f t="shared" si="10"/>
        <v>0</v>
      </c>
      <c r="L190" s="56">
        <f t="shared" si="8"/>
        <v>0</v>
      </c>
      <c r="M190" s="54">
        <f t="shared" si="9"/>
        <v>0</v>
      </c>
      <c r="N190" s="54">
        <f t="shared" si="11"/>
        <v>0</v>
      </c>
      <c r="O190" s="101">
        <f>+'Pay App 5'!O190+'Pay App 5'!P190</f>
        <v>0</v>
      </c>
      <c r="P190" s="73"/>
      <c r="Q190" s="69">
        <f>+'Pay App 5'!Q190+N190+P190</f>
        <v>0</v>
      </c>
    </row>
    <row r="191" spans="1:17" ht="21" customHeight="1" x14ac:dyDescent="0.25">
      <c r="A191" s="156" t="s">
        <v>194</v>
      </c>
      <c r="B191" s="156"/>
      <c r="C191" s="156" t="s">
        <v>195</v>
      </c>
      <c r="D191" s="157"/>
      <c r="E191" s="101">
        <f>+'Pay App 5'!E191</f>
        <v>0</v>
      </c>
      <c r="F191" s="73"/>
      <c r="G191" s="102">
        <f>+'Pay App 5'!G191+'Pay App 6'!F191</f>
        <v>0</v>
      </c>
      <c r="H191" s="194">
        <f>+'Pay App 5'!K191</f>
        <v>0</v>
      </c>
      <c r="I191" s="195"/>
      <c r="J191" s="104"/>
      <c r="K191" s="55">
        <f t="shared" si="10"/>
        <v>0</v>
      </c>
      <c r="L191" s="56">
        <f t="shared" si="8"/>
        <v>0</v>
      </c>
      <c r="M191" s="54">
        <f t="shared" si="9"/>
        <v>0</v>
      </c>
      <c r="N191" s="54">
        <f t="shared" si="11"/>
        <v>0</v>
      </c>
      <c r="O191" s="101">
        <f>+'Pay App 5'!O191+'Pay App 5'!P191</f>
        <v>0</v>
      </c>
      <c r="P191" s="73"/>
      <c r="Q191" s="69">
        <f>+'Pay App 5'!Q191+N191+P191</f>
        <v>0</v>
      </c>
    </row>
    <row r="192" spans="1:17" ht="21" customHeight="1" x14ac:dyDescent="0.25">
      <c r="A192" s="153" t="s">
        <v>134</v>
      </c>
      <c r="B192" s="153"/>
      <c r="C192" s="153" t="s">
        <v>135</v>
      </c>
      <c r="D192" s="158"/>
      <c r="E192" s="101">
        <f>+'Pay App 5'!E192</f>
        <v>0</v>
      </c>
      <c r="F192" s="73"/>
      <c r="G192" s="102">
        <f>+'Pay App 5'!G192+'Pay App 6'!F192</f>
        <v>0</v>
      </c>
      <c r="H192" s="194">
        <f>+'Pay App 5'!K192</f>
        <v>0</v>
      </c>
      <c r="I192" s="195"/>
      <c r="J192" s="104"/>
      <c r="K192" s="55">
        <f t="shared" si="10"/>
        <v>0</v>
      </c>
      <c r="L192" s="56">
        <f t="shared" si="8"/>
        <v>0</v>
      </c>
      <c r="M192" s="54">
        <f t="shared" si="9"/>
        <v>0</v>
      </c>
      <c r="N192" s="54">
        <f t="shared" si="11"/>
        <v>0</v>
      </c>
      <c r="O192" s="101">
        <f>+'Pay App 5'!O192+'Pay App 5'!P192</f>
        <v>0</v>
      </c>
      <c r="P192" s="73"/>
      <c r="Q192" s="69">
        <f>+'Pay App 5'!Q192+N192+P192</f>
        <v>0</v>
      </c>
    </row>
    <row r="193" spans="1:17" ht="21" customHeight="1" x14ac:dyDescent="0.25">
      <c r="A193" s="153" t="s">
        <v>376</v>
      </c>
      <c r="B193" s="153"/>
      <c r="C193" s="154" t="s">
        <v>378</v>
      </c>
      <c r="D193" s="155"/>
      <c r="E193" s="101">
        <f>+'Pay App 5'!E193</f>
        <v>0</v>
      </c>
      <c r="F193" s="73"/>
      <c r="G193" s="102">
        <f>+'Pay App 5'!G193+'Pay App 6'!F193</f>
        <v>0</v>
      </c>
      <c r="H193" s="194">
        <f>+'Pay App 5'!K193</f>
        <v>0</v>
      </c>
      <c r="I193" s="195"/>
      <c r="J193" s="104"/>
      <c r="K193" s="55">
        <f t="shared" si="10"/>
        <v>0</v>
      </c>
      <c r="L193" s="56">
        <f t="shared" si="8"/>
        <v>0</v>
      </c>
      <c r="M193" s="54">
        <f t="shared" si="9"/>
        <v>0</v>
      </c>
      <c r="N193" s="54">
        <f t="shared" si="11"/>
        <v>0</v>
      </c>
      <c r="O193" s="101">
        <f>+'Pay App 5'!O193+'Pay App 5'!P193</f>
        <v>0</v>
      </c>
      <c r="P193" s="73"/>
      <c r="Q193" s="69">
        <f>+'Pay App 5'!Q193+N193+P193</f>
        <v>0</v>
      </c>
    </row>
    <row r="194" spans="1:17" ht="21" customHeight="1" x14ac:dyDescent="0.25">
      <c r="A194" s="153" t="s">
        <v>136</v>
      </c>
      <c r="B194" s="153"/>
      <c r="C194" s="153" t="s">
        <v>137</v>
      </c>
      <c r="D194" s="158"/>
      <c r="E194" s="101">
        <f>+'Pay App 5'!E194</f>
        <v>0</v>
      </c>
      <c r="F194" s="73"/>
      <c r="G194" s="102">
        <f>+'Pay App 5'!G194+'Pay App 6'!F194</f>
        <v>0</v>
      </c>
      <c r="H194" s="194">
        <f>+'Pay App 5'!K194</f>
        <v>0</v>
      </c>
      <c r="I194" s="195"/>
      <c r="J194" s="104"/>
      <c r="K194" s="55">
        <f t="shared" si="10"/>
        <v>0</v>
      </c>
      <c r="L194" s="56">
        <f t="shared" si="8"/>
        <v>0</v>
      </c>
      <c r="M194" s="54">
        <f t="shared" si="9"/>
        <v>0</v>
      </c>
      <c r="N194" s="54">
        <f t="shared" si="11"/>
        <v>0</v>
      </c>
      <c r="O194" s="101">
        <f>+'Pay App 5'!O194+'Pay App 5'!P194</f>
        <v>0</v>
      </c>
      <c r="P194" s="73"/>
      <c r="Q194" s="69">
        <f>+'Pay App 5'!Q194+N194+P194</f>
        <v>0</v>
      </c>
    </row>
    <row r="195" spans="1:17" ht="21" customHeight="1" x14ac:dyDescent="0.25">
      <c r="A195" s="153" t="s">
        <v>138</v>
      </c>
      <c r="B195" s="153"/>
      <c r="C195" s="153" t="s">
        <v>139</v>
      </c>
      <c r="D195" s="158"/>
      <c r="E195" s="101">
        <f>+'Pay App 5'!E195</f>
        <v>0</v>
      </c>
      <c r="F195" s="73"/>
      <c r="G195" s="102">
        <f>+'Pay App 5'!G195+'Pay App 6'!F195</f>
        <v>0</v>
      </c>
      <c r="H195" s="194">
        <f>+'Pay App 5'!K195</f>
        <v>0</v>
      </c>
      <c r="I195" s="195"/>
      <c r="J195" s="104"/>
      <c r="K195" s="55">
        <f t="shared" si="10"/>
        <v>0</v>
      </c>
      <c r="L195" s="56">
        <f t="shared" si="8"/>
        <v>0</v>
      </c>
      <c r="M195" s="54">
        <f t="shared" si="9"/>
        <v>0</v>
      </c>
      <c r="N195" s="54">
        <f t="shared" si="11"/>
        <v>0</v>
      </c>
      <c r="O195" s="101">
        <f>+'Pay App 5'!O195+'Pay App 5'!P195</f>
        <v>0</v>
      </c>
      <c r="P195" s="73"/>
      <c r="Q195" s="69">
        <f>+'Pay App 5'!Q195+N195+P195</f>
        <v>0</v>
      </c>
    </row>
    <row r="196" spans="1:17" ht="21" customHeight="1" x14ac:dyDescent="0.25">
      <c r="A196" s="153" t="s">
        <v>379</v>
      </c>
      <c r="B196" s="153"/>
      <c r="C196" s="154" t="s">
        <v>348</v>
      </c>
      <c r="D196" s="155"/>
      <c r="E196" s="101">
        <f>+'Pay App 5'!E196</f>
        <v>0</v>
      </c>
      <c r="F196" s="73"/>
      <c r="G196" s="102">
        <f>+'Pay App 5'!G196+'Pay App 6'!F196</f>
        <v>0</v>
      </c>
      <c r="H196" s="194">
        <f>+'Pay App 5'!K196</f>
        <v>0</v>
      </c>
      <c r="I196" s="195"/>
      <c r="J196" s="104"/>
      <c r="K196" s="55">
        <f t="shared" si="10"/>
        <v>0</v>
      </c>
      <c r="L196" s="56">
        <f t="shared" si="8"/>
        <v>0</v>
      </c>
      <c r="M196" s="54">
        <f t="shared" si="9"/>
        <v>0</v>
      </c>
      <c r="N196" s="54">
        <f t="shared" si="11"/>
        <v>0</v>
      </c>
      <c r="O196" s="101">
        <f>+'Pay App 5'!O196+'Pay App 5'!P196</f>
        <v>0</v>
      </c>
      <c r="P196" s="73"/>
      <c r="Q196" s="69">
        <f>+'Pay App 5'!Q196+N196+P196</f>
        <v>0</v>
      </c>
    </row>
    <row r="197" spans="1:17" ht="21" customHeight="1" x14ac:dyDescent="0.25">
      <c r="A197" s="156" t="s">
        <v>196</v>
      </c>
      <c r="B197" s="156"/>
      <c r="C197" s="156" t="s">
        <v>197</v>
      </c>
      <c r="D197" s="157"/>
      <c r="E197" s="101">
        <f>+'Pay App 5'!E197</f>
        <v>0</v>
      </c>
      <c r="F197" s="73"/>
      <c r="G197" s="102">
        <f>+'Pay App 5'!G197+'Pay App 6'!F197</f>
        <v>0</v>
      </c>
      <c r="H197" s="194">
        <f>+'Pay App 5'!K197</f>
        <v>0</v>
      </c>
      <c r="I197" s="195"/>
      <c r="J197" s="104"/>
      <c r="K197" s="55">
        <f t="shared" si="10"/>
        <v>0</v>
      </c>
      <c r="L197" s="56">
        <f t="shared" si="8"/>
        <v>0</v>
      </c>
      <c r="M197" s="54">
        <f t="shared" si="9"/>
        <v>0</v>
      </c>
      <c r="N197" s="54">
        <f t="shared" si="11"/>
        <v>0</v>
      </c>
      <c r="O197" s="101">
        <f>+'Pay App 5'!O197+'Pay App 5'!P197</f>
        <v>0</v>
      </c>
      <c r="P197" s="73"/>
      <c r="Q197" s="69">
        <f>+'Pay App 5'!Q197+N197+P197</f>
        <v>0</v>
      </c>
    </row>
    <row r="198" spans="1:17" ht="21" customHeight="1" x14ac:dyDescent="0.25">
      <c r="A198" s="153" t="s">
        <v>140</v>
      </c>
      <c r="B198" s="153"/>
      <c r="C198" s="153" t="s">
        <v>141</v>
      </c>
      <c r="D198" s="158"/>
      <c r="E198" s="101">
        <f>+'Pay App 5'!E198</f>
        <v>0</v>
      </c>
      <c r="F198" s="73"/>
      <c r="G198" s="102">
        <f>+'Pay App 5'!G198+'Pay App 6'!F198</f>
        <v>0</v>
      </c>
      <c r="H198" s="194">
        <f>+'Pay App 5'!K198</f>
        <v>0</v>
      </c>
      <c r="I198" s="195"/>
      <c r="J198" s="104"/>
      <c r="K198" s="55">
        <f t="shared" si="10"/>
        <v>0</v>
      </c>
      <c r="L198" s="56">
        <f t="shared" si="8"/>
        <v>0</v>
      </c>
      <c r="M198" s="54">
        <f t="shared" si="9"/>
        <v>0</v>
      </c>
      <c r="N198" s="54">
        <f t="shared" si="11"/>
        <v>0</v>
      </c>
      <c r="O198" s="101">
        <f>+'Pay App 5'!O198+'Pay App 5'!P198</f>
        <v>0</v>
      </c>
      <c r="P198" s="73"/>
      <c r="Q198" s="69">
        <f>+'Pay App 5'!Q198+N198+P198</f>
        <v>0</v>
      </c>
    </row>
    <row r="199" spans="1:17" ht="21" customHeight="1" x14ac:dyDescent="0.25">
      <c r="A199" s="153" t="s">
        <v>142</v>
      </c>
      <c r="B199" s="153"/>
      <c r="C199" s="153" t="s">
        <v>143</v>
      </c>
      <c r="D199" s="158"/>
      <c r="E199" s="101">
        <f>+'Pay App 5'!E199</f>
        <v>0</v>
      </c>
      <c r="F199" s="73"/>
      <c r="G199" s="102">
        <f>+'Pay App 5'!G199+'Pay App 6'!F199</f>
        <v>0</v>
      </c>
      <c r="H199" s="194">
        <f>+'Pay App 5'!K199</f>
        <v>0</v>
      </c>
      <c r="I199" s="195"/>
      <c r="J199" s="104"/>
      <c r="K199" s="55">
        <f t="shared" si="10"/>
        <v>0</v>
      </c>
      <c r="L199" s="56">
        <f t="shared" si="8"/>
        <v>0</v>
      </c>
      <c r="M199" s="54">
        <f t="shared" si="9"/>
        <v>0</v>
      </c>
      <c r="N199" s="54">
        <f t="shared" si="11"/>
        <v>0</v>
      </c>
      <c r="O199" s="101">
        <f>+'Pay App 5'!O199+'Pay App 5'!P199</f>
        <v>0</v>
      </c>
      <c r="P199" s="73"/>
      <c r="Q199" s="69">
        <f>+'Pay App 5'!Q199+N199+P199</f>
        <v>0</v>
      </c>
    </row>
    <row r="200" spans="1:17" ht="21" customHeight="1" x14ac:dyDescent="0.25">
      <c r="A200" s="153" t="s">
        <v>380</v>
      </c>
      <c r="B200" s="153"/>
      <c r="C200" s="154" t="s">
        <v>381</v>
      </c>
      <c r="D200" s="155"/>
      <c r="E200" s="101">
        <f>+'Pay App 5'!E200</f>
        <v>0</v>
      </c>
      <c r="F200" s="73"/>
      <c r="G200" s="102">
        <f>+'Pay App 5'!G200+'Pay App 6'!F200</f>
        <v>0</v>
      </c>
      <c r="H200" s="194">
        <f>+'Pay App 5'!K200</f>
        <v>0</v>
      </c>
      <c r="I200" s="195"/>
      <c r="J200" s="104"/>
      <c r="K200" s="55">
        <f t="shared" si="10"/>
        <v>0</v>
      </c>
      <c r="L200" s="56">
        <f t="shared" si="8"/>
        <v>0</v>
      </c>
      <c r="M200" s="54">
        <f t="shared" si="9"/>
        <v>0</v>
      </c>
      <c r="N200" s="54">
        <f t="shared" si="11"/>
        <v>0</v>
      </c>
      <c r="O200" s="101">
        <f>+'Pay App 5'!O200+'Pay App 5'!P200</f>
        <v>0</v>
      </c>
      <c r="P200" s="73"/>
      <c r="Q200" s="69">
        <f>+'Pay App 5'!Q200+N200+P200</f>
        <v>0</v>
      </c>
    </row>
    <row r="201" spans="1:17" ht="21" customHeight="1" x14ac:dyDescent="0.25">
      <c r="A201" s="153" t="s">
        <v>382</v>
      </c>
      <c r="B201" s="153"/>
      <c r="C201" s="154" t="s">
        <v>383</v>
      </c>
      <c r="D201" s="155"/>
      <c r="E201" s="101">
        <f>+'Pay App 5'!E201</f>
        <v>0</v>
      </c>
      <c r="F201" s="73"/>
      <c r="G201" s="102">
        <f>+'Pay App 5'!G201+'Pay App 6'!F201</f>
        <v>0</v>
      </c>
      <c r="H201" s="194">
        <f>+'Pay App 5'!K201</f>
        <v>0</v>
      </c>
      <c r="I201" s="195"/>
      <c r="J201" s="104"/>
      <c r="K201" s="55">
        <f t="shared" si="10"/>
        <v>0</v>
      </c>
      <c r="L201" s="56">
        <f t="shared" si="8"/>
        <v>0</v>
      </c>
      <c r="M201" s="54">
        <f t="shared" si="9"/>
        <v>0</v>
      </c>
      <c r="N201" s="54">
        <f t="shared" si="11"/>
        <v>0</v>
      </c>
      <c r="O201" s="101">
        <f>+'Pay App 5'!O201+'Pay App 5'!P201</f>
        <v>0</v>
      </c>
      <c r="P201" s="73"/>
      <c r="Q201" s="69">
        <f>+'Pay App 5'!Q201+N201+P201</f>
        <v>0</v>
      </c>
    </row>
    <row r="202" spans="1:17" ht="21" customHeight="1" x14ac:dyDescent="0.25">
      <c r="A202" s="153" t="s">
        <v>144</v>
      </c>
      <c r="B202" s="153"/>
      <c r="C202" s="153" t="s">
        <v>145</v>
      </c>
      <c r="D202" s="158"/>
      <c r="E202" s="101">
        <f>+'Pay App 5'!E202</f>
        <v>0</v>
      </c>
      <c r="F202" s="73"/>
      <c r="G202" s="102">
        <f>+'Pay App 5'!G202+'Pay App 6'!F202</f>
        <v>0</v>
      </c>
      <c r="H202" s="194">
        <f>+'Pay App 5'!K202</f>
        <v>0</v>
      </c>
      <c r="I202" s="195"/>
      <c r="J202" s="104"/>
      <c r="K202" s="55">
        <f t="shared" si="10"/>
        <v>0</v>
      </c>
      <c r="L202" s="56">
        <f t="shared" si="8"/>
        <v>0</v>
      </c>
      <c r="M202" s="54">
        <f t="shared" si="9"/>
        <v>0</v>
      </c>
      <c r="N202" s="54">
        <f t="shared" si="11"/>
        <v>0</v>
      </c>
      <c r="O202" s="101">
        <f>+'Pay App 5'!O202+'Pay App 5'!P202</f>
        <v>0</v>
      </c>
      <c r="P202" s="73"/>
      <c r="Q202" s="69">
        <f>+'Pay App 5'!Q202+N202+P202</f>
        <v>0</v>
      </c>
    </row>
    <row r="203" spans="1:17" ht="21" customHeight="1" x14ac:dyDescent="0.25">
      <c r="A203" s="153" t="s">
        <v>384</v>
      </c>
      <c r="B203" s="153"/>
      <c r="C203" s="154" t="s">
        <v>385</v>
      </c>
      <c r="D203" s="155"/>
      <c r="E203" s="101">
        <f>+'Pay App 5'!E203</f>
        <v>0</v>
      </c>
      <c r="F203" s="73"/>
      <c r="G203" s="102">
        <f>+'Pay App 5'!G203+'Pay App 6'!F203</f>
        <v>0</v>
      </c>
      <c r="H203" s="194">
        <f>+'Pay App 5'!K203</f>
        <v>0</v>
      </c>
      <c r="I203" s="195"/>
      <c r="J203" s="104"/>
      <c r="K203" s="55">
        <f t="shared" si="10"/>
        <v>0</v>
      </c>
      <c r="L203" s="56">
        <f t="shared" si="8"/>
        <v>0</v>
      </c>
      <c r="M203" s="54">
        <f t="shared" si="9"/>
        <v>0</v>
      </c>
      <c r="N203" s="54">
        <f t="shared" si="11"/>
        <v>0</v>
      </c>
      <c r="O203" s="101">
        <f>+'Pay App 5'!O203+'Pay App 5'!P203</f>
        <v>0</v>
      </c>
      <c r="P203" s="73"/>
      <c r="Q203" s="69">
        <f>+'Pay App 5'!Q203+N203+P203</f>
        <v>0</v>
      </c>
    </row>
    <row r="204" spans="1:17" ht="21" customHeight="1" x14ac:dyDescent="0.25">
      <c r="A204" s="156" t="s">
        <v>198</v>
      </c>
      <c r="B204" s="156"/>
      <c r="C204" s="156" t="s">
        <v>199</v>
      </c>
      <c r="D204" s="157"/>
      <c r="E204" s="101">
        <f>+'Pay App 5'!E204</f>
        <v>0</v>
      </c>
      <c r="F204" s="73"/>
      <c r="G204" s="102">
        <f>+'Pay App 5'!G204+'Pay App 6'!F204</f>
        <v>0</v>
      </c>
      <c r="H204" s="194">
        <f>+'Pay App 5'!K204</f>
        <v>0</v>
      </c>
      <c r="I204" s="195"/>
      <c r="J204" s="104"/>
      <c r="K204" s="55">
        <f t="shared" si="10"/>
        <v>0</v>
      </c>
      <c r="L204" s="56">
        <f t="shared" si="8"/>
        <v>0</v>
      </c>
      <c r="M204" s="54">
        <f t="shared" si="9"/>
        <v>0</v>
      </c>
      <c r="N204" s="54">
        <f t="shared" si="11"/>
        <v>0</v>
      </c>
      <c r="O204" s="101">
        <f>+'Pay App 5'!O204+'Pay App 5'!P204</f>
        <v>0</v>
      </c>
      <c r="P204" s="73"/>
      <c r="Q204" s="69">
        <f>+'Pay App 5'!Q204+N204+P204</f>
        <v>0</v>
      </c>
    </row>
    <row r="205" spans="1:17" ht="21" customHeight="1" x14ac:dyDescent="0.25">
      <c r="A205" s="153" t="s">
        <v>146</v>
      </c>
      <c r="B205" s="153"/>
      <c r="C205" s="153" t="s">
        <v>147</v>
      </c>
      <c r="D205" s="158"/>
      <c r="E205" s="101">
        <f>+'Pay App 5'!E205</f>
        <v>0</v>
      </c>
      <c r="F205" s="73"/>
      <c r="G205" s="102">
        <f>+'Pay App 5'!G205+'Pay App 6'!F205</f>
        <v>0</v>
      </c>
      <c r="H205" s="194">
        <f>+'Pay App 5'!K205</f>
        <v>0</v>
      </c>
      <c r="I205" s="195"/>
      <c r="J205" s="104"/>
      <c r="K205" s="55">
        <f t="shared" si="10"/>
        <v>0</v>
      </c>
      <c r="L205" s="56">
        <f t="shared" si="8"/>
        <v>0</v>
      </c>
      <c r="M205" s="54">
        <f t="shared" si="9"/>
        <v>0</v>
      </c>
      <c r="N205" s="54">
        <f t="shared" si="11"/>
        <v>0</v>
      </c>
      <c r="O205" s="101">
        <f>+'Pay App 5'!O205+'Pay App 5'!P205</f>
        <v>0</v>
      </c>
      <c r="P205" s="73"/>
      <c r="Q205" s="69">
        <f>+'Pay App 5'!Q205+N205+P205</f>
        <v>0</v>
      </c>
    </row>
    <row r="206" spans="1:17" ht="21" customHeight="1" x14ac:dyDescent="0.25">
      <c r="A206" s="156" t="s">
        <v>200</v>
      </c>
      <c r="B206" s="156"/>
      <c r="C206" s="156" t="s">
        <v>201</v>
      </c>
      <c r="D206" s="157"/>
      <c r="E206" s="101">
        <f>+'Pay App 5'!E206</f>
        <v>0</v>
      </c>
      <c r="F206" s="73"/>
      <c r="G206" s="102">
        <f>+'Pay App 5'!G206+'Pay App 6'!F206</f>
        <v>0</v>
      </c>
      <c r="H206" s="194">
        <f>+'Pay App 5'!K206</f>
        <v>0</v>
      </c>
      <c r="I206" s="195"/>
      <c r="J206" s="104"/>
      <c r="K206" s="55">
        <f t="shared" si="10"/>
        <v>0</v>
      </c>
      <c r="L206" s="56">
        <f t="shared" si="8"/>
        <v>0</v>
      </c>
      <c r="M206" s="54">
        <f t="shared" si="9"/>
        <v>0</v>
      </c>
      <c r="N206" s="54">
        <f t="shared" si="11"/>
        <v>0</v>
      </c>
      <c r="O206" s="101">
        <f>+'Pay App 5'!O206+'Pay App 5'!P206</f>
        <v>0</v>
      </c>
      <c r="P206" s="73"/>
      <c r="Q206" s="69">
        <f>+'Pay App 5'!Q206+N206+P206</f>
        <v>0</v>
      </c>
    </row>
    <row r="207" spans="1:17" ht="21" customHeight="1" x14ac:dyDescent="0.25">
      <c r="A207" s="153" t="s">
        <v>148</v>
      </c>
      <c r="B207" s="153"/>
      <c r="C207" s="153" t="s">
        <v>149</v>
      </c>
      <c r="D207" s="158"/>
      <c r="E207" s="101">
        <f>+'Pay App 5'!E207</f>
        <v>0</v>
      </c>
      <c r="F207" s="73"/>
      <c r="G207" s="102">
        <f>+'Pay App 5'!G207+'Pay App 6'!F207</f>
        <v>0</v>
      </c>
      <c r="H207" s="194">
        <f>+'Pay App 5'!K207</f>
        <v>0</v>
      </c>
      <c r="I207" s="195"/>
      <c r="J207" s="104"/>
      <c r="K207" s="55">
        <f t="shared" si="10"/>
        <v>0</v>
      </c>
      <c r="L207" s="56">
        <f t="shared" si="8"/>
        <v>0</v>
      </c>
      <c r="M207" s="54">
        <f t="shared" si="9"/>
        <v>0</v>
      </c>
      <c r="N207" s="54">
        <f t="shared" si="11"/>
        <v>0</v>
      </c>
      <c r="O207" s="101">
        <f>+'Pay App 5'!O207+'Pay App 5'!P207</f>
        <v>0</v>
      </c>
      <c r="P207" s="73"/>
      <c r="Q207" s="69">
        <f>+'Pay App 5'!Q207+N207+P207</f>
        <v>0</v>
      </c>
    </row>
    <row r="208" spans="1:17" ht="21" customHeight="1" x14ac:dyDescent="0.25">
      <c r="A208" s="153" t="s">
        <v>386</v>
      </c>
      <c r="B208" s="153"/>
      <c r="C208" s="154" t="s">
        <v>387</v>
      </c>
      <c r="D208" s="155"/>
      <c r="E208" s="101">
        <f>+'Pay App 5'!E208</f>
        <v>0</v>
      </c>
      <c r="F208" s="73"/>
      <c r="G208" s="102">
        <f>+'Pay App 5'!G208+'Pay App 6'!F208</f>
        <v>0</v>
      </c>
      <c r="H208" s="194">
        <f>+'Pay App 5'!K208</f>
        <v>0</v>
      </c>
      <c r="I208" s="195"/>
      <c r="J208" s="104"/>
      <c r="K208" s="55">
        <f t="shared" si="10"/>
        <v>0</v>
      </c>
      <c r="L208" s="56">
        <f t="shared" si="8"/>
        <v>0</v>
      </c>
      <c r="M208" s="54">
        <f t="shared" si="9"/>
        <v>0</v>
      </c>
      <c r="N208" s="54">
        <f t="shared" si="11"/>
        <v>0</v>
      </c>
      <c r="O208" s="101">
        <f>+'Pay App 5'!O208+'Pay App 5'!P208</f>
        <v>0</v>
      </c>
      <c r="P208" s="73"/>
      <c r="Q208" s="69">
        <f>+'Pay App 5'!Q208+N208+P208</f>
        <v>0</v>
      </c>
    </row>
    <row r="209" spans="1:17" ht="21" customHeight="1" x14ac:dyDescent="0.25">
      <c r="A209" s="153" t="s">
        <v>150</v>
      </c>
      <c r="B209" s="153"/>
      <c r="C209" s="153" t="s">
        <v>151</v>
      </c>
      <c r="D209" s="158"/>
      <c r="E209" s="101">
        <f>+'Pay App 5'!E209</f>
        <v>0</v>
      </c>
      <c r="F209" s="73"/>
      <c r="G209" s="102">
        <f>+'Pay App 5'!G209+'Pay App 6'!F209</f>
        <v>0</v>
      </c>
      <c r="H209" s="194">
        <f>+'Pay App 5'!K209</f>
        <v>0</v>
      </c>
      <c r="I209" s="195"/>
      <c r="J209" s="104"/>
      <c r="K209" s="55">
        <f t="shared" si="10"/>
        <v>0</v>
      </c>
      <c r="L209" s="56">
        <f t="shared" si="8"/>
        <v>0</v>
      </c>
      <c r="M209" s="54">
        <f t="shared" si="9"/>
        <v>0</v>
      </c>
      <c r="N209" s="54">
        <f t="shared" si="11"/>
        <v>0</v>
      </c>
      <c r="O209" s="101">
        <f>+'Pay App 5'!O209+'Pay App 5'!P209</f>
        <v>0</v>
      </c>
      <c r="P209" s="73"/>
      <c r="Q209" s="69">
        <f>+'Pay App 5'!Q209+N209+P209</f>
        <v>0</v>
      </c>
    </row>
    <row r="210" spans="1:17" ht="21" customHeight="1" x14ac:dyDescent="0.25">
      <c r="A210" s="153" t="s">
        <v>388</v>
      </c>
      <c r="B210" s="153"/>
      <c r="C210" s="154" t="s">
        <v>389</v>
      </c>
      <c r="D210" s="155"/>
      <c r="E210" s="101">
        <f>+'Pay App 5'!E210</f>
        <v>0</v>
      </c>
      <c r="F210" s="73"/>
      <c r="G210" s="102">
        <f>+'Pay App 5'!G210+'Pay App 6'!F210</f>
        <v>0</v>
      </c>
      <c r="H210" s="194">
        <f>+'Pay App 5'!K210</f>
        <v>0</v>
      </c>
      <c r="I210" s="195"/>
      <c r="J210" s="104"/>
      <c r="K210" s="55">
        <f t="shared" si="10"/>
        <v>0</v>
      </c>
      <c r="L210" s="56">
        <f t="shared" ref="L210:L239" si="12">IF(ISERROR(K210/G210),0,K210/G210)</f>
        <v>0</v>
      </c>
      <c r="M210" s="54">
        <f t="shared" ref="M210:M238" si="13">+G210-K210</f>
        <v>0</v>
      </c>
      <c r="N210" s="54">
        <f t="shared" si="11"/>
        <v>0</v>
      </c>
      <c r="O210" s="101">
        <f>+'Pay App 5'!O210+'Pay App 5'!P210</f>
        <v>0</v>
      </c>
      <c r="P210" s="73"/>
      <c r="Q210" s="69">
        <f>+'Pay App 5'!Q210+N210+P210</f>
        <v>0</v>
      </c>
    </row>
    <row r="211" spans="1:17" ht="21" customHeight="1" x14ac:dyDescent="0.25">
      <c r="A211" s="156" t="s">
        <v>202</v>
      </c>
      <c r="B211" s="156"/>
      <c r="C211" s="156" t="s">
        <v>203</v>
      </c>
      <c r="D211" s="157"/>
      <c r="E211" s="101">
        <f>+'Pay App 5'!E211</f>
        <v>0</v>
      </c>
      <c r="F211" s="73"/>
      <c r="G211" s="102">
        <f>+'Pay App 5'!G211+'Pay App 6'!F211</f>
        <v>0</v>
      </c>
      <c r="H211" s="194">
        <f>+'Pay App 5'!K211</f>
        <v>0</v>
      </c>
      <c r="I211" s="195"/>
      <c r="J211" s="104"/>
      <c r="K211" s="55">
        <f t="shared" ref="K211:K238" si="14">+H211+J211</f>
        <v>0</v>
      </c>
      <c r="L211" s="56">
        <f t="shared" si="12"/>
        <v>0</v>
      </c>
      <c r="M211" s="54">
        <f t="shared" si="13"/>
        <v>0</v>
      </c>
      <c r="N211" s="54">
        <f t="shared" ref="N211:N238" si="15">SUM(+J211*0.05)</f>
        <v>0</v>
      </c>
      <c r="O211" s="101">
        <f>+'Pay App 5'!O211+'Pay App 5'!P211</f>
        <v>0</v>
      </c>
      <c r="P211" s="73"/>
      <c r="Q211" s="69">
        <f>+'Pay App 5'!Q211+N211+P211</f>
        <v>0</v>
      </c>
    </row>
    <row r="212" spans="1:17" ht="21" customHeight="1" x14ac:dyDescent="0.25">
      <c r="A212" s="153" t="s">
        <v>390</v>
      </c>
      <c r="B212" s="153"/>
      <c r="C212" s="154" t="s">
        <v>391</v>
      </c>
      <c r="D212" s="155"/>
      <c r="E212" s="101">
        <f>+'Pay App 5'!E212</f>
        <v>0</v>
      </c>
      <c r="F212" s="73"/>
      <c r="G212" s="102">
        <f>+'Pay App 5'!G212+'Pay App 6'!F212</f>
        <v>0</v>
      </c>
      <c r="H212" s="194">
        <f>+'Pay App 5'!K212</f>
        <v>0</v>
      </c>
      <c r="I212" s="195"/>
      <c r="J212" s="104"/>
      <c r="K212" s="55">
        <f t="shared" si="14"/>
        <v>0</v>
      </c>
      <c r="L212" s="56">
        <f t="shared" si="12"/>
        <v>0</v>
      </c>
      <c r="M212" s="54">
        <f t="shared" si="13"/>
        <v>0</v>
      </c>
      <c r="N212" s="54">
        <f t="shared" si="15"/>
        <v>0</v>
      </c>
      <c r="O212" s="101">
        <f>+'Pay App 5'!O212+'Pay App 5'!P212</f>
        <v>0</v>
      </c>
      <c r="P212" s="73"/>
      <c r="Q212" s="69">
        <f>+'Pay App 5'!Q212+N212+P212</f>
        <v>0</v>
      </c>
    </row>
    <row r="213" spans="1:17" ht="21" customHeight="1" x14ac:dyDescent="0.25">
      <c r="A213" s="153" t="s">
        <v>152</v>
      </c>
      <c r="B213" s="153"/>
      <c r="C213" s="153" t="s">
        <v>153</v>
      </c>
      <c r="D213" s="158"/>
      <c r="E213" s="101">
        <f>+'Pay App 5'!E213</f>
        <v>0</v>
      </c>
      <c r="F213" s="73"/>
      <c r="G213" s="102">
        <f>+'Pay App 5'!G213+'Pay App 6'!F213</f>
        <v>0</v>
      </c>
      <c r="H213" s="194">
        <f>+'Pay App 5'!K213</f>
        <v>0</v>
      </c>
      <c r="I213" s="195"/>
      <c r="J213" s="104"/>
      <c r="K213" s="55">
        <f t="shared" si="14"/>
        <v>0</v>
      </c>
      <c r="L213" s="56">
        <f t="shared" si="12"/>
        <v>0</v>
      </c>
      <c r="M213" s="54">
        <f t="shared" si="13"/>
        <v>0</v>
      </c>
      <c r="N213" s="54">
        <f t="shared" si="15"/>
        <v>0</v>
      </c>
      <c r="O213" s="101">
        <f>+'Pay App 5'!O213+'Pay App 5'!P213</f>
        <v>0</v>
      </c>
      <c r="P213" s="73"/>
      <c r="Q213" s="69">
        <f>+'Pay App 5'!Q213+N213+P213</f>
        <v>0</v>
      </c>
    </row>
    <row r="214" spans="1:17" ht="21" customHeight="1" x14ac:dyDescent="0.25">
      <c r="A214" s="153" t="s">
        <v>154</v>
      </c>
      <c r="B214" s="153"/>
      <c r="C214" s="153" t="s">
        <v>155</v>
      </c>
      <c r="D214" s="158"/>
      <c r="E214" s="101">
        <f>+'Pay App 5'!E214</f>
        <v>0</v>
      </c>
      <c r="F214" s="73"/>
      <c r="G214" s="102">
        <f>+'Pay App 5'!G214+'Pay App 6'!F214</f>
        <v>0</v>
      </c>
      <c r="H214" s="194">
        <f>+'Pay App 5'!K214</f>
        <v>0</v>
      </c>
      <c r="I214" s="195"/>
      <c r="J214" s="104"/>
      <c r="K214" s="55">
        <f t="shared" si="14"/>
        <v>0</v>
      </c>
      <c r="L214" s="56">
        <f t="shared" si="12"/>
        <v>0</v>
      </c>
      <c r="M214" s="54">
        <f t="shared" si="13"/>
        <v>0</v>
      </c>
      <c r="N214" s="54">
        <f t="shared" si="15"/>
        <v>0</v>
      </c>
      <c r="O214" s="101">
        <f>+'Pay App 5'!O214+'Pay App 5'!P214</f>
        <v>0</v>
      </c>
      <c r="P214" s="73"/>
      <c r="Q214" s="69">
        <f>+'Pay App 5'!Q214+N214+P214</f>
        <v>0</v>
      </c>
    </row>
    <row r="215" spans="1:17" ht="21" customHeight="1" x14ac:dyDescent="0.25">
      <c r="A215" s="153" t="s">
        <v>156</v>
      </c>
      <c r="B215" s="153"/>
      <c r="C215" s="153" t="s">
        <v>157</v>
      </c>
      <c r="D215" s="158"/>
      <c r="E215" s="101">
        <f>+'Pay App 5'!E215</f>
        <v>0</v>
      </c>
      <c r="F215" s="73"/>
      <c r="G215" s="102">
        <f>+'Pay App 5'!G215+'Pay App 6'!F215</f>
        <v>0</v>
      </c>
      <c r="H215" s="194">
        <f>+'Pay App 5'!K215</f>
        <v>0</v>
      </c>
      <c r="I215" s="195"/>
      <c r="J215" s="104"/>
      <c r="K215" s="55">
        <f t="shared" si="14"/>
        <v>0</v>
      </c>
      <c r="L215" s="56">
        <f t="shared" si="12"/>
        <v>0</v>
      </c>
      <c r="M215" s="54">
        <f t="shared" si="13"/>
        <v>0</v>
      </c>
      <c r="N215" s="54">
        <f t="shared" si="15"/>
        <v>0</v>
      </c>
      <c r="O215" s="101">
        <f>+'Pay App 5'!O215+'Pay App 5'!P215</f>
        <v>0</v>
      </c>
      <c r="P215" s="73"/>
      <c r="Q215" s="69">
        <f>+'Pay App 5'!Q215+N215+P215</f>
        <v>0</v>
      </c>
    </row>
    <row r="216" spans="1:17" ht="21" customHeight="1" x14ac:dyDescent="0.25">
      <c r="A216" s="153" t="s">
        <v>393</v>
      </c>
      <c r="B216" s="153"/>
      <c r="C216" s="154" t="s">
        <v>392</v>
      </c>
      <c r="D216" s="155"/>
      <c r="E216" s="101">
        <f>+'Pay App 5'!E216</f>
        <v>0</v>
      </c>
      <c r="F216" s="73"/>
      <c r="G216" s="102">
        <f>+'Pay App 5'!G216+'Pay App 6'!F216</f>
        <v>0</v>
      </c>
      <c r="H216" s="194">
        <f>+'Pay App 5'!K216</f>
        <v>0</v>
      </c>
      <c r="I216" s="195"/>
      <c r="J216" s="104"/>
      <c r="K216" s="55">
        <f t="shared" si="14"/>
        <v>0</v>
      </c>
      <c r="L216" s="56">
        <f t="shared" si="12"/>
        <v>0</v>
      </c>
      <c r="M216" s="54">
        <f t="shared" si="13"/>
        <v>0</v>
      </c>
      <c r="N216" s="54">
        <f t="shared" si="15"/>
        <v>0</v>
      </c>
      <c r="O216" s="101">
        <f>+'Pay App 5'!O216+'Pay App 5'!P216</f>
        <v>0</v>
      </c>
      <c r="P216" s="73"/>
      <c r="Q216" s="69">
        <f>+'Pay App 5'!Q216+N216+P216</f>
        <v>0</v>
      </c>
    </row>
    <row r="217" spans="1:17" ht="21" customHeight="1" x14ac:dyDescent="0.25">
      <c r="A217" s="156" t="s">
        <v>204</v>
      </c>
      <c r="B217" s="156"/>
      <c r="C217" s="156" t="s">
        <v>205</v>
      </c>
      <c r="D217" s="157"/>
      <c r="E217" s="101">
        <f>+'Pay App 5'!E217</f>
        <v>0</v>
      </c>
      <c r="F217" s="73"/>
      <c r="G217" s="102">
        <f>+'Pay App 5'!G217+'Pay App 6'!F217</f>
        <v>0</v>
      </c>
      <c r="H217" s="194">
        <f>+'Pay App 5'!K217</f>
        <v>0</v>
      </c>
      <c r="I217" s="195"/>
      <c r="J217" s="104"/>
      <c r="K217" s="55">
        <f t="shared" si="14"/>
        <v>0</v>
      </c>
      <c r="L217" s="56">
        <f t="shared" si="12"/>
        <v>0</v>
      </c>
      <c r="M217" s="54">
        <f t="shared" si="13"/>
        <v>0</v>
      </c>
      <c r="N217" s="54">
        <f t="shared" si="15"/>
        <v>0</v>
      </c>
      <c r="O217" s="101">
        <f>+'Pay App 5'!O217+'Pay App 5'!P217</f>
        <v>0</v>
      </c>
      <c r="P217" s="73"/>
      <c r="Q217" s="69">
        <f>+'Pay App 5'!Q217+N217+P217</f>
        <v>0</v>
      </c>
    </row>
    <row r="218" spans="1:17" ht="21" customHeight="1" x14ac:dyDescent="0.25">
      <c r="A218" s="153" t="s">
        <v>158</v>
      </c>
      <c r="B218" s="153"/>
      <c r="C218" s="153" t="s">
        <v>159</v>
      </c>
      <c r="D218" s="158"/>
      <c r="E218" s="101">
        <f>+'Pay App 5'!E218</f>
        <v>0</v>
      </c>
      <c r="F218" s="73"/>
      <c r="G218" s="102">
        <f>+'Pay App 5'!G218+'Pay App 6'!F218</f>
        <v>0</v>
      </c>
      <c r="H218" s="194">
        <f>+'Pay App 5'!K218</f>
        <v>0</v>
      </c>
      <c r="I218" s="195"/>
      <c r="J218" s="104"/>
      <c r="K218" s="55">
        <f t="shared" si="14"/>
        <v>0</v>
      </c>
      <c r="L218" s="56">
        <f t="shared" si="12"/>
        <v>0</v>
      </c>
      <c r="M218" s="54">
        <f t="shared" si="13"/>
        <v>0</v>
      </c>
      <c r="N218" s="54">
        <f t="shared" si="15"/>
        <v>0</v>
      </c>
      <c r="O218" s="101">
        <f>+'Pay App 5'!O218+'Pay App 5'!P218</f>
        <v>0</v>
      </c>
      <c r="P218" s="73"/>
      <c r="Q218" s="69">
        <f>+'Pay App 5'!Q218+N218+P218</f>
        <v>0</v>
      </c>
    </row>
    <row r="219" spans="1:17" ht="21" customHeight="1" x14ac:dyDescent="0.25">
      <c r="A219" s="156" t="s">
        <v>206</v>
      </c>
      <c r="B219" s="156"/>
      <c r="C219" s="156" t="s">
        <v>207</v>
      </c>
      <c r="D219" s="157"/>
      <c r="E219" s="101">
        <f>+'Pay App 5'!E219</f>
        <v>0</v>
      </c>
      <c r="F219" s="73"/>
      <c r="G219" s="102">
        <f>+'Pay App 5'!G219+'Pay App 6'!F219</f>
        <v>0</v>
      </c>
      <c r="H219" s="194">
        <f>+'Pay App 5'!K219</f>
        <v>0</v>
      </c>
      <c r="I219" s="195"/>
      <c r="J219" s="104"/>
      <c r="K219" s="55">
        <f t="shared" si="14"/>
        <v>0</v>
      </c>
      <c r="L219" s="56">
        <f t="shared" si="12"/>
        <v>0</v>
      </c>
      <c r="M219" s="54">
        <f t="shared" si="13"/>
        <v>0</v>
      </c>
      <c r="N219" s="54">
        <f t="shared" si="15"/>
        <v>0</v>
      </c>
      <c r="O219" s="101">
        <f>+'Pay App 5'!O219+'Pay App 5'!P219</f>
        <v>0</v>
      </c>
      <c r="P219" s="73"/>
      <c r="Q219" s="69">
        <f>+'Pay App 5'!Q219+N219+P219</f>
        <v>0</v>
      </c>
    </row>
    <row r="220" spans="1:17" ht="21" customHeight="1" x14ac:dyDescent="0.25">
      <c r="A220" s="153" t="s">
        <v>160</v>
      </c>
      <c r="B220" s="153"/>
      <c r="C220" s="153" t="s">
        <v>161</v>
      </c>
      <c r="D220" s="158"/>
      <c r="E220" s="101">
        <f>+'Pay App 5'!E220</f>
        <v>0</v>
      </c>
      <c r="F220" s="73"/>
      <c r="G220" s="102">
        <f>+'Pay App 5'!G220+'Pay App 6'!F220</f>
        <v>0</v>
      </c>
      <c r="H220" s="194">
        <f>+'Pay App 5'!K220</f>
        <v>0</v>
      </c>
      <c r="I220" s="195"/>
      <c r="J220" s="104"/>
      <c r="K220" s="55">
        <f t="shared" si="14"/>
        <v>0</v>
      </c>
      <c r="L220" s="56">
        <f t="shared" si="12"/>
        <v>0</v>
      </c>
      <c r="M220" s="54">
        <f t="shared" si="13"/>
        <v>0</v>
      </c>
      <c r="N220" s="54">
        <f t="shared" si="15"/>
        <v>0</v>
      </c>
      <c r="O220" s="101">
        <f>+'Pay App 5'!O220+'Pay App 5'!P220</f>
        <v>0</v>
      </c>
      <c r="P220" s="73"/>
      <c r="Q220" s="69">
        <f>+'Pay App 5'!Q220+N220+P220</f>
        <v>0</v>
      </c>
    </row>
    <row r="221" spans="1:17" ht="21" customHeight="1" x14ac:dyDescent="0.25">
      <c r="A221" s="153" t="s">
        <v>162</v>
      </c>
      <c r="B221" s="153"/>
      <c r="C221" s="153" t="s">
        <v>163</v>
      </c>
      <c r="D221" s="158"/>
      <c r="E221" s="101">
        <f>+'Pay App 5'!E221</f>
        <v>0</v>
      </c>
      <c r="F221" s="73"/>
      <c r="G221" s="102">
        <f>+'Pay App 5'!G221+'Pay App 6'!F221</f>
        <v>0</v>
      </c>
      <c r="H221" s="194">
        <f>+'Pay App 5'!K221</f>
        <v>0</v>
      </c>
      <c r="I221" s="195"/>
      <c r="J221" s="104"/>
      <c r="K221" s="55">
        <f t="shared" si="14"/>
        <v>0</v>
      </c>
      <c r="L221" s="56">
        <f t="shared" si="12"/>
        <v>0</v>
      </c>
      <c r="M221" s="54">
        <f t="shared" si="13"/>
        <v>0</v>
      </c>
      <c r="N221" s="54">
        <f t="shared" si="15"/>
        <v>0</v>
      </c>
      <c r="O221" s="101">
        <f>+'Pay App 5'!O221+'Pay App 5'!P221</f>
        <v>0</v>
      </c>
      <c r="P221" s="73"/>
      <c r="Q221" s="69">
        <f>+'Pay App 5'!Q221+N221+P221</f>
        <v>0</v>
      </c>
    </row>
    <row r="222" spans="1:17" ht="21" customHeight="1" x14ac:dyDescent="0.25">
      <c r="A222" s="153" t="s">
        <v>394</v>
      </c>
      <c r="B222" s="153"/>
      <c r="C222" s="153" t="s">
        <v>395</v>
      </c>
      <c r="D222" s="158"/>
      <c r="E222" s="101">
        <f>+'Pay App 5'!E222</f>
        <v>0</v>
      </c>
      <c r="F222" s="73"/>
      <c r="G222" s="102">
        <f>+'Pay App 5'!G222+'Pay App 6'!F222</f>
        <v>0</v>
      </c>
      <c r="H222" s="194">
        <f>+'Pay App 5'!K222</f>
        <v>0</v>
      </c>
      <c r="I222" s="195"/>
      <c r="J222" s="104"/>
      <c r="K222" s="55">
        <f t="shared" si="14"/>
        <v>0</v>
      </c>
      <c r="L222" s="56">
        <f t="shared" si="12"/>
        <v>0</v>
      </c>
      <c r="M222" s="54">
        <f t="shared" si="13"/>
        <v>0</v>
      </c>
      <c r="N222" s="54">
        <f t="shared" si="15"/>
        <v>0</v>
      </c>
      <c r="O222" s="101">
        <f>+'Pay App 5'!O222+'Pay App 5'!P222</f>
        <v>0</v>
      </c>
      <c r="P222" s="73"/>
      <c r="Q222" s="69">
        <f>+'Pay App 5'!Q222+N222+P222</f>
        <v>0</v>
      </c>
    </row>
    <row r="223" spans="1:17" ht="21" customHeight="1" x14ac:dyDescent="0.25">
      <c r="A223" s="153" t="s">
        <v>396</v>
      </c>
      <c r="B223" s="153"/>
      <c r="C223" s="153" t="s">
        <v>397</v>
      </c>
      <c r="D223" s="158"/>
      <c r="E223" s="101">
        <f>+'Pay App 5'!E223</f>
        <v>0</v>
      </c>
      <c r="F223" s="73"/>
      <c r="G223" s="102">
        <f>+'Pay App 5'!G223+'Pay App 6'!F223</f>
        <v>0</v>
      </c>
      <c r="H223" s="194">
        <f>+'Pay App 5'!K223</f>
        <v>0</v>
      </c>
      <c r="I223" s="195"/>
      <c r="J223" s="104"/>
      <c r="K223" s="55">
        <f t="shared" si="14"/>
        <v>0</v>
      </c>
      <c r="L223" s="56">
        <f t="shared" si="12"/>
        <v>0</v>
      </c>
      <c r="M223" s="54">
        <f t="shared" si="13"/>
        <v>0</v>
      </c>
      <c r="N223" s="54">
        <f t="shared" si="15"/>
        <v>0</v>
      </c>
      <c r="O223" s="101">
        <f>+'Pay App 5'!O223+'Pay App 5'!P223</f>
        <v>0</v>
      </c>
      <c r="P223" s="73"/>
      <c r="Q223" s="69">
        <f>+'Pay App 5'!Q223+N223+P223</f>
        <v>0</v>
      </c>
    </row>
    <row r="224" spans="1:17" ht="21" customHeight="1" x14ac:dyDescent="0.25">
      <c r="A224" s="156" t="s">
        <v>398</v>
      </c>
      <c r="B224" s="156"/>
      <c r="C224" s="156" t="s">
        <v>399</v>
      </c>
      <c r="D224" s="157"/>
      <c r="E224" s="101">
        <f>+'Pay App 5'!E224</f>
        <v>0</v>
      </c>
      <c r="F224" s="73"/>
      <c r="G224" s="102">
        <f>+'Pay App 5'!G224+'Pay App 6'!F224</f>
        <v>0</v>
      </c>
      <c r="H224" s="194">
        <f>+'Pay App 5'!K224</f>
        <v>0</v>
      </c>
      <c r="I224" s="195"/>
      <c r="J224" s="104"/>
      <c r="K224" s="55">
        <f t="shared" si="14"/>
        <v>0</v>
      </c>
      <c r="L224" s="56">
        <f t="shared" si="12"/>
        <v>0</v>
      </c>
      <c r="M224" s="54">
        <f t="shared" si="13"/>
        <v>0</v>
      </c>
      <c r="N224" s="54">
        <f t="shared" si="15"/>
        <v>0</v>
      </c>
      <c r="O224" s="101">
        <f>+'Pay App 5'!O224+'Pay App 5'!P224</f>
        <v>0</v>
      </c>
      <c r="P224" s="73"/>
      <c r="Q224" s="69">
        <f>+'Pay App 5'!Q224+N224+P224</f>
        <v>0</v>
      </c>
    </row>
    <row r="225" spans="1:17" ht="21" customHeight="1" x14ac:dyDescent="0.25">
      <c r="A225" s="153" t="s">
        <v>164</v>
      </c>
      <c r="B225" s="153"/>
      <c r="C225" s="153" t="s">
        <v>165</v>
      </c>
      <c r="D225" s="158"/>
      <c r="E225" s="101">
        <f>+'Pay App 5'!E225</f>
        <v>0</v>
      </c>
      <c r="F225" s="73"/>
      <c r="G225" s="102">
        <f>+'Pay App 5'!G225+'Pay App 6'!F225</f>
        <v>0</v>
      </c>
      <c r="H225" s="194">
        <f>+'Pay App 5'!K225</f>
        <v>0</v>
      </c>
      <c r="I225" s="195"/>
      <c r="J225" s="104"/>
      <c r="K225" s="55">
        <f t="shared" si="14"/>
        <v>0</v>
      </c>
      <c r="L225" s="56">
        <f t="shared" si="12"/>
        <v>0</v>
      </c>
      <c r="M225" s="54">
        <f t="shared" si="13"/>
        <v>0</v>
      </c>
      <c r="N225" s="54">
        <f t="shared" si="15"/>
        <v>0</v>
      </c>
      <c r="O225" s="101">
        <f>+'Pay App 5'!O225+'Pay App 5'!P225</f>
        <v>0</v>
      </c>
      <c r="P225" s="73"/>
      <c r="Q225" s="69">
        <f>+'Pay App 5'!Q225+N225+P225</f>
        <v>0</v>
      </c>
    </row>
    <row r="226" spans="1:17" ht="21" customHeight="1" x14ac:dyDescent="0.25">
      <c r="A226" s="153" t="s">
        <v>166</v>
      </c>
      <c r="B226" s="153"/>
      <c r="C226" s="153" t="s">
        <v>167</v>
      </c>
      <c r="D226" s="158"/>
      <c r="E226" s="101">
        <f>+'Pay App 5'!E226</f>
        <v>0</v>
      </c>
      <c r="F226" s="73"/>
      <c r="G226" s="102">
        <f>+'Pay App 5'!G226+'Pay App 6'!F226</f>
        <v>0</v>
      </c>
      <c r="H226" s="194">
        <f>+'Pay App 5'!K226</f>
        <v>0</v>
      </c>
      <c r="I226" s="195"/>
      <c r="J226" s="104"/>
      <c r="K226" s="55">
        <f t="shared" si="14"/>
        <v>0</v>
      </c>
      <c r="L226" s="56">
        <f t="shared" si="12"/>
        <v>0</v>
      </c>
      <c r="M226" s="54">
        <f t="shared" si="13"/>
        <v>0</v>
      </c>
      <c r="N226" s="54">
        <f t="shared" si="15"/>
        <v>0</v>
      </c>
      <c r="O226" s="101">
        <f>+'Pay App 5'!O226+'Pay App 5'!P226</f>
        <v>0</v>
      </c>
      <c r="P226" s="73"/>
      <c r="Q226" s="69">
        <f>+'Pay App 5'!Q226+N226+P226</f>
        <v>0</v>
      </c>
    </row>
    <row r="227" spans="1:17" ht="21" customHeight="1" x14ac:dyDescent="0.25">
      <c r="A227" s="153" t="s">
        <v>400</v>
      </c>
      <c r="B227" s="153"/>
      <c r="C227" s="153" t="s">
        <v>401</v>
      </c>
      <c r="D227" s="158"/>
      <c r="E227" s="101">
        <f>+'Pay App 5'!E227</f>
        <v>0</v>
      </c>
      <c r="F227" s="73"/>
      <c r="G227" s="102">
        <f>+'Pay App 5'!G227+'Pay App 6'!F227</f>
        <v>0</v>
      </c>
      <c r="H227" s="194">
        <f>+'Pay App 5'!K227</f>
        <v>0</v>
      </c>
      <c r="I227" s="195"/>
      <c r="J227" s="104"/>
      <c r="K227" s="55">
        <f t="shared" si="14"/>
        <v>0</v>
      </c>
      <c r="L227" s="56">
        <f t="shared" si="12"/>
        <v>0</v>
      </c>
      <c r="M227" s="54">
        <f t="shared" si="13"/>
        <v>0</v>
      </c>
      <c r="N227" s="54">
        <f t="shared" si="15"/>
        <v>0</v>
      </c>
      <c r="O227" s="101">
        <f>+'Pay App 5'!O227+'Pay App 5'!P227</f>
        <v>0</v>
      </c>
      <c r="P227" s="73"/>
      <c r="Q227" s="69">
        <f>+'Pay App 5'!Q227+N227+P227</f>
        <v>0</v>
      </c>
    </row>
    <row r="228" spans="1:17" ht="21" customHeight="1" x14ac:dyDescent="0.25">
      <c r="A228" s="153" t="s">
        <v>168</v>
      </c>
      <c r="B228" s="153"/>
      <c r="C228" s="153" t="s">
        <v>169</v>
      </c>
      <c r="D228" s="158"/>
      <c r="E228" s="101">
        <f>+'Pay App 5'!E228</f>
        <v>0</v>
      </c>
      <c r="F228" s="73"/>
      <c r="G228" s="102">
        <f>+'Pay App 5'!G228+'Pay App 6'!F228</f>
        <v>0</v>
      </c>
      <c r="H228" s="194">
        <f>+'Pay App 5'!K228</f>
        <v>0</v>
      </c>
      <c r="I228" s="195"/>
      <c r="J228" s="104"/>
      <c r="K228" s="55">
        <f t="shared" si="14"/>
        <v>0</v>
      </c>
      <c r="L228" s="56">
        <f t="shared" si="12"/>
        <v>0</v>
      </c>
      <c r="M228" s="54">
        <f t="shared" si="13"/>
        <v>0</v>
      </c>
      <c r="N228" s="54">
        <f t="shared" si="15"/>
        <v>0</v>
      </c>
      <c r="O228" s="101">
        <f>+'Pay App 5'!O228+'Pay App 5'!P228</f>
        <v>0</v>
      </c>
      <c r="P228" s="73"/>
      <c r="Q228" s="69">
        <f>+'Pay App 5'!Q228+N228+P228</f>
        <v>0</v>
      </c>
    </row>
    <row r="229" spans="1:17" ht="21" customHeight="1" x14ac:dyDescent="0.25">
      <c r="A229" s="153" t="s">
        <v>170</v>
      </c>
      <c r="B229" s="153"/>
      <c r="C229" s="153" t="s">
        <v>171</v>
      </c>
      <c r="D229" s="158"/>
      <c r="E229" s="101">
        <f>+'Pay App 5'!E229</f>
        <v>0</v>
      </c>
      <c r="F229" s="73"/>
      <c r="G229" s="102">
        <f>+'Pay App 5'!G229+'Pay App 6'!F229</f>
        <v>0</v>
      </c>
      <c r="H229" s="194">
        <f>+'Pay App 5'!K229</f>
        <v>0</v>
      </c>
      <c r="I229" s="195"/>
      <c r="J229" s="104"/>
      <c r="K229" s="55">
        <f t="shared" si="14"/>
        <v>0</v>
      </c>
      <c r="L229" s="56">
        <f t="shared" si="12"/>
        <v>0</v>
      </c>
      <c r="M229" s="54">
        <f t="shared" si="13"/>
        <v>0</v>
      </c>
      <c r="N229" s="54">
        <f t="shared" si="15"/>
        <v>0</v>
      </c>
      <c r="O229" s="101">
        <f>+'Pay App 5'!O229+'Pay App 5'!P229</f>
        <v>0</v>
      </c>
      <c r="P229" s="73"/>
      <c r="Q229" s="69">
        <f>+'Pay App 5'!Q229+N229+P229</f>
        <v>0</v>
      </c>
    </row>
    <row r="230" spans="1:17" ht="21" customHeight="1" x14ac:dyDescent="0.25">
      <c r="A230" s="156" t="s">
        <v>208</v>
      </c>
      <c r="B230" s="156"/>
      <c r="C230" s="156" t="s">
        <v>172</v>
      </c>
      <c r="D230" s="157"/>
      <c r="E230" s="101">
        <f>+'Pay App 5'!E230</f>
        <v>0</v>
      </c>
      <c r="F230" s="73"/>
      <c r="G230" s="102">
        <f>+'Pay App 5'!G230+'Pay App 6'!F230</f>
        <v>0</v>
      </c>
      <c r="H230" s="194">
        <f>+'Pay App 5'!K230</f>
        <v>0</v>
      </c>
      <c r="I230" s="195"/>
      <c r="J230" s="104"/>
      <c r="K230" s="55">
        <f t="shared" si="14"/>
        <v>0</v>
      </c>
      <c r="L230" s="56">
        <f t="shared" si="12"/>
        <v>0</v>
      </c>
      <c r="M230" s="54">
        <f t="shared" si="13"/>
        <v>0</v>
      </c>
      <c r="N230" s="54">
        <f t="shared" si="15"/>
        <v>0</v>
      </c>
      <c r="O230" s="101">
        <f>+'Pay App 5'!O230+'Pay App 5'!P230</f>
        <v>0</v>
      </c>
      <c r="P230" s="73"/>
      <c r="Q230" s="69">
        <f>+'Pay App 5'!Q230+N230+P230</f>
        <v>0</v>
      </c>
    </row>
    <row r="231" spans="1:17" ht="21" customHeight="1" x14ac:dyDescent="0.25">
      <c r="A231" s="153" t="s">
        <v>173</v>
      </c>
      <c r="B231" s="153"/>
      <c r="C231" s="153" t="s">
        <v>174</v>
      </c>
      <c r="D231" s="158"/>
      <c r="E231" s="101">
        <f>+'Pay App 5'!E231</f>
        <v>0</v>
      </c>
      <c r="F231" s="73"/>
      <c r="G231" s="102">
        <f>+'Pay App 5'!G231+'Pay App 6'!F231</f>
        <v>0</v>
      </c>
      <c r="H231" s="194">
        <f>+'Pay App 5'!K231</f>
        <v>0</v>
      </c>
      <c r="I231" s="195"/>
      <c r="J231" s="104"/>
      <c r="K231" s="55">
        <f t="shared" si="14"/>
        <v>0</v>
      </c>
      <c r="L231" s="56">
        <f t="shared" si="12"/>
        <v>0</v>
      </c>
      <c r="M231" s="54">
        <f t="shared" si="13"/>
        <v>0</v>
      </c>
      <c r="N231" s="54">
        <f t="shared" si="15"/>
        <v>0</v>
      </c>
      <c r="O231" s="101">
        <f>+'Pay App 5'!O231+'Pay App 5'!P231</f>
        <v>0</v>
      </c>
      <c r="P231" s="73"/>
      <c r="Q231" s="69">
        <f>+'Pay App 5'!Q231+N231+P231</f>
        <v>0</v>
      </c>
    </row>
    <row r="232" spans="1:17" ht="21" customHeight="1" x14ac:dyDescent="0.25">
      <c r="A232" s="153" t="s">
        <v>175</v>
      </c>
      <c r="B232" s="153"/>
      <c r="C232" s="153" t="s">
        <v>176</v>
      </c>
      <c r="D232" s="158"/>
      <c r="E232" s="101">
        <f>+'Pay App 5'!E232</f>
        <v>0</v>
      </c>
      <c r="F232" s="73"/>
      <c r="G232" s="102">
        <f>+'Pay App 5'!G232+'Pay App 6'!F232</f>
        <v>0</v>
      </c>
      <c r="H232" s="194">
        <f>+'Pay App 5'!K232</f>
        <v>0</v>
      </c>
      <c r="I232" s="195"/>
      <c r="J232" s="104"/>
      <c r="K232" s="55">
        <f t="shared" si="14"/>
        <v>0</v>
      </c>
      <c r="L232" s="56">
        <f t="shared" si="12"/>
        <v>0</v>
      </c>
      <c r="M232" s="54">
        <f t="shared" si="13"/>
        <v>0</v>
      </c>
      <c r="N232" s="54">
        <f t="shared" si="15"/>
        <v>0</v>
      </c>
      <c r="O232" s="101">
        <f>+'Pay App 5'!O232+'Pay App 5'!P232</f>
        <v>0</v>
      </c>
      <c r="P232" s="73"/>
      <c r="Q232" s="69">
        <f>+'Pay App 5'!Q232+N232+P232</f>
        <v>0</v>
      </c>
    </row>
    <row r="233" spans="1:17" ht="21" customHeight="1" x14ac:dyDescent="0.25">
      <c r="A233" s="153" t="s">
        <v>177</v>
      </c>
      <c r="B233" s="153"/>
      <c r="C233" s="153" t="s">
        <v>178</v>
      </c>
      <c r="D233" s="158"/>
      <c r="E233" s="101">
        <f>+'Pay App 5'!E233</f>
        <v>0</v>
      </c>
      <c r="F233" s="73"/>
      <c r="G233" s="102">
        <f>+'Pay App 5'!G233+'Pay App 6'!F233</f>
        <v>0</v>
      </c>
      <c r="H233" s="194">
        <f>+'Pay App 5'!K233</f>
        <v>0</v>
      </c>
      <c r="I233" s="195"/>
      <c r="J233" s="104"/>
      <c r="K233" s="55">
        <f t="shared" si="14"/>
        <v>0</v>
      </c>
      <c r="L233" s="56">
        <f t="shared" si="12"/>
        <v>0</v>
      </c>
      <c r="M233" s="54">
        <f t="shared" si="13"/>
        <v>0</v>
      </c>
      <c r="N233" s="54">
        <f t="shared" si="15"/>
        <v>0</v>
      </c>
      <c r="O233" s="101">
        <f>+'Pay App 5'!O233+'Pay App 5'!P233</f>
        <v>0</v>
      </c>
      <c r="P233" s="73"/>
      <c r="Q233" s="69">
        <f>+'Pay App 5'!Q233+N233+P233</f>
        <v>0</v>
      </c>
    </row>
    <row r="234" spans="1:17" ht="21" customHeight="1" x14ac:dyDescent="0.25">
      <c r="A234" s="153" t="s">
        <v>402</v>
      </c>
      <c r="B234" s="153"/>
      <c r="C234" s="153" t="s">
        <v>403</v>
      </c>
      <c r="D234" s="158"/>
      <c r="E234" s="101">
        <f>+'Pay App 5'!E234</f>
        <v>0</v>
      </c>
      <c r="F234" s="73"/>
      <c r="G234" s="102">
        <f>+'Pay App 5'!G234+'Pay App 6'!F234</f>
        <v>0</v>
      </c>
      <c r="H234" s="194">
        <f>+'Pay App 5'!K234</f>
        <v>0</v>
      </c>
      <c r="I234" s="195"/>
      <c r="J234" s="104"/>
      <c r="K234" s="55">
        <f t="shared" si="14"/>
        <v>0</v>
      </c>
      <c r="L234" s="56">
        <f t="shared" si="12"/>
        <v>0</v>
      </c>
      <c r="M234" s="54">
        <f t="shared" si="13"/>
        <v>0</v>
      </c>
      <c r="N234" s="54">
        <f t="shared" si="15"/>
        <v>0</v>
      </c>
      <c r="O234" s="101">
        <f>+'Pay App 5'!O234+'Pay App 5'!P234</f>
        <v>0</v>
      </c>
      <c r="P234" s="73"/>
      <c r="Q234" s="69">
        <f>+'Pay App 5'!Q234+N234+P234</f>
        <v>0</v>
      </c>
    </row>
    <row r="235" spans="1:17" ht="21" customHeight="1" x14ac:dyDescent="0.25">
      <c r="A235" s="153" t="s">
        <v>179</v>
      </c>
      <c r="B235" s="153"/>
      <c r="C235" s="153" t="s">
        <v>180</v>
      </c>
      <c r="D235" s="158"/>
      <c r="E235" s="101">
        <f>+'Pay App 5'!E235</f>
        <v>0</v>
      </c>
      <c r="F235" s="73"/>
      <c r="G235" s="102">
        <f>+'Pay App 5'!G235+'Pay App 6'!F235</f>
        <v>0</v>
      </c>
      <c r="H235" s="194">
        <f>+'Pay App 5'!K235</f>
        <v>0</v>
      </c>
      <c r="I235" s="195"/>
      <c r="J235" s="104"/>
      <c r="K235" s="55">
        <f t="shared" si="14"/>
        <v>0</v>
      </c>
      <c r="L235" s="56">
        <f t="shared" si="12"/>
        <v>0</v>
      </c>
      <c r="M235" s="54">
        <f t="shared" si="13"/>
        <v>0</v>
      </c>
      <c r="N235" s="54">
        <f t="shared" si="15"/>
        <v>0</v>
      </c>
      <c r="O235" s="101">
        <f>+'Pay App 5'!O235+'Pay App 5'!P235</f>
        <v>0</v>
      </c>
      <c r="P235" s="73"/>
      <c r="Q235" s="69">
        <f>+'Pay App 5'!Q235+N235+P235</f>
        <v>0</v>
      </c>
    </row>
    <row r="236" spans="1:17" ht="21" customHeight="1" x14ac:dyDescent="0.25">
      <c r="A236" s="153" t="s">
        <v>181</v>
      </c>
      <c r="B236" s="153"/>
      <c r="C236" s="153" t="s">
        <v>182</v>
      </c>
      <c r="D236" s="158"/>
      <c r="E236" s="101">
        <f>+'Pay App 5'!E236</f>
        <v>0</v>
      </c>
      <c r="F236" s="73"/>
      <c r="G236" s="102">
        <f>+'Pay App 5'!G236+'Pay App 6'!F236</f>
        <v>0</v>
      </c>
      <c r="H236" s="194">
        <f>+'Pay App 5'!K236</f>
        <v>0</v>
      </c>
      <c r="I236" s="195"/>
      <c r="J236" s="104"/>
      <c r="K236" s="55">
        <f t="shared" si="14"/>
        <v>0</v>
      </c>
      <c r="L236" s="56">
        <f t="shared" si="12"/>
        <v>0</v>
      </c>
      <c r="M236" s="54">
        <f t="shared" si="13"/>
        <v>0</v>
      </c>
      <c r="N236" s="54">
        <f t="shared" si="15"/>
        <v>0</v>
      </c>
      <c r="O236" s="101">
        <f>+'Pay App 5'!O236+'Pay App 5'!P236</f>
        <v>0</v>
      </c>
      <c r="P236" s="73"/>
      <c r="Q236" s="69">
        <f>+'Pay App 5'!Q236+N236+P236</f>
        <v>0</v>
      </c>
    </row>
    <row r="237" spans="1:17" ht="21" customHeight="1" x14ac:dyDescent="0.25">
      <c r="A237" s="153" t="s">
        <v>183</v>
      </c>
      <c r="B237" s="153"/>
      <c r="C237" s="153" t="s">
        <v>184</v>
      </c>
      <c r="D237" s="158"/>
      <c r="E237" s="101">
        <f>+'Pay App 5'!E237</f>
        <v>0</v>
      </c>
      <c r="F237" s="73"/>
      <c r="G237" s="102">
        <f>+'Pay App 5'!G237+'Pay App 6'!F237</f>
        <v>0</v>
      </c>
      <c r="H237" s="194">
        <f>+'Pay App 5'!K237</f>
        <v>0</v>
      </c>
      <c r="I237" s="195"/>
      <c r="J237" s="104"/>
      <c r="K237" s="55">
        <f t="shared" si="14"/>
        <v>0</v>
      </c>
      <c r="L237" s="56">
        <f t="shared" si="12"/>
        <v>0</v>
      </c>
      <c r="M237" s="54">
        <f t="shared" si="13"/>
        <v>0</v>
      </c>
      <c r="N237" s="54">
        <f t="shared" si="15"/>
        <v>0</v>
      </c>
      <c r="O237" s="101">
        <f>+'Pay App 5'!O237+'Pay App 5'!P237</f>
        <v>0</v>
      </c>
      <c r="P237" s="73"/>
      <c r="Q237" s="69">
        <f>+'Pay App 5'!Q237+N237+P237</f>
        <v>0</v>
      </c>
    </row>
    <row r="238" spans="1:17" ht="21" customHeight="1" x14ac:dyDescent="0.25">
      <c r="A238" s="156" t="s">
        <v>404</v>
      </c>
      <c r="B238" s="156"/>
      <c r="C238" s="156" t="s">
        <v>405</v>
      </c>
      <c r="D238" s="157"/>
      <c r="E238" s="101">
        <f>+'Pay App 5'!E238</f>
        <v>0</v>
      </c>
      <c r="F238" s="73"/>
      <c r="G238" s="54">
        <f>+'Pay App 5'!G238+'Pay App 6'!F238</f>
        <v>0</v>
      </c>
      <c r="H238" s="194">
        <f>+'Pay App 5'!K238</f>
        <v>0</v>
      </c>
      <c r="I238" s="195"/>
      <c r="J238" s="104"/>
      <c r="K238" s="55">
        <f t="shared" si="14"/>
        <v>0</v>
      </c>
      <c r="L238" s="120">
        <f t="shared" si="12"/>
        <v>0</v>
      </c>
      <c r="M238" s="54">
        <f t="shared" si="13"/>
        <v>0</v>
      </c>
      <c r="N238" s="54">
        <f t="shared" si="15"/>
        <v>0</v>
      </c>
      <c r="O238" s="101">
        <f>+'Pay App 5'!O238+'Pay App 5'!P238</f>
        <v>0</v>
      </c>
      <c r="P238" s="73"/>
      <c r="Q238" s="69">
        <f>+'Pay App 5'!Q238+N238+P238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12"/>
        <v>0</v>
      </c>
      <c r="M239" s="59">
        <f>SUM(M80:M238)</f>
        <v>0</v>
      </c>
      <c r="N239" s="59">
        <f>SUM(N80:N238)</f>
        <v>0</v>
      </c>
      <c r="O239" s="111">
        <f>SUM(O80:O238)</f>
        <v>0</v>
      </c>
      <c r="P239" s="59">
        <f>SUM(P80:P238)</f>
        <v>0</v>
      </c>
      <c r="Q239" s="59">
        <f>SUM(Q80:Q238)</f>
        <v>0</v>
      </c>
    </row>
    <row r="242" spans="12:12" x14ac:dyDescent="0.25">
      <c r="L242" s="60"/>
    </row>
  </sheetData>
  <sheetProtection algorithmName="SHA-512" hashValue="pLfq5RllARTV4dcwtzRjMl/E471zkzq+rjZ0WQCFd+k58yC5YDAOhf187jXLwdSm5L5225Sf/VhBYScNShnXfQ==" saltValue="HQXzv3siimebsaE6XbxXrQ==" spinCount="100000" sheet="1" selectLockedCells="1"/>
  <protectedRanges>
    <protectedRange sqref="A116 C116" name="Range2"/>
    <protectedRange sqref="A188 A218 C188 C218" name="Range2_1"/>
  </protectedRanges>
  <mergeCells count="516">
    <mergeCell ref="A86:B86"/>
    <mergeCell ref="C86:D86"/>
    <mergeCell ref="H86:I86"/>
    <mergeCell ref="H16:Q16"/>
    <mergeCell ref="H18:Q19"/>
    <mergeCell ref="A19:B19"/>
    <mergeCell ref="A21:B21"/>
    <mergeCell ref="H21:Q22"/>
    <mergeCell ref="A22:B22"/>
    <mergeCell ref="H48:J48"/>
    <mergeCell ref="N48:P48"/>
    <mergeCell ref="H55:J55"/>
    <mergeCell ref="N55:P55"/>
    <mergeCell ref="A79:B79"/>
    <mergeCell ref="C79:D79"/>
    <mergeCell ref="H79:I79"/>
    <mergeCell ref="A80:B80"/>
    <mergeCell ref="C80:D80"/>
    <mergeCell ref="H80:I80"/>
    <mergeCell ref="H56:J56"/>
    <mergeCell ref="H62:Q65"/>
    <mergeCell ref="A74:B74"/>
    <mergeCell ref="N75:Q75"/>
    <mergeCell ref="H76:I76"/>
    <mergeCell ref="A7:B7"/>
    <mergeCell ref="I7:J7"/>
    <mergeCell ref="H8:Q11"/>
    <mergeCell ref="A12:B12"/>
    <mergeCell ref="H12:Q15"/>
    <mergeCell ref="A14:B14"/>
    <mergeCell ref="A31:B31"/>
    <mergeCell ref="H34:Q34"/>
    <mergeCell ref="H36:Q41"/>
    <mergeCell ref="A24:B24"/>
    <mergeCell ref="H24:Q25"/>
    <mergeCell ref="A25:B25"/>
    <mergeCell ref="A27:B27"/>
    <mergeCell ref="A28:B28"/>
    <mergeCell ref="A29:B29"/>
    <mergeCell ref="H29:J29"/>
    <mergeCell ref="L29:N29"/>
    <mergeCell ref="A78:B78"/>
    <mergeCell ref="C78:D78"/>
    <mergeCell ref="H78:I78"/>
    <mergeCell ref="A84:B84"/>
    <mergeCell ref="C84:D84"/>
    <mergeCell ref="H84:I84"/>
    <mergeCell ref="A85:B85"/>
    <mergeCell ref="C85:D85"/>
    <mergeCell ref="H85:I85"/>
    <mergeCell ref="A81:B81"/>
    <mergeCell ref="C81:D81"/>
    <mergeCell ref="H81:I81"/>
    <mergeCell ref="A82:B82"/>
    <mergeCell ref="H82:I82"/>
    <mergeCell ref="A83:B83"/>
    <mergeCell ref="C83:D83"/>
    <mergeCell ref="H83:I83"/>
    <mergeCell ref="A89:B89"/>
    <mergeCell ref="C89:D89"/>
    <mergeCell ref="H89:I89"/>
    <mergeCell ref="A90:B90"/>
    <mergeCell ref="C90:D90"/>
    <mergeCell ref="H90:I90"/>
    <mergeCell ref="A87:B87"/>
    <mergeCell ref="C87:D87"/>
    <mergeCell ref="H87:I87"/>
    <mergeCell ref="A88:B88"/>
    <mergeCell ref="C88:D88"/>
    <mergeCell ref="H88:I88"/>
    <mergeCell ref="A93:B93"/>
    <mergeCell ref="C93:D93"/>
    <mergeCell ref="H93:I93"/>
    <mergeCell ref="A94:B94"/>
    <mergeCell ref="C94:D94"/>
    <mergeCell ref="H94:I94"/>
    <mergeCell ref="A91:B91"/>
    <mergeCell ref="C91:D91"/>
    <mergeCell ref="H91:I91"/>
    <mergeCell ref="A92:B92"/>
    <mergeCell ref="C92:D92"/>
    <mergeCell ref="H92:I92"/>
    <mergeCell ref="A97:B97"/>
    <mergeCell ref="C97:D97"/>
    <mergeCell ref="H97:I97"/>
    <mergeCell ref="A98:B98"/>
    <mergeCell ref="C98:D98"/>
    <mergeCell ref="H98:I98"/>
    <mergeCell ref="A95:B95"/>
    <mergeCell ref="C95:D95"/>
    <mergeCell ref="H95:I95"/>
    <mergeCell ref="A96:B96"/>
    <mergeCell ref="C96:D96"/>
    <mergeCell ref="H96:I96"/>
    <mergeCell ref="A101:B101"/>
    <mergeCell ref="C101:D101"/>
    <mergeCell ref="H101:I101"/>
    <mergeCell ref="A102:B102"/>
    <mergeCell ref="C102:D102"/>
    <mergeCell ref="H102:I102"/>
    <mergeCell ref="A99:B99"/>
    <mergeCell ref="C99:D99"/>
    <mergeCell ref="H99:I99"/>
    <mergeCell ref="A100:B100"/>
    <mergeCell ref="C100:D100"/>
    <mergeCell ref="H100:I100"/>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17:B117"/>
    <mergeCell ref="C117:D117"/>
    <mergeCell ref="H117:I117"/>
    <mergeCell ref="A118:B118"/>
    <mergeCell ref="H118:I118"/>
    <mergeCell ref="A119:B119"/>
    <mergeCell ref="C119:D119"/>
    <mergeCell ref="H119:I119"/>
    <mergeCell ref="A115:B115"/>
    <mergeCell ref="C115:D115"/>
    <mergeCell ref="H115:I115"/>
    <mergeCell ref="A116:B116"/>
    <mergeCell ref="C116:D116"/>
    <mergeCell ref="H116:I116"/>
    <mergeCell ref="A122:B122"/>
    <mergeCell ref="C122:D122"/>
    <mergeCell ref="H122:I122"/>
    <mergeCell ref="A123:B123"/>
    <mergeCell ref="C123:D123"/>
    <mergeCell ref="H123:I123"/>
    <mergeCell ref="A120:B120"/>
    <mergeCell ref="C120:D120"/>
    <mergeCell ref="H120:I120"/>
    <mergeCell ref="A121:B121"/>
    <mergeCell ref="C121:D121"/>
    <mergeCell ref="H121:I121"/>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8:B198"/>
    <mergeCell ref="C198:D198"/>
    <mergeCell ref="H198:I198"/>
    <mergeCell ref="A199:B199"/>
    <mergeCell ref="C199:D199"/>
    <mergeCell ref="H199:I199"/>
    <mergeCell ref="A196:B196"/>
    <mergeCell ref="C196:D196"/>
    <mergeCell ref="H196:I196"/>
    <mergeCell ref="A197:B197"/>
    <mergeCell ref="C197:D197"/>
    <mergeCell ref="H197:I197"/>
    <mergeCell ref="A202:B202"/>
    <mergeCell ref="C202:D202"/>
    <mergeCell ref="H202:I202"/>
    <mergeCell ref="A203:B203"/>
    <mergeCell ref="C203:D203"/>
    <mergeCell ref="H203:I203"/>
    <mergeCell ref="A200:B200"/>
    <mergeCell ref="C200:D200"/>
    <mergeCell ref="H200:I200"/>
    <mergeCell ref="A201:B201"/>
    <mergeCell ref="C201:D201"/>
    <mergeCell ref="H201:I201"/>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8:B238"/>
    <mergeCell ref="C238:D238"/>
    <mergeCell ref="H238:I238"/>
    <mergeCell ref="A239:B239"/>
    <mergeCell ref="C239:D239"/>
    <mergeCell ref="H239:I239"/>
    <mergeCell ref="A236:B236"/>
    <mergeCell ref="C236:D236"/>
    <mergeCell ref="H236:I236"/>
    <mergeCell ref="A237:B237"/>
    <mergeCell ref="C237:D237"/>
    <mergeCell ref="H237:I237"/>
  </mergeCells>
  <dataValidations disablePrompts="1" count="2">
    <dataValidation type="decimal" operator="lessThanOrEqual" allowBlank="1" showInputMessage="1" showErrorMessage="1" errorTitle="Release retention" error="In order to release retention, the number entered into this cell must be negative." sqref="O80:O238">
      <formula1>0</formula1>
    </dataValidation>
    <dataValidation allowBlank="1" showInputMessage="1" sqref="P80:P238"/>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7</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19"/>
      <c r="I17" s="119"/>
      <c r="J17" s="119"/>
      <c r="K17" s="119"/>
      <c r="L17" s="119"/>
      <c r="M17" s="119"/>
      <c r="N17" s="119"/>
      <c r="O17" s="119"/>
      <c r="P17" s="119"/>
      <c r="Q17" s="119"/>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18"/>
      <c r="I20" s="118"/>
      <c r="J20" s="118"/>
      <c r="K20" s="118"/>
      <c r="L20" s="118"/>
      <c r="M20" s="118"/>
      <c r="N20" s="118"/>
      <c r="O20" s="118"/>
      <c r="P20" s="118"/>
      <c r="Q20" s="118"/>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18"/>
      <c r="I23" s="118"/>
      <c r="J23" s="118"/>
      <c r="K23" s="118"/>
      <c r="L23" s="118"/>
      <c r="M23" s="118"/>
      <c r="N23" s="118"/>
      <c r="O23" s="118"/>
      <c r="P23" s="118"/>
      <c r="Q23" s="118"/>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6'!F36+'Pay App 7'!F239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18"/>
      <c r="I42" s="118"/>
      <c r="J42" s="118"/>
      <c r="K42" s="118"/>
      <c r="L42" s="118"/>
      <c r="M42" s="118"/>
      <c r="N42" s="118"/>
      <c r="O42" s="118"/>
      <c r="P42" s="118"/>
      <c r="Q42" s="118"/>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6'!F51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6'!F55+'Pay App 6'!F57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6'!B62+'Pay App 7'!N239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7.1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15">
        <f>+'Project Summary Sheet'!C17</f>
        <v>0</v>
      </c>
      <c r="O74" s="115"/>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16" t="s">
        <v>63</v>
      </c>
      <c r="F78" s="116" t="s">
        <v>64</v>
      </c>
      <c r="G78" s="116" t="s">
        <v>65</v>
      </c>
      <c r="H78" s="169" t="s">
        <v>66</v>
      </c>
      <c r="I78" s="169"/>
      <c r="J78" s="116" t="s">
        <v>67</v>
      </c>
      <c r="K78" s="116" t="s">
        <v>248</v>
      </c>
      <c r="L78" s="116" t="s">
        <v>68</v>
      </c>
      <c r="M78" s="42" t="s">
        <v>69</v>
      </c>
      <c r="N78" s="116" t="s">
        <v>70</v>
      </c>
      <c r="O78" s="112" t="s">
        <v>71</v>
      </c>
      <c r="P78" s="116" t="s">
        <v>72</v>
      </c>
      <c r="Q78" s="116" t="s">
        <v>425</v>
      </c>
    </row>
    <row r="79" spans="1:20" ht="65.25" customHeight="1" x14ac:dyDescent="0.25">
      <c r="A79" s="170" t="s">
        <v>73</v>
      </c>
      <c r="B79" s="170"/>
      <c r="C79" s="170" t="s">
        <v>74</v>
      </c>
      <c r="D79" s="170"/>
      <c r="E79" s="117" t="s">
        <v>14</v>
      </c>
      <c r="F79" s="117" t="s">
        <v>235</v>
      </c>
      <c r="G79" s="117" t="s">
        <v>234</v>
      </c>
      <c r="H79" s="170" t="s">
        <v>236</v>
      </c>
      <c r="I79" s="170"/>
      <c r="J79" s="117" t="s">
        <v>245</v>
      </c>
      <c r="K79" s="45" t="s">
        <v>246</v>
      </c>
      <c r="L79" s="117" t="s">
        <v>247</v>
      </c>
      <c r="M79" s="45" t="s">
        <v>237</v>
      </c>
      <c r="N79" s="117" t="s">
        <v>238</v>
      </c>
      <c r="O79" s="113" t="s">
        <v>424</v>
      </c>
      <c r="P79" s="117" t="s">
        <v>423</v>
      </c>
      <c r="Q79" s="117" t="s">
        <v>239</v>
      </c>
    </row>
    <row r="80" spans="1:20" ht="21" customHeight="1" x14ac:dyDescent="0.25">
      <c r="A80" s="171" t="s">
        <v>77</v>
      </c>
      <c r="B80" s="171"/>
      <c r="C80" s="186" t="s">
        <v>75</v>
      </c>
      <c r="D80" s="187"/>
      <c r="E80" s="100">
        <f>+'Pay App 6'!E80</f>
        <v>0</v>
      </c>
      <c r="F80" s="72"/>
      <c r="G80" s="52">
        <f>+'Pay App 6'!G80+F80</f>
        <v>0</v>
      </c>
      <c r="H80" s="196">
        <f>+'Pay App 6'!K80</f>
        <v>0</v>
      </c>
      <c r="I80" s="197"/>
      <c r="J80" s="103"/>
      <c r="K80" s="53">
        <f>+H80+J80</f>
        <v>0</v>
      </c>
      <c r="L80" s="70">
        <f>IF(ISERROR(K80/G80),0,K80/G80)</f>
        <v>0</v>
      </c>
      <c r="M80" s="52">
        <f>+G80-K80</f>
        <v>0</v>
      </c>
      <c r="N80" s="52">
        <f>SUM(+J80*0.05)</f>
        <v>0</v>
      </c>
      <c r="O80" s="100">
        <f>+'Pay App 6'!O80+'Pay App 6'!P80</f>
        <v>0</v>
      </c>
      <c r="P80" s="72"/>
      <c r="Q80" s="71">
        <f>+'Pay App 6'!Q80+N80+P80</f>
        <v>0</v>
      </c>
    </row>
    <row r="81" spans="1:17" ht="21" customHeight="1" x14ac:dyDescent="0.25">
      <c r="A81" s="154" t="s">
        <v>78</v>
      </c>
      <c r="B81" s="154"/>
      <c r="C81" s="154" t="s">
        <v>79</v>
      </c>
      <c r="D81" s="155"/>
      <c r="E81" s="101">
        <f>+'Pay App 6'!E81</f>
        <v>0</v>
      </c>
      <c r="F81" s="73"/>
      <c r="G81" s="102">
        <f>+'Pay App 6'!G81+'Pay App 7'!F81</f>
        <v>0</v>
      </c>
      <c r="H81" s="194">
        <f>+'Pay App 6'!K81</f>
        <v>0</v>
      </c>
      <c r="I81" s="195"/>
      <c r="J81" s="104"/>
      <c r="K81" s="55">
        <f>+H81+J81</f>
        <v>0</v>
      </c>
      <c r="L81" s="56">
        <f t="shared" ref="L81:L145" si="0">IF(ISERROR(K81/G81),0,K81/G81)</f>
        <v>0</v>
      </c>
      <c r="M81" s="54">
        <f t="shared" ref="M81:M145" si="1">+G81-K81</f>
        <v>0</v>
      </c>
      <c r="N81" s="54">
        <f>SUM(+J81*0.05)</f>
        <v>0</v>
      </c>
      <c r="O81" s="101">
        <f>+'Pay App 6'!O81+'Pay App 6'!P81</f>
        <v>0</v>
      </c>
      <c r="P81" s="73"/>
      <c r="Q81" s="69">
        <f>+'Pay App 6'!Q81+N81+P81</f>
        <v>0</v>
      </c>
    </row>
    <row r="82" spans="1:17" ht="21" customHeight="1" x14ac:dyDescent="0.25">
      <c r="A82" s="154" t="s">
        <v>80</v>
      </c>
      <c r="B82" s="154"/>
      <c r="C82" s="114" t="s">
        <v>76</v>
      </c>
      <c r="D82" s="58"/>
      <c r="E82" s="101">
        <f>+'Pay App 6'!E82</f>
        <v>0</v>
      </c>
      <c r="F82" s="73"/>
      <c r="G82" s="102">
        <f>+'Pay App 6'!G82+'Pay App 7'!F82</f>
        <v>0</v>
      </c>
      <c r="H82" s="194">
        <f>+'Pay App 6'!K82</f>
        <v>0</v>
      </c>
      <c r="I82" s="195"/>
      <c r="J82" s="104"/>
      <c r="K82" s="55">
        <f t="shared" ref="K82:K146" si="2">+H82+J82</f>
        <v>0</v>
      </c>
      <c r="L82" s="56">
        <f t="shared" si="0"/>
        <v>0</v>
      </c>
      <c r="M82" s="54">
        <f t="shared" si="1"/>
        <v>0</v>
      </c>
      <c r="N82" s="54">
        <f t="shared" ref="N82:N146" si="3">SUM(+J82*0.05)</f>
        <v>0</v>
      </c>
      <c r="O82" s="101">
        <f>+'Pay App 6'!O82+'Pay App 6'!P82</f>
        <v>0</v>
      </c>
      <c r="P82" s="73"/>
      <c r="Q82" s="69">
        <f>+'Pay App 6'!Q82+N82+P82</f>
        <v>0</v>
      </c>
    </row>
    <row r="83" spans="1:17" ht="21" customHeight="1" x14ac:dyDescent="0.25">
      <c r="A83" s="154" t="s">
        <v>408</v>
      </c>
      <c r="B83" s="154"/>
      <c r="C83" s="154" t="s">
        <v>409</v>
      </c>
      <c r="D83" s="155"/>
      <c r="E83" s="101">
        <f>+'Pay App 6'!E83</f>
        <v>0</v>
      </c>
      <c r="F83" s="73"/>
      <c r="G83" s="102">
        <f>+'Pay App 6'!G83+'Pay App 7'!F83</f>
        <v>0</v>
      </c>
      <c r="H83" s="194">
        <f>+'Pay App 6'!K83</f>
        <v>0</v>
      </c>
      <c r="I83" s="195"/>
      <c r="J83" s="104"/>
      <c r="K83" s="55">
        <f t="shared" si="2"/>
        <v>0</v>
      </c>
      <c r="L83" s="56">
        <f t="shared" si="0"/>
        <v>0</v>
      </c>
      <c r="M83" s="54">
        <f t="shared" si="1"/>
        <v>0</v>
      </c>
      <c r="N83" s="54">
        <f t="shared" si="3"/>
        <v>0</v>
      </c>
      <c r="O83" s="101">
        <f>+'Pay App 6'!O83+'Pay App 6'!P83</f>
        <v>0</v>
      </c>
      <c r="P83" s="73"/>
      <c r="Q83" s="69">
        <f>+'Pay App 6'!Q83+N83+P83</f>
        <v>0</v>
      </c>
    </row>
    <row r="84" spans="1:17" ht="21" customHeight="1" x14ac:dyDescent="0.25">
      <c r="A84" s="154" t="s">
        <v>410</v>
      </c>
      <c r="B84" s="154"/>
      <c r="C84" s="154" t="s">
        <v>81</v>
      </c>
      <c r="D84" s="155"/>
      <c r="E84" s="101">
        <f>+'Pay App 6'!E84</f>
        <v>0</v>
      </c>
      <c r="F84" s="73"/>
      <c r="G84" s="102">
        <f>+'Pay App 6'!G84+'Pay App 7'!F84</f>
        <v>0</v>
      </c>
      <c r="H84" s="194">
        <f>+'Pay App 6'!K84</f>
        <v>0</v>
      </c>
      <c r="I84" s="195"/>
      <c r="J84" s="104"/>
      <c r="K84" s="55">
        <f t="shared" si="2"/>
        <v>0</v>
      </c>
      <c r="L84" s="56">
        <f t="shared" si="0"/>
        <v>0</v>
      </c>
      <c r="M84" s="54">
        <f t="shared" si="1"/>
        <v>0</v>
      </c>
      <c r="N84" s="54">
        <f t="shared" si="3"/>
        <v>0</v>
      </c>
      <c r="O84" s="101">
        <f>+'Pay App 6'!O84+'Pay App 6'!P84</f>
        <v>0</v>
      </c>
      <c r="P84" s="73"/>
      <c r="Q84" s="69">
        <f>+'Pay App 6'!Q84+N84+P84</f>
        <v>0</v>
      </c>
    </row>
    <row r="85" spans="1:17" ht="21" customHeight="1" x14ac:dyDescent="0.25">
      <c r="A85" s="154" t="s">
        <v>411</v>
      </c>
      <c r="B85" s="154"/>
      <c r="C85" s="154" t="s">
        <v>412</v>
      </c>
      <c r="D85" s="155"/>
      <c r="E85" s="101">
        <f>+'Pay App 6'!E85</f>
        <v>0</v>
      </c>
      <c r="F85" s="73"/>
      <c r="G85" s="102">
        <f>+'Pay App 6'!G85+'Pay App 7'!F85</f>
        <v>0</v>
      </c>
      <c r="H85" s="194">
        <f>+'Pay App 6'!K85</f>
        <v>0</v>
      </c>
      <c r="I85" s="195"/>
      <c r="J85" s="104"/>
      <c r="K85" s="55">
        <f t="shared" si="2"/>
        <v>0</v>
      </c>
      <c r="L85" s="56">
        <f t="shared" si="0"/>
        <v>0</v>
      </c>
      <c r="M85" s="54">
        <f t="shared" si="1"/>
        <v>0</v>
      </c>
      <c r="N85" s="54">
        <f t="shared" si="3"/>
        <v>0</v>
      </c>
      <c r="O85" s="101">
        <f>+'Pay App 6'!O85+'Pay App 6'!P85</f>
        <v>0</v>
      </c>
      <c r="P85" s="73"/>
      <c r="Q85" s="69">
        <f>+'Pay App 6'!Q85+N85+P85</f>
        <v>0</v>
      </c>
    </row>
    <row r="86" spans="1:17" ht="21" customHeight="1" x14ac:dyDescent="0.25">
      <c r="A86" s="154" t="s">
        <v>406</v>
      </c>
      <c r="B86" s="154"/>
      <c r="C86" s="154" t="s">
        <v>407</v>
      </c>
      <c r="D86" s="155"/>
      <c r="E86" s="101">
        <f>+'Pay App 6'!E86</f>
        <v>0</v>
      </c>
      <c r="F86" s="73"/>
      <c r="G86" s="102">
        <f>+'Pay App 6'!G86+'Pay App 7'!F86</f>
        <v>0</v>
      </c>
      <c r="H86" s="194">
        <f>+'Pay App 6'!K86</f>
        <v>0</v>
      </c>
      <c r="I86" s="195"/>
      <c r="J86" s="104"/>
      <c r="K86" s="55">
        <f t="shared" ref="K86" si="4">+H86+J86</f>
        <v>0</v>
      </c>
      <c r="L86" s="56">
        <f t="shared" ref="L86" si="5">IF(ISERROR(K86/G86),0,K86/G86)</f>
        <v>0</v>
      </c>
      <c r="M86" s="54">
        <f t="shared" ref="M86" si="6">+G86-K86</f>
        <v>0</v>
      </c>
      <c r="N86" s="54">
        <f>SUM(+J86*0.05)</f>
        <v>0</v>
      </c>
      <c r="O86" s="101">
        <f>+'Pay App 6'!O86+'Pay App 6'!P86</f>
        <v>0</v>
      </c>
      <c r="P86" s="73"/>
      <c r="Q86" s="69">
        <f>+'Pay App 6'!Q86+N86+P86</f>
        <v>0</v>
      </c>
    </row>
    <row r="87" spans="1:17" ht="21" customHeight="1" x14ac:dyDescent="0.25">
      <c r="A87" s="154" t="s">
        <v>562</v>
      </c>
      <c r="B87" s="154"/>
      <c r="C87" s="154" t="s">
        <v>563</v>
      </c>
      <c r="D87" s="155"/>
      <c r="E87" s="101">
        <f>+'Pay App 6'!E87</f>
        <v>0</v>
      </c>
      <c r="F87" s="73"/>
      <c r="G87" s="102">
        <f>+'Pay App 6'!G87+'Pay App 7'!F87</f>
        <v>0</v>
      </c>
      <c r="H87" s="194">
        <f>+'Pay App 6'!K87</f>
        <v>0</v>
      </c>
      <c r="I87" s="195"/>
      <c r="J87" s="104"/>
      <c r="K87" s="55">
        <f t="shared" si="2"/>
        <v>0</v>
      </c>
      <c r="L87" s="56">
        <f t="shared" si="0"/>
        <v>0</v>
      </c>
      <c r="M87" s="54">
        <f t="shared" si="1"/>
        <v>0</v>
      </c>
      <c r="N87" s="54">
        <f t="shared" si="3"/>
        <v>0</v>
      </c>
      <c r="O87" s="101">
        <f>+'Pay App 6'!O87+'Pay App 6'!P87</f>
        <v>0</v>
      </c>
      <c r="P87" s="73"/>
      <c r="Q87" s="69">
        <f>+'Pay App 6'!Q87+N87+P87</f>
        <v>0</v>
      </c>
    </row>
    <row r="88" spans="1:17" ht="21" customHeight="1" x14ac:dyDescent="0.25">
      <c r="A88" s="159" t="s">
        <v>228</v>
      </c>
      <c r="B88" s="159"/>
      <c r="C88" s="186" t="s">
        <v>269</v>
      </c>
      <c r="D88" s="187"/>
      <c r="E88" s="101">
        <f>+'Pay App 6'!E88</f>
        <v>0</v>
      </c>
      <c r="F88" s="73"/>
      <c r="G88" s="102">
        <f>+'Pay App 6'!G88+'Pay App 7'!F88</f>
        <v>0</v>
      </c>
      <c r="H88" s="194">
        <f>+'Pay App 6'!K88</f>
        <v>0</v>
      </c>
      <c r="I88" s="195"/>
      <c r="J88" s="104"/>
      <c r="K88" s="55">
        <f t="shared" si="2"/>
        <v>0</v>
      </c>
      <c r="L88" s="56">
        <f t="shared" si="0"/>
        <v>0</v>
      </c>
      <c r="M88" s="54">
        <f t="shared" si="1"/>
        <v>0</v>
      </c>
      <c r="N88" s="54">
        <f t="shared" si="3"/>
        <v>0</v>
      </c>
      <c r="O88" s="101">
        <f>+'Pay App 6'!O88+'Pay App 6'!P88</f>
        <v>0</v>
      </c>
      <c r="P88" s="73"/>
      <c r="Q88" s="69">
        <f>+'Pay App 6'!Q88+N88+P88</f>
        <v>0</v>
      </c>
    </row>
    <row r="89" spans="1:17" ht="21" customHeight="1" x14ac:dyDescent="0.25">
      <c r="A89" s="154" t="s">
        <v>82</v>
      </c>
      <c r="B89" s="154"/>
      <c r="C89" s="154" t="s">
        <v>256</v>
      </c>
      <c r="D89" s="155"/>
      <c r="E89" s="101">
        <f>+'Pay App 6'!E89</f>
        <v>0</v>
      </c>
      <c r="F89" s="73"/>
      <c r="G89" s="102">
        <f>+'Pay App 6'!G89+'Pay App 7'!F89</f>
        <v>0</v>
      </c>
      <c r="H89" s="194">
        <f>+'Pay App 6'!K89</f>
        <v>0</v>
      </c>
      <c r="I89" s="195"/>
      <c r="J89" s="104"/>
      <c r="K89" s="55">
        <f t="shared" si="2"/>
        <v>0</v>
      </c>
      <c r="L89" s="56">
        <f t="shared" si="0"/>
        <v>0</v>
      </c>
      <c r="M89" s="54">
        <f t="shared" si="1"/>
        <v>0</v>
      </c>
      <c r="N89" s="54">
        <f t="shared" si="3"/>
        <v>0</v>
      </c>
      <c r="O89" s="101">
        <f>+'Pay App 6'!O89+'Pay App 6'!P89</f>
        <v>0</v>
      </c>
      <c r="P89" s="73"/>
      <c r="Q89" s="69">
        <f>+'Pay App 6'!Q89+N89+P89</f>
        <v>0</v>
      </c>
    </row>
    <row r="90" spans="1:17" ht="21" customHeight="1" x14ac:dyDescent="0.25">
      <c r="A90" s="154" t="s">
        <v>257</v>
      </c>
      <c r="B90" s="154"/>
      <c r="C90" s="154" t="s">
        <v>258</v>
      </c>
      <c r="D90" s="155"/>
      <c r="E90" s="101">
        <f>+'Pay App 6'!E90</f>
        <v>0</v>
      </c>
      <c r="F90" s="73"/>
      <c r="G90" s="102">
        <f>+'Pay App 6'!G90+'Pay App 7'!F90</f>
        <v>0</v>
      </c>
      <c r="H90" s="194">
        <f>+'Pay App 6'!K90</f>
        <v>0</v>
      </c>
      <c r="I90" s="195"/>
      <c r="J90" s="104"/>
      <c r="K90" s="55">
        <f t="shared" si="2"/>
        <v>0</v>
      </c>
      <c r="L90" s="56">
        <f t="shared" si="0"/>
        <v>0</v>
      </c>
      <c r="M90" s="54">
        <f t="shared" si="1"/>
        <v>0</v>
      </c>
      <c r="N90" s="54">
        <f t="shared" si="3"/>
        <v>0</v>
      </c>
      <c r="O90" s="101">
        <f>+'Pay App 6'!O90+'Pay App 6'!P90</f>
        <v>0</v>
      </c>
      <c r="P90" s="73"/>
      <c r="Q90" s="69">
        <f>+'Pay App 6'!Q90+N90+P90</f>
        <v>0</v>
      </c>
    </row>
    <row r="91" spans="1:17" ht="21" customHeight="1" x14ac:dyDescent="0.25">
      <c r="A91" s="154" t="s">
        <v>259</v>
      </c>
      <c r="B91" s="154"/>
      <c r="C91" s="154" t="s">
        <v>260</v>
      </c>
      <c r="D91" s="155"/>
      <c r="E91" s="101">
        <f>+'Pay App 6'!E91</f>
        <v>0</v>
      </c>
      <c r="F91" s="73"/>
      <c r="G91" s="102">
        <f>+'Pay App 6'!G91+'Pay App 7'!F91</f>
        <v>0</v>
      </c>
      <c r="H91" s="194">
        <f>+'Pay App 6'!K91</f>
        <v>0</v>
      </c>
      <c r="I91" s="195"/>
      <c r="J91" s="104"/>
      <c r="K91" s="55">
        <f t="shared" si="2"/>
        <v>0</v>
      </c>
      <c r="L91" s="56">
        <f t="shared" si="0"/>
        <v>0</v>
      </c>
      <c r="M91" s="54">
        <f t="shared" si="1"/>
        <v>0</v>
      </c>
      <c r="N91" s="54">
        <f t="shared" si="3"/>
        <v>0</v>
      </c>
      <c r="O91" s="101">
        <f>+'Pay App 6'!O91+'Pay App 6'!P91</f>
        <v>0</v>
      </c>
      <c r="P91" s="73"/>
      <c r="Q91" s="69">
        <f>+'Pay App 6'!Q91+N91+P91</f>
        <v>0</v>
      </c>
    </row>
    <row r="92" spans="1:17" ht="21" customHeight="1" x14ac:dyDescent="0.25">
      <c r="A92" s="154" t="s">
        <v>261</v>
      </c>
      <c r="B92" s="154"/>
      <c r="C92" s="154" t="s">
        <v>262</v>
      </c>
      <c r="D92" s="155"/>
      <c r="E92" s="101">
        <f>+'Pay App 6'!E92</f>
        <v>0</v>
      </c>
      <c r="F92" s="73"/>
      <c r="G92" s="102">
        <f>+'Pay App 6'!G92+'Pay App 7'!F92</f>
        <v>0</v>
      </c>
      <c r="H92" s="194">
        <f>+'Pay App 6'!K92</f>
        <v>0</v>
      </c>
      <c r="I92" s="195"/>
      <c r="J92" s="104"/>
      <c r="K92" s="55">
        <f t="shared" si="2"/>
        <v>0</v>
      </c>
      <c r="L92" s="56">
        <f t="shared" si="0"/>
        <v>0</v>
      </c>
      <c r="M92" s="54">
        <f t="shared" si="1"/>
        <v>0</v>
      </c>
      <c r="N92" s="54">
        <f t="shared" si="3"/>
        <v>0</v>
      </c>
      <c r="O92" s="101">
        <f>+'Pay App 6'!O92+'Pay App 6'!P92</f>
        <v>0</v>
      </c>
      <c r="P92" s="73"/>
      <c r="Q92" s="69">
        <f>+'Pay App 6'!Q92+N92+P92</f>
        <v>0</v>
      </c>
    </row>
    <row r="93" spans="1:17" ht="21" customHeight="1" x14ac:dyDescent="0.25">
      <c r="A93" s="154" t="s">
        <v>263</v>
      </c>
      <c r="B93" s="154"/>
      <c r="C93" s="154" t="s">
        <v>264</v>
      </c>
      <c r="D93" s="155"/>
      <c r="E93" s="101">
        <f>+'Pay App 6'!E93</f>
        <v>0</v>
      </c>
      <c r="F93" s="73"/>
      <c r="G93" s="102">
        <f>+'Pay App 6'!G93+'Pay App 7'!F93</f>
        <v>0</v>
      </c>
      <c r="H93" s="194">
        <f>+'Pay App 6'!K93</f>
        <v>0</v>
      </c>
      <c r="I93" s="195"/>
      <c r="J93" s="104"/>
      <c r="K93" s="55">
        <f t="shared" si="2"/>
        <v>0</v>
      </c>
      <c r="L93" s="56">
        <f t="shared" si="0"/>
        <v>0</v>
      </c>
      <c r="M93" s="54">
        <f t="shared" si="1"/>
        <v>0</v>
      </c>
      <c r="N93" s="54">
        <f t="shared" si="3"/>
        <v>0</v>
      </c>
      <c r="O93" s="101">
        <f>+'Pay App 6'!O93+'Pay App 6'!P93</f>
        <v>0</v>
      </c>
      <c r="P93" s="73"/>
      <c r="Q93" s="69">
        <f>+'Pay App 6'!Q93+N93+P93</f>
        <v>0</v>
      </c>
    </row>
    <row r="94" spans="1:17" ht="21" customHeight="1" x14ac:dyDescent="0.25">
      <c r="A94" s="154" t="s">
        <v>265</v>
      </c>
      <c r="B94" s="154"/>
      <c r="C94" s="154" t="s">
        <v>266</v>
      </c>
      <c r="D94" s="155"/>
      <c r="E94" s="101">
        <f>+'Pay App 6'!E94</f>
        <v>0</v>
      </c>
      <c r="F94" s="73"/>
      <c r="G94" s="102">
        <f>+'Pay App 6'!G94+'Pay App 7'!F94</f>
        <v>0</v>
      </c>
      <c r="H94" s="194">
        <f>+'Pay App 6'!K94</f>
        <v>0</v>
      </c>
      <c r="I94" s="195"/>
      <c r="J94" s="104"/>
      <c r="K94" s="55">
        <f t="shared" si="2"/>
        <v>0</v>
      </c>
      <c r="L94" s="56">
        <f t="shared" si="0"/>
        <v>0</v>
      </c>
      <c r="M94" s="54">
        <f t="shared" si="1"/>
        <v>0</v>
      </c>
      <c r="N94" s="54">
        <f t="shared" si="3"/>
        <v>0</v>
      </c>
      <c r="O94" s="101">
        <f>+'Pay App 6'!O94+'Pay App 6'!P94</f>
        <v>0</v>
      </c>
      <c r="P94" s="73"/>
      <c r="Q94" s="69">
        <f>+'Pay App 6'!Q94+N94+P94</f>
        <v>0</v>
      </c>
    </row>
    <row r="95" spans="1:17" ht="21" customHeight="1" x14ac:dyDescent="0.25">
      <c r="A95" s="154" t="s">
        <v>83</v>
      </c>
      <c r="B95" s="154"/>
      <c r="C95" s="154" t="s">
        <v>267</v>
      </c>
      <c r="D95" s="155"/>
      <c r="E95" s="101">
        <f>+'Pay App 6'!E95</f>
        <v>0</v>
      </c>
      <c r="F95" s="73"/>
      <c r="G95" s="102">
        <f>+'Pay App 6'!G95+'Pay App 7'!F95</f>
        <v>0</v>
      </c>
      <c r="H95" s="194">
        <f>+'Pay App 6'!K95</f>
        <v>0</v>
      </c>
      <c r="I95" s="195"/>
      <c r="J95" s="104"/>
      <c r="K95" s="55">
        <f t="shared" si="2"/>
        <v>0</v>
      </c>
      <c r="L95" s="56">
        <f t="shared" si="0"/>
        <v>0</v>
      </c>
      <c r="M95" s="54">
        <f t="shared" si="1"/>
        <v>0</v>
      </c>
      <c r="N95" s="54">
        <f t="shared" si="3"/>
        <v>0</v>
      </c>
      <c r="O95" s="101">
        <f>+'Pay App 6'!O95+'Pay App 6'!P95</f>
        <v>0</v>
      </c>
      <c r="P95" s="73"/>
      <c r="Q95" s="69">
        <f>+'Pay App 6'!Q95+N95+P95</f>
        <v>0</v>
      </c>
    </row>
    <row r="96" spans="1:17" ht="21" customHeight="1" x14ac:dyDescent="0.25">
      <c r="A96" s="154" t="s">
        <v>84</v>
      </c>
      <c r="B96" s="154"/>
      <c r="C96" s="154" t="s">
        <v>268</v>
      </c>
      <c r="D96" s="155"/>
      <c r="E96" s="101">
        <f>+'Pay App 6'!E96</f>
        <v>0</v>
      </c>
      <c r="F96" s="73"/>
      <c r="G96" s="102">
        <f>+'Pay App 6'!G96+'Pay App 7'!F96</f>
        <v>0</v>
      </c>
      <c r="H96" s="194">
        <f>+'Pay App 6'!K96</f>
        <v>0</v>
      </c>
      <c r="I96" s="195"/>
      <c r="J96" s="104"/>
      <c r="K96" s="55">
        <f t="shared" si="2"/>
        <v>0</v>
      </c>
      <c r="L96" s="56">
        <f t="shared" si="0"/>
        <v>0</v>
      </c>
      <c r="M96" s="54">
        <f t="shared" si="1"/>
        <v>0</v>
      </c>
      <c r="N96" s="54">
        <f t="shared" si="3"/>
        <v>0</v>
      </c>
      <c r="O96" s="101">
        <f>+'Pay App 6'!O96+'Pay App 6'!P96</f>
        <v>0</v>
      </c>
      <c r="P96" s="73"/>
      <c r="Q96" s="69">
        <f>+'Pay App 6'!Q96+N96+P96</f>
        <v>0</v>
      </c>
    </row>
    <row r="97" spans="1:17" ht="21" customHeight="1" x14ac:dyDescent="0.25">
      <c r="A97" s="154" t="s">
        <v>270</v>
      </c>
      <c r="B97" s="154"/>
      <c r="C97" s="154" t="s">
        <v>271</v>
      </c>
      <c r="D97" s="155"/>
      <c r="E97" s="101">
        <f>+'Pay App 6'!E97</f>
        <v>0</v>
      </c>
      <c r="F97" s="73"/>
      <c r="G97" s="102">
        <f>+'Pay App 6'!G97+'Pay App 7'!F97</f>
        <v>0</v>
      </c>
      <c r="H97" s="194">
        <f>+'Pay App 6'!K97</f>
        <v>0</v>
      </c>
      <c r="I97" s="195"/>
      <c r="J97" s="104"/>
      <c r="K97" s="55">
        <f t="shared" si="2"/>
        <v>0</v>
      </c>
      <c r="L97" s="56">
        <f t="shared" si="0"/>
        <v>0</v>
      </c>
      <c r="M97" s="54">
        <f t="shared" si="1"/>
        <v>0</v>
      </c>
      <c r="N97" s="54">
        <f t="shared" si="3"/>
        <v>0</v>
      </c>
      <c r="O97" s="101">
        <f>+'Pay App 6'!O97+'Pay App 6'!P97</f>
        <v>0</v>
      </c>
      <c r="P97" s="73"/>
      <c r="Q97" s="69">
        <f>+'Pay App 6'!Q97+N97+P97</f>
        <v>0</v>
      </c>
    </row>
    <row r="98" spans="1:17" ht="21" customHeight="1" x14ac:dyDescent="0.25">
      <c r="A98" s="154" t="s">
        <v>272</v>
      </c>
      <c r="B98" s="154"/>
      <c r="C98" s="154" t="s">
        <v>273</v>
      </c>
      <c r="D98" s="155"/>
      <c r="E98" s="101">
        <f>+'Pay App 6'!E98</f>
        <v>0</v>
      </c>
      <c r="F98" s="73"/>
      <c r="G98" s="102">
        <f>+'Pay App 6'!G98+'Pay App 7'!F98</f>
        <v>0</v>
      </c>
      <c r="H98" s="194">
        <f>+'Pay App 6'!K98</f>
        <v>0</v>
      </c>
      <c r="I98" s="195"/>
      <c r="J98" s="104"/>
      <c r="K98" s="55">
        <f t="shared" si="2"/>
        <v>0</v>
      </c>
      <c r="L98" s="56">
        <f t="shared" si="0"/>
        <v>0</v>
      </c>
      <c r="M98" s="54">
        <f t="shared" si="1"/>
        <v>0</v>
      </c>
      <c r="N98" s="54">
        <f t="shared" si="3"/>
        <v>0</v>
      </c>
      <c r="O98" s="101">
        <f>+'Pay App 6'!O98+'Pay App 6'!P98</f>
        <v>0</v>
      </c>
      <c r="P98" s="73"/>
      <c r="Q98" s="69">
        <f>+'Pay App 6'!Q98+N98+P98</f>
        <v>0</v>
      </c>
    </row>
    <row r="99" spans="1:17" ht="21" customHeight="1" x14ac:dyDescent="0.25">
      <c r="A99" s="154" t="s">
        <v>274</v>
      </c>
      <c r="B99" s="154"/>
      <c r="C99" s="154" t="s">
        <v>275</v>
      </c>
      <c r="D99" s="155"/>
      <c r="E99" s="101">
        <f>+'Pay App 6'!E99</f>
        <v>0</v>
      </c>
      <c r="F99" s="73"/>
      <c r="G99" s="102">
        <f>+'Pay App 6'!G99+'Pay App 7'!F99</f>
        <v>0</v>
      </c>
      <c r="H99" s="194">
        <f>+'Pay App 6'!K99</f>
        <v>0</v>
      </c>
      <c r="I99" s="195"/>
      <c r="J99" s="104"/>
      <c r="K99" s="55">
        <f t="shared" si="2"/>
        <v>0</v>
      </c>
      <c r="L99" s="56">
        <f t="shared" si="0"/>
        <v>0</v>
      </c>
      <c r="M99" s="54">
        <f t="shared" si="1"/>
        <v>0</v>
      </c>
      <c r="N99" s="54">
        <f t="shared" si="3"/>
        <v>0</v>
      </c>
      <c r="O99" s="101">
        <f>+'Pay App 6'!O99+'Pay App 6'!P99</f>
        <v>0</v>
      </c>
      <c r="P99" s="73"/>
      <c r="Q99" s="69">
        <f>+'Pay App 6'!Q99+N99+P99</f>
        <v>0</v>
      </c>
    </row>
    <row r="100" spans="1:17" ht="21" customHeight="1" x14ac:dyDescent="0.25">
      <c r="A100" s="154" t="s">
        <v>276</v>
      </c>
      <c r="B100" s="154"/>
      <c r="C100" s="154" t="s">
        <v>277</v>
      </c>
      <c r="D100" s="155"/>
      <c r="E100" s="101">
        <f>+'Pay App 6'!E100</f>
        <v>0</v>
      </c>
      <c r="F100" s="73"/>
      <c r="G100" s="102">
        <f>+'Pay App 6'!G100+'Pay App 7'!F100</f>
        <v>0</v>
      </c>
      <c r="H100" s="194">
        <f>+'Pay App 6'!K100</f>
        <v>0</v>
      </c>
      <c r="I100" s="195"/>
      <c r="J100" s="104"/>
      <c r="K100" s="55">
        <f t="shared" si="2"/>
        <v>0</v>
      </c>
      <c r="L100" s="56">
        <f t="shared" si="0"/>
        <v>0</v>
      </c>
      <c r="M100" s="54">
        <f t="shared" si="1"/>
        <v>0</v>
      </c>
      <c r="N100" s="54">
        <f t="shared" si="3"/>
        <v>0</v>
      </c>
      <c r="O100" s="101">
        <f>+'Pay App 6'!O100+'Pay App 6'!P100</f>
        <v>0</v>
      </c>
      <c r="P100" s="73"/>
      <c r="Q100" s="69">
        <f>+'Pay App 6'!Q100+N100+P100</f>
        <v>0</v>
      </c>
    </row>
    <row r="101" spans="1:17" ht="21" customHeight="1" x14ac:dyDescent="0.25">
      <c r="A101" s="154" t="s">
        <v>278</v>
      </c>
      <c r="B101" s="154"/>
      <c r="C101" s="154" t="s">
        <v>279</v>
      </c>
      <c r="D101" s="155"/>
      <c r="E101" s="101">
        <f>+'Pay App 6'!E101</f>
        <v>0</v>
      </c>
      <c r="F101" s="73"/>
      <c r="G101" s="102">
        <f>+'Pay App 6'!G101+'Pay App 7'!F101</f>
        <v>0</v>
      </c>
      <c r="H101" s="194">
        <f>+'Pay App 6'!K101</f>
        <v>0</v>
      </c>
      <c r="I101" s="195"/>
      <c r="J101" s="104"/>
      <c r="K101" s="55">
        <f t="shared" si="2"/>
        <v>0</v>
      </c>
      <c r="L101" s="56">
        <f t="shared" si="0"/>
        <v>0</v>
      </c>
      <c r="M101" s="54">
        <f t="shared" si="1"/>
        <v>0</v>
      </c>
      <c r="N101" s="54">
        <f t="shared" si="3"/>
        <v>0</v>
      </c>
      <c r="O101" s="101">
        <f>+'Pay App 6'!O101+'Pay App 6'!P101</f>
        <v>0</v>
      </c>
      <c r="P101" s="73"/>
      <c r="Q101" s="69">
        <f>+'Pay App 6'!Q101+N101+P101</f>
        <v>0</v>
      </c>
    </row>
    <row r="102" spans="1:17" ht="21" customHeight="1" x14ac:dyDescent="0.25">
      <c r="A102" s="154" t="s">
        <v>281</v>
      </c>
      <c r="B102" s="154"/>
      <c r="C102" s="154" t="s">
        <v>280</v>
      </c>
      <c r="D102" s="155"/>
      <c r="E102" s="101">
        <f>+'Pay App 6'!E102</f>
        <v>0</v>
      </c>
      <c r="F102" s="73"/>
      <c r="G102" s="102">
        <f>+'Pay App 6'!G102+'Pay App 7'!F102</f>
        <v>0</v>
      </c>
      <c r="H102" s="194">
        <f>+'Pay App 6'!K102</f>
        <v>0</v>
      </c>
      <c r="I102" s="195"/>
      <c r="J102" s="104"/>
      <c r="K102" s="55">
        <f t="shared" si="2"/>
        <v>0</v>
      </c>
      <c r="L102" s="56">
        <f t="shared" si="0"/>
        <v>0</v>
      </c>
      <c r="M102" s="54">
        <f t="shared" si="1"/>
        <v>0</v>
      </c>
      <c r="N102" s="54">
        <f t="shared" si="3"/>
        <v>0</v>
      </c>
      <c r="O102" s="101">
        <f>+'Pay App 6'!O102+'Pay App 6'!P102</f>
        <v>0</v>
      </c>
      <c r="P102" s="73"/>
      <c r="Q102" s="69">
        <f>+'Pay App 6'!Q102+N102+P102</f>
        <v>0</v>
      </c>
    </row>
    <row r="103" spans="1:17" ht="21" customHeight="1" x14ac:dyDescent="0.25">
      <c r="A103" s="154" t="s">
        <v>282</v>
      </c>
      <c r="B103" s="154"/>
      <c r="C103" s="154" t="s">
        <v>283</v>
      </c>
      <c r="D103" s="155"/>
      <c r="E103" s="101">
        <f>+'Pay App 6'!E103</f>
        <v>0</v>
      </c>
      <c r="F103" s="73"/>
      <c r="G103" s="102">
        <f>+'Pay App 6'!G103+'Pay App 7'!F103</f>
        <v>0</v>
      </c>
      <c r="H103" s="194">
        <f>+'Pay App 6'!K103</f>
        <v>0</v>
      </c>
      <c r="I103" s="195"/>
      <c r="J103" s="104"/>
      <c r="K103" s="55">
        <f t="shared" si="2"/>
        <v>0</v>
      </c>
      <c r="L103" s="56">
        <f t="shared" si="0"/>
        <v>0</v>
      </c>
      <c r="M103" s="54">
        <f t="shared" si="1"/>
        <v>0</v>
      </c>
      <c r="N103" s="54">
        <f t="shared" si="3"/>
        <v>0</v>
      </c>
      <c r="O103" s="101">
        <f>+'Pay App 6'!O103+'Pay App 6'!P103</f>
        <v>0</v>
      </c>
      <c r="P103" s="73"/>
      <c r="Q103" s="69">
        <f>+'Pay App 6'!Q103+N103+P103</f>
        <v>0</v>
      </c>
    </row>
    <row r="104" spans="1:17" ht="21" customHeight="1" x14ac:dyDescent="0.25">
      <c r="A104" s="154" t="s">
        <v>284</v>
      </c>
      <c r="B104" s="154"/>
      <c r="C104" s="154" t="s">
        <v>285</v>
      </c>
      <c r="D104" s="155"/>
      <c r="E104" s="101">
        <f>+'Pay App 6'!E104</f>
        <v>0</v>
      </c>
      <c r="F104" s="73"/>
      <c r="G104" s="102">
        <f>+'Pay App 6'!G104+'Pay App 7'!F104</f>
        <v>0</v>
      </c>
      <c r="H104" s="194">
        <f>+'Pay App 6'!K104</f>
        <v>0</v>
      </c>
      <c r="I104" s="195"/>
      <c r="J104" s="104"/>
      <c r="K104" s="55">
        <f t="shared" si="2"/>
        <v>0</v>
      </c>
      <c r="L104" s="56">
        <f t="shared" si="0"/>
        <v>0</v>
      </c>
      <c r="M104" s="54">
        <f t="shared" si="1"/>
        <v>0</v>
      </c>
      <c r="N104" s="54">
        <f t="shared" si="3"/>
        <v>0</v>
      </c>
      <c r="O104" s="101">
        <f>+'Pay App 6'!O104+'Pay App 6'!P104</f>
        <v>0</v>
      </c>
      <c r="P104" s="73"/>
      <c r="Q104" s="69">
        <f>+'Pay App 6'!Q104+N104+P104</f>
        <v>0</v>
      </c>
    </row>
    <row r="105" spans="1:17" ht="21" customHeight="1" x14ac:dyDescent="0.25">
      <c r="A105" s="154" t="s">
        <v>292</v>
      </c>
      <c r="B105" s="154"/>
      <c r="C105" s="154" t="s">
        <v>286</v>
      </c>
      <c r="D105" s="155"/>
      <c r="E105" s="101">
        <f>+'Pay App 6'!E105</f>
        <v>0</v>
      </c>
      <c r="F105" s="73"/>
      <c r="G105" s="102">
        <f>+'Pay App 6'!G105+'Pay App 7'!F105</f>
        <v>0</v>
      </c>
      <c r="H105" s="194">
        <f>+'Pay App 6'!K105</f>
        <v>0</v>
      </c>
      <c r="I105" s="195"/>
      <c r="J105" s="104"/>
      <c r="K105" s="55">
        <f t="shared" si="2"/>
        <v>0</v>
      </c>
      <c r="L105" s="56">
        <f t="shared" si="0"/>
        <v>0</v>
      </c>
      <c r="M105" s="54">
        <f t="shared" si="1"/>
        <v>0</v>
      </c>
      <c r="N105" s="54">
        <f t="shared" si="3"/>
        <v>0</v>
      </c>
      <c r="O105" s="101">
        <f>+'Pay App 6'!O105+'Pay App 6'!P105</f>
        <v>0</v>
      </c>
      <c r="P105" s="73"/>
      <c r="Q105" s="69">
        <f>+'Pay App 6'!Q105+N105+P105</f>
        <v>0</v>
      </c>
    </row>
    <row r="106" spans="1:17" ht="21" customHeight="1" x14ac:dyDescent="0.25">
      <c r="A106" s="154" t="s">
        <v>413</v>
      </c>
      <c r="B106" s="154"/>
      <c r="C106" s="154" t="s">
        <v>414</v>
      </c>
      <c r="D106" s="155"/>
      <c r="E106" s="101">
        <f>+'Pay App 6'!E106</f>
        <v>0</v>
      </c>
      <c r="F106" s="73"/>
      <c r="G106" s="102">
        <f>+'Pay App 6'!G106+'Pay App 7'!F106</f>
        <v>0</v>
      </c>
      <c r="H106" s="194">
        <f>+'Pay App 6'!K106</f>
        <v>0</v>
      </c>
      <c r="I106" s="195"/>
      <c r="J106" s="104"/>
      <c r="K106" s="55">
        <f t="shared" si="2"/>
        <v>0</v>
      </c>
      <c r="L106" s="56">
        <f t="shared" si="0"/>
        <v>0</v>
      </c>
      <c r="M106" s="54">
        <f t="shared" si="1"/>
        <v>0</v>
      </c>
      <c r="N106" s="54">
        <f t="shared" si="3"/>
        <v>0</v>
      </c>
      <c r="O106" s="101">
        <f>+'Pay App 6'!O106+'Pay App 6'!P106</f>
        <v>0</v>
      </c>
      <c r="P106" s="73"/>
      <c r="Q106" s="69">
        <f>+'Pay App 6'!Q106+N106+P106</f>
        <v>0</v>
      </c>
    </row>
    <row r="107" spans="1:17" ht="21" customHeight="1" x14ac:dyDescent="0.25">
      <c r="A107" s="154" t="s">
        <v>293</v>
      </c>
      <c r="B107" s="154"/>
      <c r="C107" s="154" t="s">
        <v>287</v>
      </c>
      <c r="D107" s="155"/>
      <c r="E107" s="101">
        <f>+'Pay App 6'!E107</f>
        <v>0</v>
      </c>
      <c r="F107" s="73"/>
      <c r="G107" s="102">
        <f>+'Pay App 6'!G107+'Pay App 7'!F107</f>
        <v>0</v>
      </c>
      <c r="H107" s="194">
        <f>+'Pay App 6'!K107</f>
        <v>0</v>
      </c>
      <c r="I107" s="195"/>
      <c r="J107" s="104"/>
      <c r="K107" s="55">
        <f t="shared" si="2"/>
        <v>0</v>
      </c>
      <c r="L107" s="56">
        <f t="shared" si="0"/>
        <v>0</v>
      </c>
      <c r="M107" s="54">
        <f t="shared" si="1"/>
        <v>0</v>
      </c>
      <c r="N107" s="54">
        <f t="shared" si="3"/>
        <v>0</v>
      </c>
      <c r="O107" s="101">
        <f>+'Pay App 6'!O107+'Pay App 6'!P107</f>
        <v>0</v>
      </c>
      <c r="P107" s="73"/>
      <c r="Q107" s="69">
        <f>+'Pay App 6'!Q107+N107+P107</f>
        <v>0</v>
      </c>
    </row>
    <row r="108" spans="1:17" ht="21" customHeight="1" x14ac:dyDescent="0.25">
      <c r="A108" s="154" t="s">
        <v>294</v>
      </c>
      <c r="B108" s="154"/>
      <c r="C108" s="154" t="s">
        <v>288</v>
      </c>
      <c r="D108" s="155"/>
      <c r="E108" s="101">
        <f>+'Pay App 6'!E108</f>
        <v>0</v>
      </c>
      <c r="F108" s="73"/>
      <c r="G108" s="102">
        <f>+'Pay App 6'!G108+'Pay App 7'!F108</f>
        <v>0</v>
      </c>
      <c r="H108" s="194">
        <f>+'Pay App 6'!K108</f>
        <v>0</v>
      </c>
      <c r="I108" s="195"/>
      <c r="J108" s="104"/>
      <c r="K108" s="55">
        <f t="shared" si="2"/>
        <v>0</v>
      </c>
      <c r="L108" s="56">
        <f t="shared" si="0"/>
        <v>0</v>
      </c>
      <c r="M108" s="54">
        <f t="shared" si="1"/>
        <v>0</v>
      </c>
      <c r="N108" s="54">
        <f t="shared" si="3"/>
        <v>0</v>
      </c>
      <c r="O108" s="101">
        <f>+'Pay App 6'!O108+'Pay App 6'!P108</f>
        <v>0</v>
      </c>
      <c r="P108" s="73"/>
      <c r="Q108" s="69">
        <f>+'Pay App 6'!Q108+N108+P108</f>
        <v>0</v>
      </c>
    </row>
    <row r="109" spans="1:17" ht="21" customHeight="1" x14ac:dyDescent="0.25">
      <c r="A109" s="154" t="s">
        <v>295</v>
      </c>
      <c r="B109" s="154"/>
      <c r="C109" s="154" t="s">
        <v>289</v>
      </c>
      <c r="D109" s="155"/>
      <c r="E109" s="101">
        <f>+'Pay App 6'!E109</f>
        <v>0</v>
      </c>
      <c r="F109" s="73"/>
      <c r="G109" s="102">
        <f>+'Pay App 6'!G109+'Pay App 7'!F109</f>
        <v>0</v>
      </c>
      <c r="H109" s="194">
        <f>+'Pay App 6'!K109</f>
        <v>0</v>
      </c>
      <c r="I109" s="195"/>
      <c r="J109" s="104"/>
      <c r="K109" s="55">
        <f t="shared" si="2"/>
        <v>0</v>
      </c>
      <c r="L109" s="56">
        <f t="shared" si="0"/>
        <v>0</v>
      </c>
      <c r="M109" s="54">
        <f t="shared" si="1"/>
        <v>0</v>
      </c>
      <c r="N109" s="54">
        <f t="shared" si="3"/>
        <v>0</v>
      </c>
      <c r="O109" s="101">
        <f>+'Pay App 6'!O109+'Pay App 6'!P109</f>
        <v>0</v>
      </c>
      <c r="P109" s="73"/>
      <c r="Q109" s="69">
        <f>+'Pay App 6'!Q109+N109+P109</f>
        <v>0</v>
      </c>
    </row>
    <row r="110" spans="1:17" ht="21" customHeight="1" x14ac:dyDescent="0.25">
      <c r="A110" s="154" t="s">
        <v>296</v>
      </c>
      <c r="B110" s="154"/>
      <c r="C110" s="154" t="s">
        <v>290</v>
      </c>
      <c r="D110" s="155"/>
      <c r="E110" s="101">
        <f>+'Pay App 6'!E110</f>
        <v>0</v>
      </c>
      <c r="F110" s="73"/>
      <c r="G110" s="102">
        <f>+'Pay App 6'!G110+'Pay App 7'!F110</f>
        <v>0</v>
      </c>
      <c r="H110" s="194">
        <f>+'Pay App 6'!K110</f>
        <v>0</v>
      </c>
      <c r="I110" s="195"/>
      <c r="J110" s="104"/>
      <c r="K110" s="55">
        <f t="shared" si="2"/>
        <v>0</v>
      </c>
      <c r="L110" s="56">
        <f t="shared" si="0"/>
        <v>0</v>
      </c>
      <c r="M110" s="54">
        <f t="shared" si="1"/>
        <v>0</v>
      </c>
      <c r="N110" s="54">
        <f t="shared" si="3"/>
        <v>0</v>
      </c>
      <c r="O110" s="101">
        <f>+'Pay App 6'!O110+'Pay App 6'!P110</f>
        <v>0</v>
      </c>
      <c r="P110" s="73"/>
      <c r="Q110" s="69">
        <f>+'Pay App 6'!Q110+N110+P110</f>
        <v>0</v>
      </c>
    </row>
    <row r="111" spans="1:17" ht="21" customHeight="1" x14ac:dyDescent="0.25">
      <c r="A111" s="154" t="s">
        <v>297</v>
      </c>
      <c r="B111" s="154"/>
      <c r="C111" s="154" t="s">
        <v>291</v>
      </c>
      <c r="D111" s="155"/>
      <c r="E111" s="101">
        <f>+'Pay App 6'!E111</f>
        <v>0</v>
      </c>
      <c r="F111" s="73"/>
      <c r="G111" s="102">
        <f>+'Pay App 6'!G111+'Pay App 7'!F111</f>
        <v>0</v>
      </c>
      <c r="H111" s="194">
        <f>+'Pay App 6'!K111</f>
        <v>0</v>
      </c>
      <c r="I111" s="195"/>
      <c r="J111" s="104"/>
      <c r="K111" s="55">
        <f t="shared" si="2"/>
        <v>0</v>
      </c>
      <c r="L111" s="56">
        <f t="shared" si="0"/>
        <v>0</v>
      </c>
      <c r="M111" s="54">
        <f t="shared" si="1"/>
        <v>0</v>
      </c>
      <c r="N111" s="54">
        <f t="shared" si="3"/>
        <v>0</v>
      </c>
      <c r="O111" s="101">
        <f>+'Pay App 6'!O111+'Pay App 6'!P111</f>
        <v>0</v>
      </c>
      <c r="P111" s="73"/>
      <c r="Q111" s="69">
        <f>+'Pay App 6'!Q111+N111+P111</f>
        <v>0</v>
      </c>
    </row>
    <row r="112" spans="1:17" ht="21" customHeight="1" x14ac:dyDescent="0.25">
      <c r="A112" s="159" t="s">
        <v>226</v>
      </c>
      <c r="B112" s="159"/>
      <c r="C112" s="159" t="s">
        <v>227</v>
      </c>
      <c r="D112" s="160"/>
      <c r="E112" s="101">
        <f>+'Pay App 6'!E112</f>
        <v>0</v>
      </c>
      <c r="F112" s="73"/>
      <c r="G112" s="102">
        <f>+'Pay App 6'!G112+'Pay App 7'!F112</f>
        <v>0</v>
      </c>
      <c r="H112" s="194">
        <f>+'Pay App 6'!K112</f>
        <v>0</v>
      </c>
      <c r="I112" s="195"/>
      <c r="J112" s="104"/>
      <c r="K112" s="55">
        <f t="shared" si="2"/>
        <v>0</v>
      </c>
      <c r="L112" s="56">
        <f t="shared" si="0"/>
        <v>0</v>
      </c>
      <c r="M112" s="54">
        <f t="shared" si="1"/>
        <v>0</v>
      </c>
      <c r="N112" s="54">
        <f t="shared" si="3"/>
        <v>0</v>
      </c>
      <c r="O112" s="101">
        <f>+'Pay App 6'!O112+'Pay App 6'!P112</f>
        <v>0</v>
      </c>
      <c r="P112" s="73"/>
      <c r="Q112" s="69">
        <f>+'Pay App 6'!Q112+N112+P112</f>
        <v>0</v>
      </c>
    </row>
    <row r="113" spans="1:17" ht="21" customHeight="1" x14ac:dyDescent="0.25">
      <c r="A113" s="154" t="s">
        <v>85</v>
      </c>
      <c r="B113" s="154"/>
      <c r="C113" s="154" t="s">
        <v>86</v>
      </c>
      <c r="D113" s="155"/>
      <c r="E113" s="101">
        <f>+'Pay App 6'!E113</f>
        <v>0</v>
      </c>
      <c r="F113" s="73"/>
      <c r="G113" s="102">
        <f>+'Pay App 6'!G113+'Pay App 7'!F113</f>
        <v>0</v>
      </c>
      <c r="H113" s="194">
        <f>+'Pay App 6'!K113</f>
        <v>0</v>
      </c>
      <c r="I113" s="195"/>
      <c r="J113" s="104"/>
      <c r="K113" s="55">
        <f t="shared" si="2"/>
        <v>0</v>
      </c>
      <c r="L113" s="56">
        <f t="shared" si="0"/>
        <v>0</v>
      </c>
      <c r="M113" s="54">
        <f t="shared" si="1"/>
        <v>0</v>
      </c>
      <c r="N113" s="54">
        <f t="shared" si="3"/>
        <v>0</v>
      </c>
      <c r="O113" s="101">
        <f>+'Pay App 6'!O113+'Pay App 6'!P113</f>
        <v>0</v>
      </c>
      <c r="P113" s="73"/>
      <c r="Q113" s="69">
        <f>+'Pay App 6'!Q113+N113+P113</f>
        <v>0</v>
      </c>
    </row>
    <row r="114" spans="1:17" ht="21" customHeight="1" x14ac:dyDescent="0.25">
      <c r="A114" s="154" t="s">
        <v>87</v>
      </c>
      <c r="B114" s="154"/>
      <c r="C114" s="154" t="s">
        <v>88</v>
      </c>
      <c r="D114" s="155"/>
      <c r="E114" s="101">
        <f>+'Pay App 6'!E114</f>
        <v>0</v>
      </c>
      <c r="F114" s="73"/>
      <c r="G114" s="102">
        <f>+'Pay App 6'!G114+'Pay App 7'!F114</f>
        <v>0</v>
      </c>
      <c r="H114" s="194">
        <f>+'Pay App 6'!K114</f>
        <v>0</v>
      </c>
      <c r="I114" s="195"/>
      <c r="J114" s="104"/>
      <c r="K114" s="55">
        <f t="shared" si="2"/>
        <v>0</v>
      </c>
      <c r="L114" s="56">
        <f t="shared" si="0"/>
        <v>0</v>
      </c>
      <c r="M114" s="54">
        <f t="shared" si="1"/>
        <v>0</v>
      </c>
      <c r="N114" s="54">
        <f t="shared" si="3"/>
        <v>0</v>
      </c>
      <c r="O114" s="101">
        <f>+'Pay App 6'!O114+'Pay App 6'!P114</f>
        <v>0</v>
      </c>
      <c r="P114" s="73"/>
      <c r="Q114" s="69">
        <f>+'Pay App 6'!Q114+N114+P114</f>
        <v>0</v>
      </c>
    </row>
    <row r="115" spans="1:17" ht="21" customHeight="1" x14ac:dyDescent="0.25">
      <c r="A115" s="154" t="s">
        <v>298</v>
      </c>
      <c r="B115" s="154"/>
      <c r="C115" s="154" t="s">
        <v>299</v>
      </c>
      <c r="D115" s="155"/>
      <c r="E115" s="101">
        <f>+'Pay App 6'!E115</f>
        <v>0</v>
      </c>
      <c r="F115" s="73"/>
      <c r="G115" s="102">
        <f>+'Pay App 6'!G115+'Pay App 7'!F115</f>
        <v>0</v>
      </c>
      <c r="H115" s="194">
        <f>+'Pay App 6'!K115</f>
        <v>0</v>
      </c>
      <c r="I115" s="195"/>
      <c r="J115" s="104"/>
      <c r="K115" s="55">
        <f t="shared" si="2"/>
        <v>0</v>
      </c>
      <c r="L115" s="56">
        <f t="shared" si="0"/>
        <v>0</v>
      </c>
      <c r="M115" s="54">
        <f t="shared" si="1"/>
        <v>0</v>
      </c>
      <c r="N115" s="54">
        <f t="shared" si="3"/>
        <v>0</v>
      </c>
      <c r="O115" s="101">
        <f>+'Pay App 6'!O115+'Pay App 6'!P115</f>
        <v>0</v>
      </c>
      <c r="P115" s="73"/>
      <c r="Q115" s="69">
        <f>+'Pay App 6'!Q115+N115+P115</f>
        <v>0</v>
      </c>
    </row>
    <row r="116" spans="1:17" ht="21" customHeight="1" x14ac:dyDescent="0.25">
      <c r="A116" s="159" t="s">
        <v>224</v>
      </c>
      <c r="B116" s="159"/>
      <c r="C116" s="157" t="s">
        <v>225</v>
      </c>
      <c r="D116" s="185"/>
      <c r="E116" s="101">
        <f>+'Pay App 6'!E116</f>
        <v>0</v>
      </c>
      <c r="F116" s="73"/>
      <c r="G116" s="102">
        <f>+'Pay App 6'!G116+'Pay App 7'!F116</f>
        <v>0</v>
      </c>
      <c r="H116" s="194">
        <f>+'Pay App 6'!K116</f>
        <v>0</v>
      </c>
      <c r="I116" s="195"/>
      <c r="J116" s="104"/>
      <c r="K116" s="55">
        <f t="shared" si="2"/>
        <v>0</v>
      </c>
      <c r="L116" s="56">
        <f t="shared" si="0"/>
        <v>0</v>
      </c>
      <c r="M116" s="54">
        <f t="shared" si="1"/>
        <v>0</v>
      </c>
      <c r="N116" s="54">
        <f t="shared" si="3"/>
        <v>0</v>
      </c>
      <c r="O116" s="101">
        <f>+'Pay App 6'!O116+'Pay App 6'!P116</f>
        <v>0</v>
      </c>
      <c r="P116" s="73"/>
      <c r="Q116" s="69">
        <f>+'Pay App 6'!Q116+N116+P116</f>
        <v>0</v>
      </c>
    </row>
    <row r="117" spans="1:17" ht="21" customHeight="1" x14ac:dyDescent="0.25">
      <c r="A117" s="154" t="s">
        <v>300</v>
      </c>
      <c r="B117" s="154"/>
      <c r="C117" s="154" t="s">
        <v>301</v>
      </c>
      <c r="D117" s="155"/>
      <c r="E117" s="101">
        <f>+'Pay App 6'!E117</f>
        <v>0</v>
      </c>
      <c r="F117" s="73"/>
      <c r="G117" s="102">
        <f>+'Pay App 6'!G117+'Pay App 7'!F117</f>
        <v>0</v>
      </c>
      <c r="H117" s="194">
        <f>+'Pay App 6'!K117</f>
        <v>0</v>
      </c>
      <c r="I117" s="195"/>
      <c r="J117" s="104"/>
      <c r="K117" s="55">
        <f t="shared" si="2"/>
        <v>0</v>
      </c>
      <c r="L117" s="56">
        <f t="shared" si="0"/>
        <v>0</v>
      </c>
      <c r="M117" s="54">
        <f t="shared" si="1"/>
        <v>0</v>
      </c>
      <c r="N117" s="54">
        <f t="shared" si="3"/>
        <v>0</v>
      </c>
      <c r="O117" s="101">
        <f>+'Pay App 6'!O117+'Pay App 6'!P117</f>
        <v>0</v>
      </c>
      <c r="P117" s="73"/>
      <c r="Q117" s="69">
        <f>+'Pay App 6'!Q117+N117+P117</f>
        <v>0</v>
      </c>
    </row>
    <row r="118" spans="1:17" ht="21" customHeight="1" x14ac:dyDescent="0.25">
      <c r="A118" s="154" t="s">
        <v>89</v>
      </c>
      <c r="B118" s="154"/>
      <c r="C118" s="114" t="s">
        <v>90</v>
      </c>
      <c r="D118" s="58"/>
      <c r="E118" s="101">
        <f>+'Pay App 6'!E118</f>
        <v>0</v>
      </c>
      <c r="F118" s="73"/>
      <c r="G118" s="102">
        <f>+'Pay App 6'!G118+'Pay App 7'!F118</f>
        <v>0</v>
      </c>
      <c r="H118" s="194">
        <f>+'Pay App 6'!K118</f>
        <v>0</v>
      </c>
      <c r="I118" s="195"/>
      <c r="J118" s="104"/>
      <c r="K118" s="55">
        <f t="shared" si="2"/>
        <v>0</v>
      </c>
      <c r="L118" s="56">
        <f t="shared" si="0"/>
        <v>0</v>
      </c>
      <c r="M118" s="54">
        <f t="shared" si="1"/>
        <v>0</v>
      </c>
      <c r="N118" s="54">
        <f t="shared" si="3"/>
        <v>0</v>
      </c>
      <c r="O118" s="101">
        <f>+'Pay App 6'!O118+'Pay App 6'!P118</f>
        <v>0</v>
      </c>
      <c r="P118" s="73"/>
      <c r="Q118" s="69">
        <f>+'Pay App 6'!Q118+N118+P118</f>
        <v>0</v>
      </c>
    </row>
    <row r="119" spans="1:17" ht="21" customHeight="1" x14ac:dyDescent="0.25">
      <c r="A119" s="154" t="s">
        <v>91</v>
      </c>
      <c r="B119" s="154"/>
      <c r="C119" s="155" t="s">
        <v>92</v>
      </c>
      <c r="D119" s="172"/>
      <c r="E119" s="101">
        <f>+'Pay App 6'!E119</f>
        <v>0</v>
      </c>
      <c r="F119" s="73"/>
      <c r="G119" s="102">
        <f>+'Pay App 6'!G119+'Pay App 7'!F119</f>
        <v>0</v>
      </c>
      <c r="H119" s="194">
        <f>+'Pay App 6'!K119</f>
        <v>0</v>
      </c>
      <c r="I119" s="195"/>
      <c r="J119" s="104"/>
      <c r="K119" s="55">
        <f t="shared" si="2"/>
        <v>0</v>
      </c>
      <c r="L119" s="56">
        <f t="shared" si="0"/>
        <v>0</v>
      </c>
      <c r="M119" s="54">
        <f t="shared" si="1"/>
        <v>0</v>
      </c>
      <c r="N119" s="54">
        <f t="shared" si="3"/>
        <v>0</v>
      </c>
      <c r="O119" s="101">
        <f>+'Pay App 6'!O119+'Pay App 6'!P119</f>
        <v>0</v>
      </c>
      <c r="P119" s="73"/>
      <c r="Q119" s="69">
        <f>+'Pay App 6'!Q119+N119+P119</f>
        <v>0</v>
      </c>
    </row>
    <row r="120" spans="1:17" ht="21" customHeight="1" x14ac:dyDescent="0.25">
      <c r="A120" s="154" t="s">
        <v>302</v>
      </c>
      <c r="B120" s="154"/>
      <c r="C120" s="154" t="s">
        <v>303</v>
      </c>
      <c r="D120" s="155"/>
      <c r="E120" s="101">
        <f>+'Pay App 6'!E120</f>
        <v>0</v>
      </c>
      <c r="F120" s="73"/>
      <c r="G120" s="102">
        <f>+'Pay App 6'!G120+'Pay App 7'!F120</f>
        <v>0</v>
      </c>
      <c r="H120" s="194">
        <f>+'Pay App 6'!K120</f>
        <v>0</v>
      </c>
      <c r="I120" s="195"/>
      <c r="J120" s="104"/>
      <c r="K120" s="55">
        <f t="shared" si="2"/>
        <v>0</v>
      </c>
      <c r="L120" s="56">
        <f t="shared" si="0"/>
        <v>0</v>
      </c>
      <c r="M120" s="54">
        <f t="shared" si="1"/>
        <v>0</v>
      </c>
      <c r="N120" s="54">
        <f t="shared" si="3"/>
        <v>0</v>
      </c>
      <c r="O120" s="101">
        <f>+'Pay App 6'!O120+'Pay App 6'!P120</f>
        <v>0</v>
      </c>
      <c r="P120" s="73"/>
      <c r="Q120" s="69">
        <f>+'Pay App 6'!Q120+N120+P120</f>
        <v>0</v>
      </c>
    </row>
    <row r="121" spans="1:17" ht="21" customHeight="1" x14ac:dyDescent="0.25">
      <c r="A121" s="154" t="s">
        <v>304</v>
      </c>
      <c r="B121" s="154"/>
      <c r="C121" s="154" t="s">
        <v>305</v>
      </c>
      <c r="D121" s="155"/>
      <c r="E121" s="101">
        <f>+'Pay App 6'!E121</f>
        <v>0</v>
      </c>
      <c r="F121" s="73"/>
      <c r="G121" s="102">
        <f>+'Pay App 6'!G121+'Pay App 7'!F121</f>
        <v>0</v>
      </c>
      <c r="H121" s="194">
        <f>+'Pay App 6'!K121</f>
        <v>0</v>
      </c>
      <c r="I121" s="195"/>
      <c r="J121" s="104"/>
      <c r="K121" s="55">
        <f t="shared" si="2"/>
        <v>0</v>
      </c>
      <c r="L121" s="56">
        <f t="shared" si="0"/>
        <v>0</v>
      </c>
      <c r="M121" s="54">
        <f t="shared" si="1"/>
        <v>0</v>
      </c>
      <c r="N121" s="54">
        <f t="shared" si="3"/>
        <v>0</v>
      </c>
      <c r="O121" s="101">
        <f>+'Pay App 6'!O121+'Pay App 6'!P121</f>
        <v>0</v>
      </c>
      <c r="P121" s="73"/>
      <c r="Q121" s="69">
        <f>+'Pay App 6'!Q121+N121+P121</f>
        <v>0</v>
      </c>
    </row>
    <row r="122" spans="1:17" ht="21" customHeight="1" x14ac:dyDescent="0.25">
      <c r="A122" s="159" t="s">
        <v>93</v>
      </c>
      <c r="B122" s="159"/>
      <c r="C122" s="160" t="s">
        <v>221</v>
      </c>
      <c r="D122" s="163"/>
      <c r="E122" s="101">
        <f>+'Pay App 6'!E122</f>
        <v>0</v>
      </c>
      <c r="F122" s="73"/>
      <c r="G122" s="102">
        <f>+'Pay App 6'!G122+'Pay App 7'!F122</f>
        <v>0</v>
      </c>
      <c r="H122" s="194">
        <f>+'Pay App 6'!K122</f>
        <v>0</v>
      </c>
      <c r="I122" s="195"/>
      <c r="J122" s="104"/>
      <c r="K122" s="55">
        <f t="shared" si="2"/>
        <v>0</v>
      </c>
      <c r="L122" s="56">
        <f t="shared" si="0"/>
        <v>0</v>
      </c>
      <c r="M122" s="54">
        <f t="shared" si="1"/>
        <v>0</v>
      </c>
      <c r="N122" s="54">
        <f t="shared" si="3"/>
        <v>0</v>
      </c>
      <c r="O122" s="101">
        <f>+'Pay App 6'!O122+'Pay App 6'!P122</f>
        <v>0</v>
      </c>
      <c r="P122" s="73"/>
      <c r="Q122" s="69">
        <f>+'Pay App 6'!Q122+N122+P122</f>
        <v>0</v>
      </c>
    </row>
    <row r="123" spans="1:17" ht="21" customHeight="1" x14ac:dyDescent="0.25">
      <c r="A123" s="154" t="s">
        <v>306</v>
      </c>
      <c r="B123" s="154"/>
      <c r="C123" s="154" t="s">
        <v>307</v>
      </c>
      <c r="D123" s="155"/>
      <c r="E123" s="101">
        <f>+'Pay App 6'!E123</f>
        <v>0</v>
      </c>
      <c r="F123" s="73"/>
      <c r="G123" s="102">
        <f>+'Pay App 6'!G123+'Pay App 7'!F123</f>
        <v>0</v>
      </c>
      <c r="H123" s="194">
        <f>+'Pay App 6'!K123</f>
        <v>0</v>
      </c>
      <c r="I123" s="195"/>
      <c r="J123" s="104"/>
      <c r="K123" s="55">
        <f t="shared" si="2"/>
        <v>0</v>
      </c>
      <c r="L123" s="56">
        <f t="shared" si="0"/>
        <v>0</v>
      </c>
      <c r="M123" s="54">
        <f t="shared" si="1"/>
        <v>0</v>
      </c>
      <c r="N123" s="54">
        <f t="shared" si="3"/>
        <v>0</v>
      </c>
      <c r="O123" s="101">
        <f>+'Pay App 6'!O123+'Pay App 6'!P123</f>
        <v>0</v>
      </c>
      <c r="P123" s="73"/>
      <c r="Q123" s="69">
        <f>+'Pay App 6'!Q123+N123+P123</f>
        <v>0</v>
      </c>
    </row>
    <row r="124" spans="1:17" ht="21" customHeight="1" x14ac:dyDescent="0.25">
      <c r="A124" s="154" t="s">
        <v>306</v>
      </c>
      <c r="B124" s="154"/>
      <c r="C124" s="154" t="s">
        <v>308</v>
      </c>
      <c r="D124" s="155"/>
      <c r="E124" s="101">
        <f>+'Pay App 6'!E124</f>
        <v>0</v>
      </c>
      <c r="F124" s="73"/>
      <c r="G124" s="102">
        <f>+'Pay App 6'!G124+'Pay App 7'!F124</f>
        <v>0</v>
      </c>
      <c r="H124" s="194">
        <f>+'Pay App 6'!K124</f>
        <v>0</v>
      </c>
      <c r="I124" s="195"/>
      <c r="J124" s="104"/>
      <c r="K124" s="55">
        <f t="shared" si="2"/>
        <v>0</v>
      </c>
      <c r="L124" s="56">
        <f t="shared" si="0"/>
        <v>0</v>
      </c>
      <c r="M124" s="54">
        <f t="shared" si="1"/>
        <v>0</v>
      </c>
      <c r="N124" s="54">
        <f t="shared" si="3"/>
        <v>0</v>
      </c>
      <c r="O124" s="101">
        <f>+'Pay App 6'!O124+'Pay App 6'!P124</f>
        <v>0</v>
      </c>
      <c r="P124" s="73"/>
      <c r="Q124" s="69">
        <f>+'Pay App 6'!Q124+N124+P124</f>
        <v>0</v>
      </c>
    </row>
    <row r="125" spans="1:17" ht="21" customHeight="1" x14ac:dyDescent="0.25">
      <c r="A125" s="154" t="s">
        <v>306</v>
      </c>
      <c r="B125" s="154"/>
      <c r="C125" s="154" t="s">
        <v>309</v>
      </c>
      <c r="D125" s="155"/>
      <c r="E125" s="101">
        <f>+'Pay App 6'!E125</f>
        <v>0</v>
      </c>
      <c r="F125" s="73"/>
      <c r="G125" s="102">
        <f>+'Pay App 6'!G125+'Pay App 7'!F125</f>
        <v>0</v>
      </c>
      <c r="H125" s="194">
        <f>+'Pay App 6'!K125</f>
        <v>0</v>
      </c>
      <c r="I125" s="195"/>
      <c r="J125" s="104"/>
      <c r="K125" s="55">
        <f t="shared" si="2"/>
        <v>0</v>
      </c>
      <c r="L125" s="56">
        <f t="shared" si="0"/>
        <v>0</v>
      </c>
      <c r="M125" s="54">
        <f t="shared" si="1"/>
        <v>0</v>
      </c>
      <c r="N125" s="54">
        <f t="shared" si="3"/>
        <v>0</v>
      </c>
      <c r="O125" s="101">
        <f>+'Pay App 6'!O125+'Pay App 6'!P125</f>
        <v>0</v>
      </c>
      <c r="P125" s="73"/>
      <c r="Q125" s="69">
        <f>+'Pay App 6'!Q125+N125+P125</f>
        <v>0</v>
      </c>
    </row>
    <row r="126" spans="1:17" ht="21" customHeight="1" x14ac:dyDescent="0.25">
      <c r="A126" s="159" t="s">
        <v>222</v>
      </c>
      <c r="B126" s="159"/>
      <c r="C126" s="159" t="s">
        <v>223</v>
      </c>
      <c r="D126" s="160"/>
      <c r="E126" s="101">
        <f>+'Pay App 6'!E126</f>
        <v>0</v>
      </c>
      <c r="F126" s="73"/>
      <c r="G126" s="102">
        <f>+'Pay App 6'!G126+'Pay App 7'!F126</f>
        <v>0</v>
      </c>
      <c r="H126" s="194">
        <f>+'Pay App 6'!K126</f>
        <v>0</v>
      </c>
      <c r="I126" s="195"/>
      <c r="J126" s="104"/>
      <c r="K126" s="55">
        <f t="shared" si="2"/>
        <v>0</v>
      </c>
      <c r="L126" s="56">
        <f t="shared" si="0"/>
        <v>0</v>
      </c>
      <c r="M126" s="54">
        <f t="shared" si="1"/>
        <v>0</v>
      </c>
      <c r="N126" s="54">
        <f t="shared" si="3"/>
        <v>0</v>
      </c>
      <c r="O126" s="101">
        <f>+'Pay App 6'!O126+'Pay App 6'!P126</f>
        <v>0</v>
      </c>
      <c r="P126" s="73"/>
      <c r="Q126" s="69">
        <f>+'Pay App 6'!Q126+N126+P126</f>
        <v>0</v>
      </c>
    </row>
    <row r="127" spans="1:17" ht="21" customHeight="1" x14ac:dyDescent="0.25">
      <c r="A127" s="154" t="s">
        <v>94</v>
      </c>
      <c r="B127" s="154"/>
      <c r="C127" s="154" t="s">
        <v>95</v>
      </c>
      <c r="D127" s="155"/>
      <c r="E127" s="101">
        <f>+'Pay App 6'!E127</f>
        <v>0</v>
      </c>
      <c r="F127" s="73"/>
      <c r="G127" s="102">
        <f>+'Pay App 6'!G127+'Pay App 7'!F127</f>
        <v>0</v>
      </c>
      <c r="H127" s="194">
        <f>+'Pay App 6'!K127</f>
        <v>0</v>
      </c>
      <c r="I127" s="195"/>
      <c r="J127" s="104"/>
      <c r="K127" s="55">
        <f t="shared" si="2"/>
        <v>0</v>
      </c>
      <c r="L127" s="56">
        <f t="shared" si="0"/>
        <v>0</v>
      </c>
      <c r="M127" s="54">
        <f t="shared" si="1"/>
        <v>0</v>
      </c>
      <c r="N127" s="54">
        <f t="shared" si="3"/>
        <v>0</v>
      </c>
      <c r="O127" s="101">
        <f>+'Pay App 6'!O127+'Pay App 6'!P127</f>
        <v>0</v>
      </c>
      <c r="P127" s="73"/>
      <c r="Q127" s="69">
        <f>+'Pay App 6'!Q127+N127+P127</f>
        <v>0</v>
      </c>
    </row>
    <row r="128" spans="1:17" ht="21" customHeight="1" x14ac:dyDescent="0.25">
      <c r="A128" s="154" t="s">
        <v>310</v>
      </c>
      <c r="B128" s="154"/>
      <c r="C128" s="154" t="s">
        <v>311</v>
      </c>
      <c r="D128" s="155"/>
      <c r="E128" s="101">
        <f>+'Pay App 6'!E128</f>
        <v>0</v>
      </c>
      <c r="F128" s="73"/>
      <c r="G128" s="102">
        <f>+'Pay App 6'!G128+'Pay App 7'!F128</f>
        <v>0</v>
      </c>
      <c r="H128" s="194">
        <f>+'Pay App 6'!K128</f>
        <v>0</v>
      </c>
      <c r="I128" s="195"/>
      <c r="J128" s="104"/>
      <c r="K128" s="55">
        <f t="shared" si="2"/>
        <v>0</v>
      </c>
      <c r="L128" s="56">
        <f t="shared" si="0"/>
        <v>0</v>
      </c>
      <c r="M128" s="54">
        <f t="shared" si="1"/>
        <v>0</v>
      </c>
      <c r="N128" s="54">
        <f t="shared" si="3"/>
        <v>0</v>
      </c>
      <c r="O128" s="101">
        <f>+'Pay App 6'!O128+'Pay App 6'!P128</f>
        <v>0</v>
      </c>
      <c r="P128" s="73"/>
      <c r="Q128" s="69">
        <f>+'Pay App 6'!Q128+N128+P128</f>
        <v>0</v>
      </c>
    </row>
    <row r="129" spans="1:17" ht="21" customHeight="1" x14ac:dyDescent="0.25">
      <c r="A129" s="154" t="s">
        <v>312</v>
      </c>
      <c r="B129" s="154"/>
      <c r="C129" s="154" t="s">
        <v>313</v>
      </c>
      <c r="D129" s="155"/>
      <c r="E129" s="101">
        <f>+'Pay App 6'!E129</f>
        <v>0</v>
      </c>
      <c r="F129" s="73"/>
      <c r="G129" s="102">
        <f>+'Pay App 6'!G129+'Pay App 7'!F129</f>
        <v>0</v>
      </c>
      <c r="H129" s="194">
        <f>+'Pay App 6'!K129</f>
        <v>0</v>
      </c>
      <c r="I129" s="195"/>
      <c r="J129" s="104"/>
      <c r="K129" s="55">
        <f t="shared" si="2"/>
        <v>0</v>
      </c>
      <c r="L129" s="56">
        <f t="shared" si="0"/>
        <v>0</v>
      </c>
      <c r="M129" s="54">
        <f t="shared" si="1"/>
        <v>0</v>
      </c>
      <c r="N129" s="54">
        <f t="shared" si="3"/>
        <v>0</v>
      </c>
      <c r="O129" s="101">
        <f>+'Pay App 6'!O129+'Pay App 6'!P129</f>
        <v>0</v>
      </c>
      <c r="P129" s="73"/>
      <c r="Q129" s="69">
        <f>+'Pay App 6'!Q129+N129+P129</f>
        <v>0</v>
      </c>
    </row>
    <row r="130" spans="1:17" ht="21" customHeight="1" x14ac:dyDescent="0.25">
      <c r="A130" s="154" t="s">
        <v>96</v>
      </c>
      <c r="B130" s="154"/>
      <c r="C130" s="154" t="s">
        <v>97</v>
      </c>
      <c r="D130" s="155"/>
      <c r="E130" s="101">
        <f>+'Pay App 6'!E130</f>
        <v>0</v>
      </c>
      <c r="F130" s="73"/>
      <c r="G130" s="102">
        <f>+'Pay App 6'!G130+'Pay App 7'!F130</f>
        <v>0</v>
      </c>
      <c r="H130" s="194">
        <f>+'Pay App 6'!K130</f>
        <v>0</v>
      </c>
      <c r="I130" s="195"/>
      <c r="J130" s="104"/>
      <c r="K130" s="55">
        <f t="shared" si="2"/>
        <v>0</v>
      </c>
      <c r="L130" s="56">
        <f t="shared" si="0"/>
        <v>0</v>
      </c>
      <c r="M130" s="54">
        <f t="shared" si="1"/>
        <v>0</v>
      </c>
      <c r="N130" s="54">
        <f t="shared" si="3"/>
        <v>0</v>
      </c>
      <c r="O130" s="101">
        <f>+'Pay App 6'!O130+'Pay App 6'!P130</f>
        <v>0</v>
      </c>
      <c r="P130" s="73"/>
      <c r="Q130" s="69">
        <f>+'Pay App 6'!Q130+N130+P130</f>
        <v>0</v>
      </c>
    </row>
    <row r="131" spans="1:17" ht="21" customHeight="1" x14ac:dyDescent="0.25">
      <c r="A131" s="154" t="s">
        <v>314</v>
      </c>
      <c r="B131" s="154"/>
      <c r="C131" s="154" t="s">
        <v>315</v>
      </c>
      <c r="D131" s="155"/>
      <c r="E131" s="101">
        <f>+'Pay App 6'!E131</f>
        <v>0</v>
      </c>
      <c r="F131" s="73"/>
      <c r="G131" s="102">
        <f>+'Pay App 6'!G131+'Pay App 7'!F131</f>
        <v>0</v>
      </c>
      <c r="H131" s="194">
        <f>+'Pay App 6'!K131</f>
        <v>0</v>
      </c>
      <c r="I131" s="195"/>
      <c r="J131" s="104"/>
      <c r="K131" s="55">
        <f t="shared" si="2"/>
        <v>0</v>
      </c>
      <c r="L131" s="56">
        <f t="shared" si="0"/>
        <v>0</v>
      </c>
      <c r="M131" s="54">
        <f t="shared" si="1"/>
        <v>0</v>
      </c>
      <c r="N131" s="54">
        <f t="shared" si="3"/>
        <v>0</v>
      </c>
      <c r="O131" s="101">
        <f>+'Pay App 6'!O131+'Pay App 6'!P131</f>
        <v>0</v>
      </c>
      <c r="P131" s="73"/>
      <c r="Q131" s="69">
        <f>+'Pay App 6'!Q131+N131+P131</f>
        <v>0</v>
      </c>
    </row>
    <row r="132" spans="1:17" ht="21" customHeight="1" x14ac:dyDescent="0.25">
      <c r="A132" s="154" t="s">
        <v>316</v>
      </c>
      <c r="B132" s="154"/>
      <c r="C132" s="154" t="s">
        <v>317</v>
      </c>
      <c r="D132" s="155"/>
      <c r="E132" s="101">
        <f>+'Pay App 6'!E132</f>
        <v>0</v>
      </c>
      <c r="F132" s="73"/>
      <c r="G132" s="102">
        <f>+'Pay App 6'!G132+'Pay App 7'!F132</f>
        <v>0</v>
      </c>
      <c r="H132" s="194">
        <f>+'Pay App 6'!K132</f>
        <v>0</v>
      </c>
      <c r="I132" s="195"/>
      <c r="J132" s="104"/>
      <c r="K132" s="55">
        <f t="shared" si="2"/>
        <v>0</v>
      </c>
      <c r="L132" s="56">
        <f t="shared" si="0"/>
        <v>0</v>
      </c>
      <c r="M132" s="54">
        <f t="shared" si="1"/>
        <v>0</v>
      </c>
      <c r="N132" s="54">
        <f t="shared" si="3"/>
        <v>0</v>
      </c>
      <c r="O132" s="101">
        <f>+'Pay App 6'!O132+'Pay App 6'!P132</f>
        <v>0</v>
      </c>
      <c r="P132" s="73"/>
      <c r="Q132" s="69">
        <f>+'Pay App 6'!Q132+N132+P132</f>
        <v>0</v>
      </c>
    </row>
    <row r="133" spans="1:17" ht="21" customHeight="1" x14ac:dyDescent="0.25">
      <c r="A133" s="159" t="s">
        <v>219</v>
      </c>
      <c r="B133" s="159"/>
      <c r="C133" s="159" t="s">
        <v>220</v>
      </c>
      <c r="D133" s="160"/>
      <c r="E133" s="101">
        <f>+'Pay App 6'!E133</f>
        <v>0</v>
      </c>
      <c r="F133" s="73"/>
      <c r="G133" s="102">
        <f>+'Pay App 6'!G133+'Pay App 7'!F133</f>
        <v>0</v>
      </c>
      <c r="H133" s="194">
        <f>+'Pay App 6'!K133</f>
        <v>0</v>
      </c>
      <c r="I133" s="195"/>
      <c r="J133" s="104"/>
      <c r="K133" s="55">
        <f t="shared" si="2"/>
        <v>0</v>
      </c>
      <c r="L133" s="56">
        <f t="shared" si="0"/>
        <v>0</v>
      </c>
      <c r="M133" s="54">
        <f t="shared" si="1"/>
        <v>0</v>
      </c>
      <c r="N133" s="54">
        <f t="shared" si="3"/>
        <v>0</v>
      </c>
      <c r="O133" s="101">
        <f>+'Pay App 6'!O133+'Pay App 6'!P133</f>
        <v>0</v>
      </c>
      <c r="P133" s="73"/>
      <c r="Q133" s="69">
        <f>+'Pay App 6'!Q133+N133+P133</f>
        <v>0</v>
      </c>
    </row>
    <row r="134" spans="1:17" ht="21" customHeight="1" x14ac:dyDescent="0.25">
      <c r="A134" s="154" t="s">
        <v>98</v>
      </c>
      <c r="B134" s="154"/>
      <c r="C134" s="154" t="s">
        <v>99</v>
      </c>
      <c r="D134" s="155"/>
      <c r="E134" s="101">
        <f>+'Pay App 6'!E134</f>
        <v>0</v>
      </c>
      <c r="F134" s="73"/>
      <c r="G134" s="102">
        <f>+'Pay App 6'!G134+'Pay App 7'!F134</f>
        <v>0</v>
      </c>
      <c r="H134" s="194">
        <f>+'Pay App 6'!K134</f>
        <v>0</v>
      </c>
      <c r="I134" s="195"/>
      <c r="J134" s="104"/>
      <c r="K134" s="55">
        <f t="shared" si="2"/>
        <v>0</v>
      </c>
      <c r="L134" s="56">
        <f t="shared" si="0"/>
        <v>0</v>
      </c>
      <c r="M134" s="54">
        <f t="shared" si="1"/>
        <v>0</v>
      </c>
      <c r="N134" s="54">
        <f t="shared" si="3"/>
        <v>0</v>
      </c>
      <c r="O134" s="101">
        <f>+'Pay App 6'!O134+'Pay App 6'!P134</f>
        <v>0</v>
      </c>
      <c r="P134" s="73"/>
      <c r="Q134" s="69">
        <f>+'Pay App 6'!Q134+N134+P134</f>
        <v>0</v>
      </c>
    </row>
    <row r="135" spans="1:17" ht="21" customHeight="1" x14ac:dyDescent="0.25">
      <c r="A135" s="154" t="s">
        <v>100</v>
      </c>
      <c r="B135" s="154"/>
      <c r="C135" s="154" t="s">
        <v>101</v>
      </c>
      <c r="D135" s="155"/>
      <c r="E135" s="101">
        <f>+'Pay App 6'!E135</f>
        <v>0</v>
      </c>
      <c r="F135" s="73"/>
      <c r="G135" s="102">
        <f>+'Pay App 6'!G135+'Pay App 7'!F135</f>
        <v>0</v>
      </c>
      <c r="H135" s="194">
        <f>+'Pay App 6'!K135</f>
        <v>0</v>
      </c>
      <c r="I135" s="195"/>
      <c r="J135" s="104"/>
      <c r="K135" s="55">
        <f t="shared" si="2"/>
        <v>0</v>
      </c>
      <c r="L135" s="56">
        <f t="shared" si="0"/>
        <v>0</v>
      </c>
      <c r="M135" s="54">
        <f t="shared" si="1"/>
        <v>0</v>
      </c>
      <c r="N135" s="54">
        <f t="shared" si="3"/>
        <v>0</v>
      </c>
      <c r="O135" s="101">
        <f>+'Pay App 6'!O135+'Pay App 6'!P135</f>
        <v>0</v>
      </c>
      <c r="P135" s="73"/>
      <c r="Q135" s="69">
        <f>+'Pay App 6'!Q135+N135+P135</f>
        <v>0</v>
      </c>
    </row>
    <row r="136" spans="1:17" ht="21" customHeight="1" x14ac:dyDescent="0.25">
      <c r="A136" s="154" t="s">
        <v>102</v>
      </c>
      <c r="B136" s="154"/>
      <c r="C136" s="154" t="s">
        <v>103</v>
      </c>
      <c r="D136" s="155"/>
      <c r="E136" s="101">
        <f>+'Pay App 6'!E136</f>
        <v>0</v>
      </c>
      <c r="F136" s="73"/>
      <c r="G136" s="102">
        <f>+'Pay App 6'!G136+'Pay App 7'!F136</f>
        <v>0</v>
      </c>
      <c r="H136" s="194">
        <f>+'Pay App 6'!K136</f>
        <v>0</v>
      </c>
      <c r="I136" s="195"/>
      <c r="J136" s="104"/>
      <c r="K136" s="55">
        <f t="shared" si="2"/>
        <v>0</v>
      </c>
      <c r="L136" s="56">
        <f t="shared" si="0"/>
        <v>0</v>
      </c>
      <c r="M136" s="54">
        <f t="shared" si="1"/>
        <v>0</v>
      </c>
      <c r="N136" s="54">
        <f t="shared" si="3"/>
        <v>0</v>
      </c>
      <c r="O136" s="101">
        <f>+'Pay App 6'!O136+'Pay App 6'!P136</f>
        <v>0</v>
      </c>
      <c r="P136" s="73"/>
      <c r="Q136" s="69">
        <f>+'Pay App 6'!Q136+N136+P136</f>
        <v>0</v>
      </c>
    </row>
    <row r="137" spans="1:17" ht="21" customHeight="1" x14ac:dyDescent="0.25">
      <c r="A137" s="159" t="s">
        <v>217</v>
      </c>
      <c r="B137" s="159"/>
      <c r="C137" s="159" t="s">
        <v>218</v>
      </c>
      <c r="D137" s="160"/>
      <c r="E137" s="101">
        <f>+'Pay App 6'!E137</f>
        <v>0</v>
      </c>
      <c r="F137" s="73"/>
      <c r="G137" s="102">
        <f>+'Pay App 6'!G137+'Pay App 7'!F137</f>
        <v>0</v>
      </c>
      <c r="H137" s="194">
        <f>+'Pay App 6'!K137</f>
        <v>0</v>
      </c>
      <c r="I137" s="195"/>
      <c r="J137" s="104"/>
      <c r="K137" s="55">
        <f t="shared" si="2"/>
        <v>0</v>
      </c>
      <c r="L137" s="56">
        <f t="shared" si="0"/>
        <v>0</v>
      </c>
      <c r="M137" s="54">
        <f t="shared" si="1"/>
        <v>0</v>
      </c>
      <c r="N137" s="54">
        <f t="shared" si="3"/>
        <v>0</v>
      </c>
      <c r="O137" s="101">
        <f>+'Pay App 6'!O137+'Pay App 6'!P137</f>
        <v>0</v>
      </c>
      <c r="P137" s="73"/>
      <c r="Q137" s="69">
        <f>+'Pay App 6'!Q137+N137+P137</f>
        <v>0</v>
      </c>
    </row>
    <row r="138" spans="1:17" ht="21" customHeight="1" x14ac:dyDescent="0.25">
      <c r="A138" s="154" t="s">
        <v>104</v>
      </c>
      <c r="B138" s="154"/>
      <c r="C138" s="154" t="s">
        <v>105</v>
      </c>
      <c r="D138" s="155"/>
      <c r="E138" s="101">
        <f>+'Pay App 6'!E138</f>
        <v>0</v>
      </c>
      <c r="F138" s="73"/>
      <c r="G138" s="102">
        <f>+'Pay App 6'!G138+'Pay App 7'!F138</f>
        <v>0</v>
      </c>
      <c r="H138" s="194">
        <f>+'Pay App 6'!K138</f>
        <v>0</v>
      </c>
      <c r="I138" s="195"/>
      <c r="J138" s="104"/>
      <c r="K138" s="55">
        <f t="shared" si="2"/>
        <v>0</v>
      </c>
      <c r="L138" s="56">
        <f t="shared" si="0"/>
        <v>0</v>
      </c>
      <c r="M138" s="54">
        <f t="shared" si="1"/>
        <v>0</v>
      </c>
      <c r="N138" s="54">
        <f t="shared" si="3"/>
        <v>0</v>
      </c>
      <c r="O138" s="101">
        <f>+'Pay App 6'!O138+'Pay App 6'!P138</f>
        <v>0</v>
      </c>
      <c r="P138" s="73"/>
      <c r="Q138" s="69">
        <f>+'Pay App 6'!Q138+N138+P138</f>
        <v>0</v>
      </c>
    </row>
    <row r="139" spans="1:17" ht="21" customHeight="1" x14ac:dyDescent="0.25">
      <c r="A139" s="154" t="s">
        <v>318</v>
      </c>
      <c r="B139" s="154"/>
      <c r="C139" s="154" t="s">
        <v>319</v>
      </c>
      <c r="D139" s="155"/>
      <c r="E139" s="101">
        <f>+'Pay App 6'!E139</f>
        <v>0</v>
      </c>
      <c r="F139" s="73"/>
      <c r="G139" s="102">
        <f>+'Pay App 6'!G139+'Pay App 7'!F139</f>
        <v>0</v>
      </c>
      <c r="H139" s="194">
        <f>+'Pay App 6'!K139</f>
        <v>0</v>
      </c>
      <c r="I139" s="195"/>
      <c r="J139" s="104"/>
      <c r="K139" s="55">
        <f t="shared" si="2"/>
        <v>0</v>
      </c>
      <c r="L139" s="56">
        <f t="shared" si="0"/>
        <v>0</v>
      </c>
      <c r="M139" s="54">
        <f t="shared" si="1"/>
        <v>0</v>
      </c>
      <c r="N139" s="54">
        <f t="shared" si="3"/>
        <v>0</v>
      </c>
      <c r="O139" s="101">
        <f>+'Pay App 6'!O139+'Pay App 6'!P139</f>
        <v>0</v>
      </c>
      <c r="P139" s="73"/>
      <c r="Q139" s="69">
        <f>+'Pay App 6'!Q139+N139+P139</f>
        <v>0</v>
      </c>
    </row>
    <row r="140" spans="1:17" ht="21" customHeight="1" x14ac:dyDescent="0.25">
      <c r="A140" s="154" t="s">
        <v>106</v>
      </c>
      <c r="B140" s="154"/>
      <c r="C140" s="154" t="s">
        <v>107</v>
      </c>
      <c r="D140" s="155"/>
      <c r="E140" s="101">
        <f>+'Pay App 6'!E140</f>
        <v>0</v>
      </c>
      <c r="F140" s="73"/>
      <c r="G140" s="102">
        <f>+'Pay App 6'!G140+'Pay App 7'!F140</f>
        <v>0</v>
      </c>
      <c r="H140" s="194">
        <f>+'Pay App 6'!K140</f>
        <v>0</v>
      </c>
      <c r="I140" s="195"/>
      <c r="J140" s="104"/>
      <c r="K140" s="55">
        <f t="shared" si="2"/>
        <v>0</v>
      </c>
      <c r="L140" s="56">
        <f t="shared" si="0"/>
        <v>0</v>
      </c>
      <c r="M140" s="54">
        <f t="shared" si="1"/>
        <v>0</v>
      </c>
      <c r="N140" s="54">
        <f t="shared" si="3"/>
        <v>0</v>
      </c>
      <c r="O140" s="101">
        <f>+'Pay App 6'!O140+'Pay App 6'!P140</f>
        <v>0</v>
      </c>
      <c r="P140" s="73"/>
      <c r="Q140" s="69">
        <f>+'Pay App 6'!Q140+N140+P140</f>
        <v>0</v>
      </c>
    </row>
    <row r="141" spans="1:17" ht="21" customHeight="1" x14ac:dyDescent="0.25">
      <c r="A141" s="154" t="s">
        <v>320</v>
      </c>
      <c r="B141" s="154"/>
      <c r="C141" s="154" t="s">
        <v>321</v>
      </c>
      <c r="D141" s="155"/>
      <c r="E141" s="101">
        <f>+'Pay App 6'!E141</f>
        <v>0</v>
      </c>
      <c r="F141" s="73"/>
      <c r="G141" s="102">
        <f>+'Pay App 6'!G141+'Pay App 7'!F141</f>
        <v>0</v>
      </c>
      <c r="H141" s="194">
        <f>+'Pay App 6'!K141</f>
        <v>0</v>
      </c>
      <c r="I141" s="195"/>
      <c r="J141" s="104"/>
      <c r="K141" s="55">
        <f t="shared" si="2"/>
        <v>0</v>
      </c>
      <c r="L141" s="56">
        <f t="shared" si="0"/>
        <v>0</v>
      </c>
      <c r="M141" s="54">
        <f t="shared" si="1"/>
        <v>0</v>
      </c>
      <c r="N141" s="54">
        <f t="shared" si="3"/>
        <v>0</v>
      </c>
      <c r="O141" s="101">
        <f>+'Pay App 6'!O141+'Pay App 6'!P141</f>
        <v>0</v>
      </c>
      <c r="P141" s="73"/>
      <c r="Q141" s="69">
        <f>+'Pay App 6'!Q141+N141+P141</f>
        <v>0</v>
      </c>
    </row>
    <row r="142" spans="1:17" ht="21" customHeight="1" x14ac:dyDescent="0.25">
      <c r="A142" s="154" t="s">
        <v>108</v>
      </c>
      <c r="B142" s="154"/>
      <c r="C142" s="154" t="s">
        <v>109</v>
      </c>
      <c r="D142" s="155"/>
      <c r="E142" s="101">
        <f>+'Pay App 6'!E142</f>
        <v>0</v>
      </c>
      <c r="F142" s="73"/>
      <c r="G142" s="102">
        <f>+'Pay App 6'!G142+'Pay App 7'!F142</f>
        <v>0</v>
      </c>
      <c r="H142" s="194">
        <f>+'Pay App 6'!K142</f>
        <v>0</v>
      </c>
      <c r="I142" s="195"/>
      <c r="J142" s="104"/>
      <c r="K142" s="55">
        <f t="shared" si="2"/>
        <v>0</v>
      </c>
      <c r="L142" s="56">
        <f t="shared" si="0"/>
        <v>0</v>
      </c>
      <c r="M142" s="54">
        <f t="shared" si="1"/>
        <v>0</v>
      </c>
      <c r="N142" s="54">
        <f t="shared" si="3"/>
        <v>0</v>
      </c>
      <c r="O142" s="101">
        <f>+'Pay App 6'!O142+'Pay App 6'!P142</f>
        <v>0</v>
      </c>
      <c r="P142" s="73"/>
      <c r="Q142" s="69">
        <f>+'Pay App 6'!Q142+N142+P142</f>
        <v>0</v>
      </c>
    </row>
    <row r="143" spans="1:17" ht="21" customHeight="1" x14ac:dyDescent="0.25">
      <c r="A143" s="154" t="s">
        <v>110</v>
      </c>
      <c r="B143" s="154"/>
      <c r="C143" s="154" t="s">
        <v>111</v>
      </c>
      <c r="D143" s="155"/>
      <c r="E143" s="101">
        <f>+'Pay App 6'!E143</f>
        <v>0</v>
      </c>
      <c r="F143" s="73"/>
      <c r="G143" s="102">
        <f>+'Pay App 6'!G143+'Pay App 7'!F143</f>
        <v>0</v>
      </c>
      <c r="H143" s="194">
        <f>+'Pay App 6'!K143</f>
        <v>0</v>
      </c>
      <c r="I143" s="195"/>
      <c r="J143" s="104"/>
      <c r="K143" s="55">
        <f t="shared" si="2"/>
        <v>0</v>
      </c>
      <c r="L143" s="56">
        <f t="shared" si="0"/>
        <v>0</v>
      </c>
      <c r="M143" s="54">
        <f t="shared" si="1"/>
        <v>0</v>
      </c>
      <c r="N143" s="54">
        <f t="shared" si="3"/>
        <v>0</v>
      </c>
      <c r="O143" s="101">
        <f>+'Pay App 6'!O143+'Pay App 6'!P143</f>
        <v>0</v>
      </c>
      <c r="P143" s="73"/>
      <c r="Q143" s="69">
        <f>+'Pay App 6'!Q143+N143+P143</f>
        <v>0</v>
      </c>
    </row>
    <row r="144" spans="1:17" ht="21" customHeight="1" x14ac:dyDescent="0.25">
      <c r="A144" s="154" t="s">
        <v>322</v>
      </c>
      <c r="B144" s="154"/>
      <c r="C144" s="154" t="s">
        <v>323</v>
      </c>
      <c r="D144" s="155"/>
      <c r="E144" s="101">
        <f>+'Pay App 6'!E144</f>
        <v>0</v>
      </c>
      <c r="F144" s="73"/>
      <c r="G144" s="102">
        <f>+'Pay App 6'!G144+'Pay App 7'!F144</f>
        <v>0</v>
      </c>
      <c r="H144" s="194">
        <f>+'Pay App 6'!K144</f>
        <v>0</v>
      </c>
      <c r="I144" s="195"/>
      <c r="J144" s="104"/>
      <c r="K144" s="55">
        <f t="shared" si="2"/>
        <v>0</v>
      </c>
      <c r="L144" s="56">
        <f t="shared" si="0"/>
        <v>0</v>
      </c>
      <c r="M144" s="54">
        <f t="shared" si="1"/>
        <v>0</v>
      </c>
      <c r="N144" s="54">
        <f t="shared" si="3"/>
        <v>0</v>
      </c>
      <c r="O144" s="101">
        <f>+'Pay App 6'!O144+'Pay App 6'!P144</f>
        <v>0</v>
      </c>
      <c r="P144" s="73"/>
      <c r="Q144" s="69">
        <f>+'Pay App 6'!Q144+N144+P144</f>
        <v>0</v>
      </c>
    </row>
    <row r="145" spans="1:17" ht="21" customHeight="1" x14ac:dyDescent="0.25">
      <c r="A145" s="154" t="s">
        <v>327</v>
      </c>
      <c r="B145" s="154"/>
      <c r="C145" s="154" t="s">
        <v>324</v>
      </c>
      <c r="D145" s="155"/>
      <c r="E145" s="101">
        <f>+'Pay App 6'!E145</f>
        <v>0</v>
      </c>
      <c r="F145" s="73"/>
      <c r="G145" s="102">
        <f>+'Pay App 6'!G145+'Pay App 7'!F145</f>
        <v>0</v>
      </c>
      <c r="H145" s="194">
        <f>+'Pay App 6'!K145</f>
        <v>0</v>
      </c>
      <c r="I145" s="195"/>
      <c r="J145" s="104"/>
      <c r="K145" s="55">
        <f t="shared" si="2"/>
        <v>0</v>
      </c>
      <c r="L145" s="56">
        <f t="shared" si="0"/>
        <v>0</v>
      </c>
      <c r="M145" s="54">
        <f t="shared" si="1"/>
        <v>0</v>
      </c>
      <c r="N145" s="54">
        <f t="shared" si="3"/>
        <v>0</v>
      </c>
      <c r="O145" s="101">
        <f>+'Pay App 6'!O145+'Pay App 6'!P145</f>
        <v>0</v>
      </c>
      <c r="P145" s="73"/>
      <c r="Q145" s="69">
        <f>+'Pay App 6'!Q145+N145+P145</f>
        <v>0</v>
      </c>
    </row>
    <row r="146" spans="1:17" ht="21" customHeight="1" x14ac:dyDescent="0.25">
      <c r="A146" s="154" t="s">
        <v>325</v>
      </c>
      <c r="B146" s="154"/>
      <c r="C146" s="154" t="s">
        <v>326</v>
      </c>
      <c r="D146" s="155"/>
      <c r="E146" s="101">
        <f>+'Pay App 6'!E146</f>
        <v>0</v>
      </c>
      <c r="F146" s="73"/>
      <c r="G146" s="102">
        <f>+'Pay App 6'!G146+'Pay App 7'!F146</f>
        <v>0</v>
      </c>
      <c r="H146" s="194">
        <f>+'Pay App 6'!K146</f>
        <v>0</v>
      </c>
      <c r="I146" s="195"/>
      <c r="J146" s="104"/>
      <c r="K146" s="55">
        <f t="shared" si="2"/>
        <v>0</v>
      </c>
      <c r="L146" s="56">
        <f t="shared" ref="L146:L209" si="7">IF(ISERROR(K146/G146),0,K146/G146)</f>
        <v>0</v>
      </c>
      <c r="M146" s="54">
        <f t="shared" ref="M146:M209" si="8">+G146-K146</f>
        <v>0</v>
      </c>
      <c r="N146" s="54">
        <f t="shared" si="3"/>
        <v>0</v>
      </c>
      <c r="O146" s="101">
        <f>+'Pay App 6'!O146+'Pay App 6'!P146</f>
        <v>0</v>
      </c>
      <c r="P146" s="73"/>
      <c r="Q146" s="69">
        <f>+'Pay App 6'!Q146+N146+P146</f>
        <v>0</v>
      </c>
    </row>
    <row r="147" spans="1:17" ht="21" customHeight="1" x14ac:dyDescent="0.25">
      <c r="A147" s="159" t="s">
        <v>215</v>
      </c>
      <c r="B147" s="159"/>
      <c r="C147" s="159" t="s">
        <v>216</v>
      </c>
      <c r="D147" s="160"/>
      <c r="E147" s="101">
        <f>+'Pay App 6'!E147</f>
        <v>0</v>
      </c>
      <c r="F147" s="73"/>
      <c r="G147" s="102">
        <f>+'Pay App 6'!G147+'Pay App 7'!F147</f>
        <v>0</v>
      </c>
      <c r="H147" s="194">
        <f>+'Pay App 6'!K147</f>
        <v>0</v>
      </c>
      <c r="I147" s="195"/>
      <c r="J147" s="104"/>
      <c r="K147" s="55">
        <f t="shared" ref="K147:K210" si="9">+H147+J147</f>
        <v>0</v>
      </c>
      <c r="L147" s="56">
        <f t="shared" si="7"/>
        <v>0</v>
      </c>
      <c r="M147" s="54">
        <f t="shared" si="8"/>
        <v>0</v>
      </c>
      <c r="N147" s="54">
        <f t="shared" ref="N147:N210" si="10">SUM(+J147*0.05)</f>
        <v>0</v>
      </c>
      <c r="O147" s="101">
        <f>+'Pay App 6'!O147+'Pay App 6'!P147</f>
        <v>0</v>
      </c>
      <c r="P147" s="73"/>
      <c r="Q147" s="69">
        <f>+'Pay App 6'!Q147+N147+P147</f>
        <v>0</v>
      </c>
    </row>
    <row r="148" spans="1:17" ht="21" customHeight="1" x14ac:dyDescent="0.25">
      <c r="A148" s="154" t="s">
        <v>112</v>
      </c>
      <c r="B148" s="154"/>
      <c r="C148" s="154" t="s">
        <v>113</v>
      </c>
      <c r="D148" s="155"/>
      <c r="E148" s="101">
        <f>+'Pay App 6'!E148</f>
        <v>0</v>
      </c>
      <c r="F148" s="73"/>
      <c r="G148" s="102">
        <f>+'Pay App 6'!G148+'Pay App 7'!F148</f>
        <v>0</v>
      </c>
      <c r="H148" s="194">
        <f>+'Pay App 6'!K148</f>
        <v>0</v>
      </c>
      <c r="I148" s="195"/>
      <c r="J148" s="104"/>
      <c r="K148" s="55">
        <f t="shared" si="9"/>
        <v>0</v>
      </c>
      <c r="L148" s="56">
        <f t="shared" si="7"/>
        <v>0</v>
      </c>
      <c r="M148" s="54">
        <f t="shared" si="8"/>
        <v>0</v>
      </c>
      <c r="N148" s="54">
        <f t="shared" si="10"/>
        <v>0</v>
      </c>
      <c r="O148" s="101">
        <f>+'Pay App 6'!O148+'Pay App 6'!P148</f>
        <v>0</v>
      </c>
      <c r="P148" s="73"/>
      <c r="Q148" s="69">
        <f>+'Pay App 6'!Q148+N148+P148</f>
        <v>0</v>
      </c>
    </row>
    <row r="149" spans="1:17" ht="21" customHeight="1" x14ac:dyDescent="0.25">
      <c r="A149" s="154" t="s">
        <v>328</v>
      </c>
      <c r="B149" s="154"/>
      <c r="C149" s="154" t="s">
        <v>329</v>
      </c>
      <c r="D149" s="155"/>
      <c r="E149" s="101">
        <f>+'Pay App 6'!E149</f>
        <v>0</v>
      </c>
      <c r="F149" s="73"/>
      <c r="G149" s="102">
        <f>+'Pay App 6'!G149+'Pay App 7'!F149</f>
        <v>0</v>
      </c>
      <c r="H149" s="194">
        <f>+'Pay App 6'!K149</f>
        <v>0</v>
      </c>
      <c r="I149" s="195"/>
      <c r="J149" s="104"/>
      <c r="K149" s="55">
        <f t="shared" si="9"/>
        <v>0</v>
      </c>
      <c r="L149" s="56">
        <f t="shared" si="7"/>
        <v>0</v>
      </c>
      <c r="M149" s="54">
        <f t="shared" si="8"/>
        <v>0</v>
      </c>
      <c r="N149" s="54">
        <f t="shared" si="10"/>
        <v>0</v>
      </c>
      <c r="O149" s="101">
        <f>+'Pay App 6'!O149+'Pay App 6'!P149</f>
        <v>0</v>
      </c>
      <c r="P149" s="73"/>
      <c r="Q149" s="69">
        <f>+'Pay App 6'!Q149+N149+P149</f>
        <v>0</v>
      </c>
    </row>
    <row r="150" spans="1:17" ht="21" customHeight="1" x14ac:dyDescent="0.25">
      <c r="A150" s="154" t="s">
        <v>114</v>
      </c>
      <c r="B150" s="154"/>
      <c r="C150" s="154" t="s">
        <v>115</v>
      </c>
      <c r="D150" s="155"/>
      <c r="E150" s="101">
        <f>+'Pay App 6'!E150</f>
        <v>0</v>
      </c>
      <c r="F150" s="73"/>
      <c r="G150" s="102">
        <f>+'Pay App 6'!G150+'Pay App 7'!F150</f>
        <v>0</v>
      </c>
      <c r="H150" s="194">
        <f>+'Pay App 6'!K150</f>
        <v>0</v>
      </c>
      <c r="I150" s="195"/>
      <c r="J150" s="104"/>
      <c r="K150" s="55">
        <f t="shared" si="9"/>
        <v>0</v>
      </c>
      <c r="L150" s="56">
        <f t="shared" si="7"/>
        <v>0</v>
      </c>
      <c r="M150" s="54">
        <f t="shared" si="8"/>
        <v>0</v>
      </c>
      <c r="N150" s="54">
        <f t="shared" si="10"/>
        <v>0</v>
      </c>
      <c r="O150" s="101">
        <f>+'Pay App 6'!O150+'Pay App 6'!P150</f>
        <v>0</v>
      </c>
      <c r="P150" s="73"/>
      <c r="Q150" s="69">
        <f>+'Pay App 6'!Q150+N150+P150</f>
        <v>0</v>
      </c>
    </row>
    <row r="151" spans="1:17" ht="21" customHeight="1" x14ac:dyDescent="0.25">
      <c r="A151" s="154" t="s">
        <v>116</v>
      </c>
      <c r="B151" s="154"/>
      <c r="C151" s="154" t="s">
        <v>117</v>
      </c>
      <c r="D151" s="155"/>
      <c r="E151" s="101">
        <f>+'Pay App 6'!E151</f>
        <v>0</v>
      </c>
      <c r="F151" s="73"/>
      <c r="G151" s="102">
        <f>+'Pay App 6'!G151+'Pay App 7'!F151</f>
        <v>0</v>
      </c>
      <c r="H151" s="194">
        <f>+'Pay App 6'!K151</f>
        <v>0</v>
      </c>
      <c r="I151" s="195"/>
      <c r="J151" s="104"/>
      <c r="K151" s="55">
        <f t="shared" si="9"/>
        <v>0</v>
      </c>
      <c r="L151" s="56">
        <f t="shared" si="7"/>
        <v>0</v>
      </c>
      <c r="M151" s="54">
        <f t="shared" si="8"/>
        <v>0</v>
      </c>
      <c r="N151" s="54">
        <f t="shared" si="10"/>
        <v>0</v>
      </c>
      <c r="O151" s="101">
        <f>+'Pay App 6'!O151+'Pay App 6'!P151</f>
        <v>0</v>
      </c>
      <c r="P151" s="73"/>
      <c r="Q151" s="69">
        <f>+'Pay App 6'!Q151+N151+P151</f>
        <v>0</v>
      </c>
    </row>
    <row r="152" spans="1:17" ht="21" customHeight="1" x14ac:dyDescent="0.25">
      <c r="A152" s="154" t="s">
        <v>330</v>
      </c>
      <c r="B152" s="154"/>
      <c r="C152" s="154" t="s">
        <v>331</v>
      </c>
      <c r="D152" s="155"/>
      <c r="E152" s="101">
        <f>+'Pay App 6'!E152</f>
        <v>0</v>
      </c>
      <c r="F152" s="73"/>
      <c r="G152" s="102">
        <f>+'Pay App 6'!G152+'Pay App 7'!F152</f>
        <v>0</v>
      </c>
      <c r="H152" s="194">
        <f>+'Pay App 6'!K152</f>
        <v>0</v>
      </c>
      <c r="I152" s="195"/>
      <c r="J152" s="104"/>
      <c r="K152" s="55">
        <f t="shared" si="9"/>
        <v>0</v>
      </c>
      <c r="L152" s="56">
        <f t="shared" si="7"/>
        <v>0</v>
      </c>
      <c r="M152" s="54">
        <f t="shared" si="8"/>
        <v>0</v>
      </c>
      <c r="N152" s="54">
        <f t="shared" si="10"/>
        <v>0</v>
      </c>
      <c r="O152" s="101">
        <f>+'Pay App 6'!O152+'Pay App 6'!P152</f>
        <v>0</v>
      </c>
      <c r="P152" s="73"/>
      <c r="Q152" s="69">
        <f>+'Pay App 6'!Q152+N152+P152</f>
        <v>0</v>
      </c>
    </row>
    <row r="153" spans="1:17" ht="21" customHeight="1" x14ac:dyDescent="0.25">
      <c r="A153" s="154" t="s">
        <v>118</v>
      </c>
      <c r="B153" s="154"/>
      <c r="C153" s="154" t="s">
        <v>119</v>
      </c>
      <c r="D153" s="155"/>
      <c r="E153" s="101">
        <f>+'Pay App 6'!E153</f>
        <v>0</v>
      </c>
      <c r="F153" s="73"/>
      <c r="G153" s="102">
        <f>+'Pay App 6'!G153+'Pay App 7'!F153</f>
        <v>0</v>
      </c>
      <c r="H153" s="194">
        <f>+'Pay App 6'!K153</f>
        <v>0</v>
      </c>
      <c r="I153" s="195"/>
      <c r="J153" s="104"/>
      <c r="K153" s="55">
        <f t="shared" si="9"/>
        <v>0</v>
      </c>
      <c r="L153" s="56">
        <f t="shared" si="7"/>
        <v>0</v>
      </c>
      <c r="M153" s="54">
        <f t="shared" si="8"/>
        <v>0</v>
      </c>
      <c r="N153" s="54">
        <f t="shared" si="10"/>
        <v>0</v>
      </c>
      <c r="O153" s="101">
        <f>+'Pay App 6'!O153+'Pay App 6'!P153</f>
        <v>0</v>
      </c>
      <c r="P153" s="73"/>
      <c r="Q153" s="69">
        <f>+'Pay App 6'!Q153+N153+P153</f>
        <v>0</v>
      </c>
    </row>
    <row r="154" spans="1:17" ht="21" customHeight="1" x14ac:dyDescent="0.25">
      <c r="A154" s="154" t="s">
        <v>332</v>
      </c>
      <c r="B154" s="154"/>
      <c r="C154" s="154" t="s">
        <v>333</v>
      </c>
      <c r="D154" s="155"/>
      <c r="E154" s="101">
        <f>+'Pay App 6'!E154</f>
        <v>0</v>
      </c>
      <c r="F154" s="73"/>
      <c r="G154" s="102">
        <f>+'Pay App 6'!G154+'Pay App 7'!F154</f>
        <v>0</v>
      </c>
      <c r="H154" s="194">
        <f>+'Pay App 6'!K154</f>
        <v>0</v>
      </c>
      <c r="I154" s="195"/>
      <c r="J154" s="104"/>
      <c r="K154" s="55">
        <f t="shared" si="9"/>
        <v>0</v>
      </c>
      <c r="L154" s="56">
        <f t="shared" si="7"/>
        <v>0</v>
      </c>
      <c r="M154" s="54">
        <f t="shared" si="8"/>
        <v>0</v>
      </c>
      <c r="N154" s="54">
        <f t="shared" si="10"/>
        <v>0</v>
      </c>
      <c r="O154" s="101">
        <f>+'Pay App 6'!O154+'Pay App 6'!P154</f>
        <v>0</v>
      </c>
      <c r="P154" s="73"/>
      <c r="Q154" s="69">
        <f>+'Pay App 6'!Q154+N154+P154</f>
        <v>0</v>
      </c>
    </row>
    <row r="155" spans="1:17" ht="21" customHeight="1" x14ac:dyDescent="0.25">
      <c r="A155" s="154" t="s">
        <v>335</v>
      </c>
      <c r="B155" s="154"/>
      <c r="C155" s="154" t="s">
        <v>334</v>
      </c>
      <c r="D155" s="155"/>
      <c r="E155" s="101">
        <f>+'Pay App 6'!E155</f>
        <v>0</v>
      </c>
      <c r="F155" s="73"/>
      <c r="G155" s="102">
        <f>+'Pay App 6'!G155+'Pay App 7'!F155</f>
        <v>0</v>
      </c>
      <c r="H155" s="194">
        <f>+'Pay App 6'!K155</f>
        <v>0</v>
      </c>
      <c r="I155" s="195"/>
      <c r="J155" s="104"/>
      <c r="K155" s="55">
        <f t="shared" si="9"/>
        <v>0</v>
      </c>
      <c r="L155" s="56">
        <f t="shared" si="7"/>
        <v>0</v>
      </c>
      <c r="M155" s="54">
        <f t="shared" si="8"/>
        <v>0</v>
      </c>
      <c r="N155" s="54">
        <f t="shared" si="10"/>
        <v>0</v>
      </c>
      <c r="O155" s="101">
        <f>+'Pay App 6'!O155+'Pay App 6'!P155</f>
        <v>0</v>
      </c>
      <c r="P155" s="73"/>
      <c r="Q155" s="69">
        <f>+'Pay App 6'!Q155+N155+P155</f>
        <v>0</v>
      </c>
    </row>
    <row r="156" spans="1:17" ht="21" customHeight="1" x14ac:dyDescent="0.25">
      <c r="A156" s="159" t="s">
        <v>213</v>
      </c>
      <c r="B156" s="159"/>
      <c r="C156" s="159" t="s">
        <v>214</v>
      </c>
      <c r="D156" s="160"/>
      <c r="E156" s="101">
        <f>+'Pay App 6'!E156</f>
        <v>0</v>
      </c>
      <c r="F156" s="73"/>
      <c r="G156" s="102">
        <f>+'Pay App 6'!G156+'Pay App 7'!F156</f>
        <v>0</v>
      </c>
      <c r="H156" s="194">
        <f>+'Pay App 6'!K156</f>
        <v>0</v>
      </c>
      <c r="I156" s="195"/>
      <c r="J156" s="104"/>
      <c r="K156" s="55">
        <f t="shared" si="9"/>
        <v>0</v>
      </c>
      <c r="L156" s="56">
        <f t="shared" si="7"/>
        <v>0</v>
      </c>
      <c r="M156" s="54">
        <f t="shared" si="8"/>
        <v>0</v>
      </c>
      <c r="N156" s="54">
        <f t="shared" si="10"/>
        <v>0</v>
      </c>
      <c r="O156" s="101">
        <f>+'Pay App 6'!O156+'Pay App 6'!P156</f>
        <v>0</v>
      </c>
      <c r="P156" s="73"/>
      <c r="Q156" s="69">
        <f>+'Pay App 6'!Q156+N156+P156</f>
        <v>0</v>
      </c>
    </row>
    <row r="157" spans="1:17" ht="21" customHeight="1" x14ac:dyDescent="0.25">
      <c r="A157" s="154" t="s">
        <v>120</v>
      </c>
      <c r="B157" s="154"/>
      <c r="C157" s="154" t="s">
        <v>121</v>
      </c>
      <c r="D157" s="155"/>
      <c r="E157" s="101">
        <f>+'Pay App 6'!E157</f>
        <v>0</v>
      </c>
      <c r="F157" s="73"/>
      <c r="G157" s="102">
        <f>+'Pay App 6'!G157+'Pay App 7'!F157</f>
        <v>0</v>
      </c>
      <c r="H157" s="194">
        <f>+'Pay App 6'!K157</f>
        <v>0</v>
      </c>
      <c r="I157" s="195"/>
      <c r="J157" s="104"/>
      <c r="K157" s="55">
        <f t="shared" si="9"/>
        <v>0</v>
      </c>
      <c r="L157" s="56">
        <f t="shared" si="7"/>
        <v>0</v>
      </c>
      <c r="M157" s="54">
        <f t="shared" si="8"/>
        <v>0</v>
      </c>
      <c r="N157" s="54">
        <f t="shared" si="10"/>
        <v>0</v>
      </c>
      <c r="O157" s="101">
        <f>+'Pay App 6'!O157+'Pay App 6'!P157</f>
        <v>0</v>
      </c>
      <c r="P157" s="73"/>
      <c r="Q157" s="69">
        <f>+'Pay App 6'!Q157+N157+P157</f>
        <v>0</v>
      </c>
    </row>
    <row r="158" spans="1:17" ht="21" customHeight="1" x14ac:dyDescent="0.25">
      <c r="A158" s="154" t="s">
        <v>336</v>
      </c>
      <c r="B158" s="154"/>
      <c r="C158" s="154" t="s">
        <v>337</v>
      </c>
      <c r="D158" s="155"/>
      <c r="E158" s="101">
        <f>+'Pay App 6'!E158</f>
        <v>0</v>
      </c>
      <c r="F158" s="73"/>
      <c r="G158" s="102">
        <f>+'Pay App 6'!G158+'Pay App 7'!F158</f>
        <v>0</v>
      </c>
      <c r="H158" s="194">
        <f>+'Pay App 6'!K158</f>
        <v>0</v>
      </c>
      <c r="I158" s="195"/>
      <c r="J158" s="104"/>
      <c r="K158" s="55">
        <f t="shared" si="9"/>
        <v>0</v>
      </c>
      <c r="L158" s="56">
        <f t="shared" si="7"/>
        <v>0</v>
      </c>
      <c r="M158" s="54">
        <f t="shared" si="8"/>
        <v>0</v>
      </c>
      <c r="N158" s="54">
        <f t="shared" si="10"/>
        <v>0</v>
      </c>
      <c r="O158" s="101">
        <f>+'Pay App 6'!O158+'Pay App 6'!P158</f>
        <v>0</v>
      </c>
      <c r="P158" s="73"/>
      <c r="Q158" s="69">
        <f>+'Pay App 6'!Q158+N158+P158</f>
        <v>0</v>
      </c>
    </row>
    <row r="159" spans="1:17" ht="21" customHeight="1" x14ac:dyDescent="0.25">
      <c r="A159" s="154" t="s">
        <v>122</v>
      </c>
      <c r="B159" s="154"/>
      <c r="C159" s="154" t="s">
        <v>123</v>
      </c>
      <c r="D159" s="155"/>
      <c r="E159" s="101">
        <f>+'Pay App 6'!E159</f>
        <v>0</v>
      </c>
      <c r="F159" s="73"/>
      <c r="G159" s="102">
        <f>+'Pay App 6'!G159+'Pay App 7'!F159</f>
        <v>0</v>
      </c>
      <c r="H159" s="194">
        <f>+'Pay App 6'!K159</f>
        <v>0</v>
      </c>
      <c r="I159" s="195"/>
      <c r="J159" s="104"/>
      <c r="K159" s="55">
        <f t="shared" si="9"/>
        <v>0</v>
      </c>
      <c r="L159" s="56">
        <f t="shared" si="7"/>
        <v>0</v>
      </c>
      <c r="M159" s="54">
        <f t="shared" si="8"/>
        <v>0</v>
      </c>
      <c r="N159" s="54">
        <f t="shared" si="10"/>
        <v>0</v>
      </c>
      <c r="O159" s="101">
        <f>+'Pay App 6'!O159+'Pay App 6'!P159</f>
        <v>0</v>
      </c>
      <c r="P159" s="73"/>
      <c r="Q159" s="69">
        <f>+'Pay App 6'!Q159+N159+P159</f>
        <v>0</v>
      </c>
    </row>
    <row r="160" spans="1:17" ht="21" customHeight="1" x14ac:dyDescent="0.25">
      <c r="A160" s="154" t="s">
        <v>124</v>
      </c>
      <c r="B160" s="154"/>
      <c r="C160" s="154" t="s">
        <v>125</v>
      </c>
      <c r="D160" s="155"/>
      <c r="E160" s="101">
        <f>+'Pay App 6'!E160</f>
        <v>0</v>
      </c>
      <c r="F160" s="73"/>
      <c r="G160" s="102">
        <f>+'Pay App 6'!G160+'Pay App 7'!F160</f>
        <v>0</v>
      </c>
      <c r="H160" s="194">
        <f>+'Pay App 6'!K160</f>
        <v>0</v>
      </c>
      <c r="I160" s="195"/>
      <c r="J160" s="104"/>
      <c r="K160" s="55">
        <f t="shared" si="9"/>
        <v>0</v>
      </c>
      <c r="L160" s="56">
        <f t="shared" si="7"/>
        <v>0</v>
      </c>
      <c r="M160" s="54">
        <f t="shared" si="8"/>
        <v>0</v>
      </c>
      <c r="N160" s="54">
        <f t="shared" si="10"/>
        <v>0</v>
      </c>
      <c r="O160" s="101">
        <f>+'Pay App 6'!O160+'Pay App 6'!P160</f>
        <v>0</v>
      </c>
      <c r="P160" s="73"/>
      <c r="Q160" s="69">
        <f>+'Pay App 6'!Q160+N160+P160</f>
        <v>0</v>
      </c>
    </row>
    <row r="161" spans="1:17" ht="21" customHeight="1" x14ac:dyDescent="0.25">
      <c r="A161" s="154" t="s">
        <v>126</v>
      </c>
      <c r="B161" s="154"/>
      <c r="C161" s="154" t="s">
        <v>127</v>
      </c>
      <c r="D161" s="155"/>
      <c r="E161" s="101">
        <f>+'Pay App 6'!E161</f>
        <v>0</v>
      </c>
      <c r="F161" s="73"/>
      <c r="G161" s="102">
        <f>+'Pay App 6'!G161+'Pay App 7'!F161</f>
        <v>0</v>
      </c>
      <c r="H161" s="194">
        <f>+'Pay App 6'!K161</f>
        <v>0</v>
      </c>
      <c r="I161" s="195"/>
      <c r="J161" s="104"/>
      <c r="K161" s="55">
        <f t="shared" si="9"/>
        <v>0</v>
      </c>
      <c r="L161" s="56">
        <f t="shared" si="7"/>
        <v>0</v>
      </c>
      <c r="M161" s="54">
        <f t="shared" si="8"/>
        <v>0</v>
      </c>
      <c r="N161" s="54">
        <f t="shared" si="10"/>
        <v>0</v>
      </c>
      <c r="O161" s="101">
        <f>+'Pay App 6'!O161+'Pay App 6'!P161</f>
        <v>0</v>
      </c>
      <c r="P161" s="73"/>
      <c r="Q161" s="69">
        <f>+'Pay App 6'!Q161+N161+P161</f>
        <v>0</v>
      </c>
    </row>
    <row r="162" spans="1:17" ht="21" customHeight="1" x14ac:dyDescent="0.25">
      <c r="A162" s="154" t="s">
        <v>339</v>
      </c>
      <c r="B162" s="154"/>
      <c r="C162" s="154" t="s">
        <v>338</v>
      </c>
      <c r="D162" s="155"/>
      <c r="E162" s="101">
        <f>+'Pay App 6'!E162</f>
        <v>0</v>
      </c>
      <c r="F162" s="73"/>
      <c r="G162" s="102">
        <f>+'Pay App 6'!G162+'Pay App 7'!F162</f>
        <v>0</v>
      </c>
      <c r="H162" s="194">
        <f>+'Pay App 6'!K162</f>
        <v>0</v>
      </c>
      <c r="I162" s="195"/>
      <c r="J162" s="104"/>
      <c r="K162" s="55">
        <f t="shared" si="9"/>
        <v>0</v>
      </c>
      <c r="L162" s="56">
        <f t="shared" si="7"/>
        <v>0</v>
      </c>
      <c r="M162" s="54">
        <f t="shared" si="8"/>
        <v>0</v>
      </c>
      <c r="N162" s="54">
        <f t="shared" si="10"/>
        <v>0</v>
      </c>
      <c r="O162" s="101">
        <f>+'Pay App 6'!O162+'Pay App 6'!P162</f>
        <v>0</v>
      </c>
      <c r="P162" s="73"/>
      <c r="Q162" s="69">
        <f>+'Pay App 6'!Q162+N162+P162</f>
        <v>0</v>
      </c>
    </row>
    <row r="163" spans="1:17" ht="21" customHeight="1" x14ac:dyDescent="0.25">
      <c r="A163" s="154" t="s">
        <v>128</v>
      </c>
      <c r="B163" s="154"/>
      <c r="C163" s="154" t="s">
        <v>129</v>
      </c>
      <c r="D163" s="155"/>
      <c r="E163" s="101">
        <f>+'Pay App 6'!E163</f>
        <v>0</v>
      </c>
      <c r="F163" s="73"/>
      <c r="G163" s="102">
        <f>+'Pay App 6'!G163+'Pay App 7'!F163</f>
        <v>0</v>
      </c>
      <c r="H163" s="194">
        <f>+'Pay App 6'!K163</f>
        <v>0</v>
      </c>
      <c r="I163" s="195"/>
      <c r="J163" s="104"/>
      <c r="K163" s="55">
        <f t="shared" si="9"/>
        <v>0</v>
      </c>
      <c r="L163" s="56">
        <f t="shared" si="7"/>
        <v>0</v>
      </c>
      <c r="M163" s="54">
        <f t="shared" si="8"/>
        <v>0</v>
      </c>
      <c r="N163" s="54">
        <f t="shared" si="10"/>
        <v>0</v>
      </c>
      <c r="O163" s="101">
        <f>+'Pay App 6'!O163+'Pay App 6'!P163</f>
        <v>0</v>
      </c>
      <c r="P163" s="73"/>
      <c r="Q163" s="69">
        <f>+'Pay App 6'!Q163+N163+P163</f>
        <v>0</v>
      </c>
    </row>
    <row r="164" spans="1:17" ht="21" customHeight="1" x14ac:dyDescent="0.25">
      <c r="A164" s="159" t="s">
        <v>209</v>
      </c>
      <c r="B164" s="159"/>
      <c r="C164" s="159" t="s">
        <v>210</v>
      </c>
      <c r="D164" s="160"/>
      <c r="E164" s="101">
        <f>+'Pay App 6'!E164</f>
        <v>0</v>
      </c>
      <c r="F164" s="73"/>
      <c r="G164" s="102">
        <f>+'Pay App 6'!G164+'Pay App 7'!F164</f>
        <v>0</v>
      </c>
      <c r="H164" s="194">
        <f>+'Pay App 6'!K164</f>
        <v>0</v>
      </c>
      <c r="I164" s="195"/>
      <c r="J164" s="104"/>
      <c r="K164" s="55">
        <f t="shared" si="9"/>
        <v>0</v>
      </c>
      <c r="L164" s="56">
        <f t="shared" si="7"/>
        <v>0</v>
      </c>
      <c r="M164" s="54">
        <f t="shared" si="8"/>
        <v>0</v>
      </c>
      <c r="N164" s="54">
        <f t="shared" si="10"/>
        <v>0</v>
      </c>
      <c r="O164" s="101">
        <f>+'Pay App 6'!O164+'Pay App 6'!P164</f>
        <v>0</v>
      </c>
      <c r="P164" s="73"/>
      <c r="Q164" s="69">
        <f>+'Pay App 6'!Q164+N164+P164</f>
        <v>0</v>
      </c>
    </row>
    <row r="165" spans="1:17" ht="21" customHeight="1" x14ac:dyDescent="0.25">
      <c r="A165" s="159" t="s">
        <v>211</v>
      </c>
      <c r="B165" s="159"/>
      <c r="C165" s="159" t="s">
        <v>212</v>
      </c>
      <c r="D165" s="160"/>
      <c r="E165" s="101">
        <f>+'Pay App 6'!E165</f>
        <v>0</v>
      </c>
      <c r="F165" s="73"/>
      <c r="G165" s="102">
        <f>+'Pay App 6'!G165+'Pay App 7'!F165</f>
        <v>0</v>
      </c>
      <c r="H165" s="194">
        <f>+'Pay App 6'!K165</f>
        <v>0</v>
      </c>
      <c r="I165" s="195"/>
      <c r="J165" s="104"/>
      <c r="K165" s="55">
        <f t="shared" si="9"/>
        <v>0</v>
      </c>
      <c r="L165" s="56">
        <f t="shared" si="7"/>
        <v>0</v>
      </c>
      <c r="M165" s="54">
        <f t="shared" si="8"/>
        <v>0</v>
      </c>
      <c r="N165" s="54">
        <f t="shared" si="10"/>
        <v>0</v>
      </c>
      <c r="O165" s="101">
        <f>+'Pay App 6'!O165+'Pay App 6'!P165</f>
        <v>0</v>
      </c>
      <c r="P165" s="73"/>
      <c r="Q165" s="69">
        <f>+'Pay App 6'!Q165+N165+P165</f>
        <v>0</v>
      </c>
    </row>
    <row r="166" spans="1:17" ht="21" customHeight="1" x14ac:dyDescent="0.25">
      <c r="A166" s="154" t="s">
        <v>340</v>
      </c>
      <c r="B166" s="154"/>
      <c r="C166" s="154" t="s">
        <v>341</v>
      </c>
      <c r="D166" s="155"/>
      <c r="E166" s="101">
        <f>+'Pay App 6'!E166</f>
        <v>0</v>
      </c>
      <c r="F166" s="73"/>
      <c r="G166" s="102">
        <f>+'Pay App 6'!G166+'Pay App 7'!F166</f>
        <v>0</v>
      </c>
      <c r="H166" s="194">
        <f>+'Pay App 6'!K166</f>
        <v>0</v>
      </c>
      <c r="I166" s="195"/>
      <c r="J166" s="104"/>
      <c r="K166" s="55">
        <f t="shared" si="9"/>
        <v>0</v>
      </c>
      <c r="L166" s="56">
        <f t="shared" si="7"/>
        <v>0</v>
      </c>
      <c r="M166" s="54">
        <f t="shared" si="8"/>
        <v>0</v>
      </c>
      <c r="N166" s="54">
        <f t="shared" si="10"/>
        <v>0</v>
      </c>
      <c r="O166" s="101">
        <f>+'Pay App 6'!O166+'Pay App 6'!P166</f>
        <v>0</v>
      </c>
      <c r="P166" s="73"/>
      <c r="Q166" s="69">
        <f>+'Pay App 6'!Q166+N166+P166</f>
        <v>0</v>
      </c>
    </row>
    <row r="167" spans="1:17" ht="21" customHeight="1" x14ac:dyDescent="0.25">
      <c r="A167" s="154" t="s">
        <v>351</v>
      </c>
      <c r="B167" s="154"/>
      <c r="C167" s="154" t="s">
        <v>342</v>
      </c>
      <c r="D167" s="155"/>
      <c r="E167" s="101">
        <f>+'Pay App 6'!E167</f>
        <v>0</v>
      </c>
      <c r="F167" s="73"/>
      <c r="G167" s="102">
        <f>+'Pay App 6'!G167+'Pay App 7'!F167</f>
        <v>0</v>
      </c>
      <c r="H167" s="194">
        <f>+'Pay App 6'!K167</f>
        <v>0</v>
      </c>
      <c r="I167" s="195"/>
      <c r="J167" s="104"/>
      <c r="K167" s="55">
        <f t="shared" si="9"/>
        <v>0</v>
      </c>
      <c r="L167" s="56">
        <f t="shared" si="7"/>
        <v>0</v>
      </c>
      <c r="M167" s="54">
        <f t="shared" si="8"/>
        <v>0</v>
      </c>
      <c r="N167" s="54">
        <f t="shared" si="10"/>
        <v>0</v>
      </c>
      <c r="O167" s="101">
        <f>+'Pay App 6'!O167+'Pay App 6'!P167</f>
        <v>0</v>
      </c>
      <c r="P167" s="73"/>
      <c r="Q167" s="69">
        <f>+'Pay App 6'!Q167+N167+P167</f>
        <v>0</v>
      </c>
    </row>
    <row r="168" spans="1:17" ht="21" customHeight="1" x14ac:dyDescent="0.25">
      <c r="A168" s="154" t="s">
        <v>352</v>
      </c>
      <c r="B168" s="154"/>
      <c r="C168" s="154" t="s">
        <v>343</v>
      </c>
      <c r="D168" s="155"/>
      <c r="E168" s="101">
        <f>+'Pay App 6'!E168</f>
        <v>0</v>
      </c>
      <c r="F168" s="73"/>
      <c r="G168" s="102">
        <f>+'Pay App 6'!G168+'Pay App 7'!F168</f>
        <v>0</v>
      </c>
      <c r="H168" s="194">
        <f>+'Pay App 6'!K168</f>
        <v>0</v>
      </c>
      <c r="I168" s="195"/>
      <c r="J168" s="104"/>
      <c r="K168" s="55">
        <f t="shared" si="9"/>
        <v>0</v>
      </c>
      <c r="L168" s="56">
        <f t="shared" si="7"/>
        <v>0</v>
      </c>
      <c r="M168" s="54">
        <f t="shared" si="8"/>
        <v>0</v>
      </c>
      <c r="N168" s="54">
        <f t="shared" si="10"/>
        <v>0</v>
      </c>
      <c r="O168" s="101">
        <f>+'Pay App 6'!O168+'Pay App 6'!P168</f>
        <v>0</v>
      </c>
      <c r="P168" s="73"/>
      <c r="Q168" s="69">
        <f>+'Pay App 6'!Q168+N168+P168</f>
        <v>0</v>
      </c>
    </row>
    <row r="169" spans="1:17" ht="21" customHeight="1" x14ac:dyDescent="0.25">
      <c r="A169" s="154" t="s">
        <v>353</v>
      </c>
      <c r="B169" s="154"/>
      <c r="C169" s="154" t="s">
        <v>344</v>
      </c>
      <c r="D169" s="155"/>
      <c r="E169" s="101">
        <f>+'Pay App 6'!E169</f>
        <v>0</v>
      </c>
      <c r="F169" s="73"/>
      <c r="G169" s="102">
        <f>+'Pay App 6'!G169+'Pay App 7'!F169</f>
        <v>0</v>
      </c>
      <c r="H169" s="194">
        <f>+'Pay App 6'!K169</f>
        <v>0</v>
      </c>
      <c r="I169" s="195"/>
      <c r="J169" s="104"/>
      <c r="K169" s="55">
        <f t="shared" si="9"/>
        <v>0</v>
      </c>
      <c r="L169" s="56">
        <f t="shared" si="7"/>
        <v>0</v>
      </c>
      <c r="M169" s="54">
        <f t="shared" si="8"/>
        <v>0</v>
      </c>
      <c r="N169" s="54">
        <f t="shared" si="10"/>
        <v>0</v>
      </c>
      <c r="O169" s="101">
        <f>+'Pay App 6'!O169+'Pay App 6'!P169</f>
        <v>0</v>
      </c>
      <c r="P169" s="73"/>
      <c r="Q169" s="69">
        <f>+'Pay App 6'!Q169+N169+P169</f>
        <v>0</v>
      </c>
    </row>
    <row r="170" spans="1:17" ht="21" customHeight="1" x14ac:dyDescent="0.25">
      <c r="A170" s="154" t="s">
        <v>354</v>
      </c>
      <c r="B170" s="154"/>
      <c r="C170" s="154" t="s">
        <v>345</v>
      </c>
      <c r="D170" s="155"/>
      <c r="E170" s="101">
        <f>+'Pay App 6'!E170</f>
        <v>0</v>
      </c>
      <c r="F170" s="73"/>
      <c r="G170" s="102">
        <f>+'Pay App 6'!G170+'Pay App 7'!F170</f>
        <v>0</v>
      </c>
      <c r="H170" s="194">
        <f>+'Pay App 6'!K170</f>
        <v>0</v>
      </c>
      <c r="I170" s="195"/>
      <c r="J170" s="104"/>
      <c r="K170" s="55">
        <f t="shared" si="9"/>
        <v>0</v>
      </c>
      <c r="L170" s="56">
        <f t="shared" si="7"/>
        <v>0</v>
      </c>
      <c r="M170" s="54">
        <f t="shared" si="8"/>
        <v>0</v>
      </c>
      <c r="N170" s="54">
        <f t="shared" si="10"/>
        <v>0</v>
      </c>
      <c r="O170" s="101">
        <f>+'Pay App 6'!O170+'Pay App 6'!P170</f>
        <v>0</v>
      </c>
      <c r="P170" s="73"/>
      <c r="Q170" s="69">
        <f>+'Pay App 6'!Q170+N170+P170</f>
        <v>0</v>
      </c>
    </row>
    <row r="171" spans="1:17" ht="21" customHeight="1" x14ac:dyDescent="0.25">
      <c r="A171" s="154" t="s">
        <v>355</v>
      </c>
      <c r="B171" s="154"/>
      <c r="C171" s="154" t="s">
        <v>346</v>
      </c>
      <c r="D171" s="155"/>
      <c r="E171" s="101">
        <f>+'Pay App 6'!E171</f>
        <v>0</v>
      </c>
      <c r="F171" s="73"/>
      <c r="G171" s="102">
        <f>+'Pay App 6'!G171+'Pay App 7'!F171</f>
        <v>0</v>
      </c>
      <c r="H171" s="194">
        <f>+'Pay App 6'!K171</f>
        <v>0</v>
      </c>
      <c r="I171" s="195"/>
      <c r="J171" s="104"/>
      <c r="K171" s="55">
        <f t="shared" si="9"/>
        <v>0</v>
      </c>
      <c r="L171" s="56">
        <f t="shared" si="7"/>
        <v>0</v>
      </c>
      <c r="M171" s="54">
        <f t="shared" si="8"/>
        <v>0</v>
      </c>
      <c r="N171" s="54">
        <f t="shared" si="10"/>
        <v>0</v>
      </c>
      <c r="O171" s="101">
        <f>+'Pay App 6'!O171+'Pay App 6'!P171</f>
        <v>0</v>
      </c>
      <c r="P171" s="73"/>
      <c r="Q171" s="69">
        <f>+'Pay App 6'!Q171+N171+P171</f>
        <v>0</v>
      </c>
    </row>
    <row r="172" spans="1:17" ht="21" customHeight="1" x14ac:dyDescent="0.25">
      <c r="A172" s="154" t="s">
        <v>356</v>
      </c>
      <c r="B172" s="154"/>
      <c r="C172" s="154" t="s">
        <v>347</v>
      </c>
      <c r="D172" s="155"/>
      <c r="E172" s="101">
        <f>+'Pay App 6'!E172</f>
        <v>0</v>
      </c>
      <c r="F172" s="73"/>
      <c r="G172" s="102">
        <f>+'Pay App 6'!G172+'Pay App 7'!F172</f>
        <v>0</v>
      </c>
      <c r="H172" s="194">
        <f>+'Pay App 6'!K172</f>
        <v>0</v>
      </c>
      <c r="I172" s="195"/>
      <c r="J172" s="104"/>
      <c r="K172" s="55">
        <f t="shared" si="9"/>
        <v>0</v>
      </c>
      <c r="L172" s="56">
        <f t="shared" si="7"/>
        <v>0</v>
      </c>
      <c r="M172" s="54">
        <f t="shared" si="8"/>
        <v>0</v>
      </c>
      <c r="N172" s="54">
        <f t="shared" si="10"/>
        <v>0</v>
      </c>
      <c r="O172" s="101">
        <f>+'Pay App 6'!O172+'Pay App 6'!P172</f>
        <v>0</v>
      </c>
      <c r="P172" s="73"/>
      <c r="Q172" s="69">
        <f>+'Pay App 6'!Q172+N172+P172</f>
        <v>0</v>
      </c>
    </row>
    <row r="173" spans="1:17" ht="21" customHeight="1" x14ac:dyDescent="0.25">
      <c r="A173" s="154" t="s">
        <v>357</v>
      </c>
      <c r="B173" s="154"/>
      <c r="C173" s="154" t="s">
        <v>348</v>
      </c>
      <c r="D173" s="155"/>
      <c r="E173" s="101">
        <f>+'Pay App 6'!E173</f>
        <v>0</v>
      </c>
      <c r="F173" s="73"/>
      <c r="G173" s="102">
        <f>+'Pay App 6'!G173+'Pay App 7'!F173</f>
        <v>0</v>
      </c>
      <c r="H173" s="194">
        <f>+'Pay App 6'!K173</f>
        <v>0</v>
      </c>
      <c r="I173" s="195"/>
      <c r="J173" s="104"/>
      <c r="K173" s="55">
        <f t="shared" si="9"/>
        <v>0</v>
      </c>
      <c r="L173" s="56">
        <f t="shared" si="7"/>
        <v>0</v>
      </c>
      <c r="M173" s="54">
        <f t="shared" si="8"/>
        <v>0</v>
      </c>
      <c r="N173" s="54">
        <f t="shared" si="10"/>
        <v>0</v>
      </c>
      <c r="O173" s="101">
        <f>+'Pay App 6'!O173+'Pay App 6'!P173</f>
        <v>0</v>
      </c>
      <c r="P173" s="73"/>
      <c r="Q173" s="69">
        <f>+'Pay App 6'!Q173+N173+P173</f>
        <v>0</v>
      </c>
    </row>
    <row r="174" spans="1:17" ht="21" customHeight="1" x14ac:dyDescent="0.25">
      <c r="A174" s="154" t="s">
        <v>358</v>
      </c>
      <c r="B174" s="154"/>
      <c r="C174" s="154" t="s">
        <v>349</v>
      </c>
      <c r="D174" s="155"/>
      <c r="E174" s="101">
        <f>+'Pay App 6'!E174</f>
        <v>0</v>
      </c>
      <c r="F174" s="73"/>
      <c r="G174" s="102">
        <f>+'Pay App 6'!G174+'Pay App 7'!F174</f>
        <v>0</v>
      </c>
      <c r="H174" s="194">
        <f>+'Pay App 6'!K174</f>
        <v>0</v>
      </c>
      <c r="I174" s="195"/>
      <c r="J174" s="104"/>
      <c r="K174" s="55">
        <f t="shared" si="9"/>
        <v>0</v>
      </c>
      <c r="L174" s="56">
        <f t="shared" si="7"/>
        <v>0</v>
      </c>
      <c r="M174" s="54">
        <f t="shared" si="8"/>
        <v>0</v>
      </c>
      <c r="N174" s="54">
        <f t="shared" si="10"/>
        <v>0</v>
      </c>
      <c r="O174" s="101">
        <f>+'Pay App 6'!O174+'Pay App 6'!P174</f>
        <v>0</v>
      </c>
      <c r="P174" s="73"/>
      <c r="Q174" s="69">
        <f>+'Pay App 6'!Q174+N174+P174</f>
        <v>0</v>
      </c>
    </row>
    <row r="175" spans="1:17" ht="21" customHeight="1" x14ac:dyDescent="0.25">
      <c r="A175" s="154" t="s">
        <v>359</v>
      </c>
      <c r="B175" s="154"/>
      <c r="C175" s="154" t="s">
        <v>350</v>
      </c>
      <c r="D175" s="155"/>
      <c r="E175" s="101">
        <f>+'Pay App 6'!E175</f>
        <v>0</v>
      </c>
      <c r="F175" s="73"/>
      <c r="G175" s="102">
        <f>+'Pay App 6'!G175+'Pay App 7'!F175</f>
        <v>0</v>
      </c>
      <c r="H175" s="194">
        <f>+'Pay App 6'!K175</f>
        <v>0</v>
      </c>
      <c r="I175" s="195"/>
      <c r="J175" s="104"/>
      <c r="K175" s="55">
        <f t="shared" si="9"/>
        <v>0</v>
      </c>
      <c r="L175" s="56">
        <f t="shared" si="7"/>
        <v>0</v>
      </c>
      <c r="M175" s="54">
        <f t="shared" si="8"/>
        <v>0</v>
      </c>
      <c r="N175" s="54">
        <f t="shared" si="10"/>
        <v>0</v>
      </c>
      <c r="O175" s="101">
        <f>+'Pay App 6'!O175+'Pay App 6'!P175</f>
        <v>0</v>
      </c>
      <c r="P175" s="73"/>
      <c r="Q175" s="69">
        <f>+'Pay App 6'!Q175+N175+P175</f>
        <v>0</v>
      </c>
    </row>
    <row r="176" spans="1:17" ht="21" customHeight="1" x14ac:dyDescent="0.25">
      <c r="A176" s="156" t="s">
        <v>186</v>
      </c>
      <c r="B176" s="156"/>
      <c r="C176" s="156" t="s">
        <v>187</v>
      </c>
      <c r="D176" s="157"/>
      <c r="E176" s="101">
        <f>+'Pay App 6'!E176</f>
        <v>0</v>
      </c>
      <c r="F176" s="73"/>
      <c r="G176" s="102">
        <f>+'Pay App 6'!G176+'Pay App 7'!F176</f>
        <v>0</v>
      </c>
      <c r="H176" s="194">
        <f>+'Pay App 6'!K176</f>
        <v>0</v>
      </c>
      <c r="I176" s="195"/>
      <c r="J176" s="104"/>
      <c r="K176" s="55">
        <f t="shared" si="9"/>
        <v>0</v>
      </c>
      <c r="L176" s="56">
        <f t="shared" si="7"/>
        <v>0</v>
      </c>
      <c r="M176" s="54">
        <f t="shared" si="8"/>
        <v>0</v>
      </c>
      <c r="N176" s="54">
        <f t="shared" si="10"/>
        <v>0</v>
      </c>
      <c r="O176" s="101">
        <f>+'Pay App 6'!O176+'Pay App 6'!P176</f>
        <v>0</v>
      </c>
      <c r="P176" s="73"/>
      <c r="Q176" s="69">
        <f>+'Pay App 6'!Q176+N176+P176</f>
        <v>0</v>
      </c>
    </row>
    <row r="177" spans="1:17" ht="21" customHeight="1" x14ac:dyDescent="0.25">
      <c r="A177" s="154" t="s">
        <v>361</v>
      </c>
      <c r="B177" s="154"/>
      <c r="C177" s="154" t="s">
        <v>360</v>
      </c>
      <c r="D177" s="155"/>
      <c r="E177" s="101">
        <f>+'Pay App 6'!E177</f>
        <v>0</v>
      </c>
      <c r="F177" s="73"/>
      <c r="G177" s="102">
        <f>+'Pay App 6'!G177+'Pay App 7'!F177</f>
        <v>0</v>
      </c>
      <c r="H177" s="194">
        <f>+'Pay App 6'!K177</f>
        <v>0</v>
      </c>
      <c r="I177" s="195"/>
      <c r="J177" s="104"/>
      <c r="K177" s="55">
        <f t="shared" si="9"/>
        <v>0</v>
      </c>
      <c r="L177" s="56">
        <f t="shared" si="7"/>
        <v>0</v>
      </c>
      <c r="M177" s="54">
        <f t="shared" si="8"/>
        <v>0</v>
      </c>
      <c r="N177" s="54">
        <f t="shared" si="10"/>
        <v>0</v>
      </c>
      <c r="O177" s="101">
        <f>+'Pay App 6'!O177+'Pay App 6'!P177</f>
        <v>0</v>
      </c>
      <c r="P177" s="73"/>
      <c r="Q177" s="69">
        <f>+'Pay App 6'!Q177+N177+P177</f>
        <v>0</v>
      </c>
    </row>
    <row r="178" spans="1:17" ht="21" customHeight="1" x14ac:dyDescent="0.25">
      <c r="A178" s="154" t="s">
        <v>130</v>
      </c>
      <c r="B178" s="154"/>
      <c r="C178" s="153" t="s">
        <v>131</v>
      </c>
      <c r="D178" s="158"/>
      <c r="E178" s="101">
        <f>+'Pay App 6'!E178</f>
        <v>0</v>
      </c>
      <c r="F178" s="73"/>
      <c r="G178" s="102">
        <f>+'Pay App 6'!G178+'Pay App 7'!F178</f>
        <v>0</v>
      </c>
      <c r="H178" s="194">
        <f>+'Pay App 6'!K178</f>
        <v>0</v>
      </c>
      <c r="I178" s="195"/>
      <c r="J178" s="104"/>
      <c r="K178" s="55">
        <f t="shared" si="9"/>
        <v>0</v>
      </c>
      <c r="L178" s="56">
        <f t="shared" si="7"/>
        <v>0</v>
      </c>
      <c r="M178" s="54">
        <f t="shared" si="8"/>
        <v>0</v>
      </c>
      <c r="N178" s="54">
        <f t="shared" si="10"/>
        <v>0</v>
      </c>
      <c r="O178" s="101">
        <f>+'Pay App 6'!O178+'Pay App 6'!P178</f>
        <v>0</v>
      </c>
      <c r="P178" s="73"/>
      <c r="Q178" s="69">
        <f>+'Pay App 6'!Q178+N178+P178</f>
        <v>0</v>
      </c>
    </row>
    <row r="179" spans="1:17" ht="21" customHeight="1" x14ac:dyDescent="0.25">
      <c r="A179" s="154" t="s">
        <v>362</v>
      </c>
      <c r="B179" s="154"/>
      <c r="C179" s="154" t="s">
        <v>366</v>
      </c>
      <c r="D179" s="155"/>
      <c r="E179" s="101">
        <f>+'Pay App 6'!E179</f>
        <v>0</v>
      </c>
      <c r="F179" s="73"/>
      <c r="G179" s="102">
        <f>+'Pay App 6'!G179+'Pay App 7'!F179</f>
        <v>0</v>
      </c>
      <c r="H179" s="194">
        <f>+'Pay App 6'!K179</f>
        <v>0</v>
      </c>
      <c r="I179" s="195"/>
      <c r="J179" s="104"/>
      <c r="K179" s="55">
        <f t="shared" si="9"/>
        <v>0</v>
      </c>
      <c r="L179" s="56">
        <f t="shared" si="7"/>
        <v>0</v>
      </c>
      <c r="M179" s="54">
        <f t="shared" si="8"/>
        <v>0</v>
      </c>
      <c r="N179" s="54">
        <f t="shared" si="10"/>
        <v>0</v>
      </c>
      <c r="O179" s="101">
        <f>+'Pay App 6'!O179+'Pay App 6'!P179</f>
        <v>0</v>
      </c>
      <c r="P179" s="73"/>
      <c r="Q179" s="69">
        <f>+'Pay App 6'!Q179+N179+P179</f>
        <v>0</v>
      </c>
    </row>
    <row r="180" spans="1:17" ht="21" customHeight="1" x14ac:dyDescent="0.25">
      <c r="A180" s="154" t="s">
        <v>363</v>
      </c>
      <c r="B180" s="154"/>
      <c r="C180" s="154" t="s">
        <v>367</v>
      </c>
      <c r="D180" s="155"/>
      <c r="E180" s="101">
        <f>+'Pay App 6'!E180</f>
        <v>0</v>
      </c>
      <c r="F180" s="73"/>
      <c r="G180" s="102">
        <f>+'Pay App 6'!G180+'Pay App 7'!F180</f>
        <v>0</v>
      </c>
      <c r="H180" s="194">
        <f>+'Pay App 6'!K180</f>
        <v>0</v>
      </c>
      <c r="I180" s="195"/>
      <c r="J180" s="104"/>
      <c r="K180" s="55">
        <f t="shared" si="9"/>
        <v>0</v>
      </c>
      <c r="L180" s="56">
        <f t="shared" si="7"/>
        <v>0</v>
      </c>
      <c r="M180" s="54">
        <f t="shared" si="8"/>
        <v>0</v>
      </c>
      <c r="N180" s="54">
        <f t="shared" si="10"/>
        <v>0</v>
      </c>
      <c r="O180" s="101">
        <f>+'Pay App 6'!O180+'Pay App 6'!P180</f>
        <v>0</v>
      </c>
      <c r="P180" s="73"/>
      <c r="Q180" s="69">
        <f>+'Pay App 6'!Q180+N180+P180</f>
        <v>0</v>
      </c>
    </row>
    <row r="181" spans="1:17" ht="21" customHeight="1" x14ac:dyDescent="0.25">
      <c r="A181" s="154" t="s">
        <v>364</v>
      </c>
      <c r="B181" s="154"/>
      <c r="C181" s="154" t="s">
        <v>368</v>
      </c>
      <c r="D181" s="155"/>
      <c r="E181" s="101">
        <f>+'Pay App 6'!E181</f>
        <v>0</v>
      </c>
      <c r="F181" s="73"/>
      <c r="G181" s="102">
        <f>+'Pay App 6'!G181+'Pay App 7'!F181</f>
        <v>0</v>
      </c>
      <c r="H181" s="194">
        <f>+'Pay App 6'!K181</f>
        <v>0</v>
      </c>
      <c r="I181" s="195"/>
      <c r="J181" s="104"/>
      <c r="K181" s="55">
        <f t="shared" si="9"/>
        <v>0</v>
      </c>
      <c r="L181" s="56">
        <f t="shared" si="7"/>
        <v>0</v>
      </c>
      <c r="M181" s="54">
        <f t="shared" si="8"/>
        <v>0</v>
      </c>
      <c r="N181" s="54">
        <f t="shared" si="10"/>
        <v>0</v>
      </c>
      <c r="O181" s="101">
        <f>+'Pay App 6'!O181+'Pay App 6'!P181</f>
        <v>0</v>
      </c>
      <c r="P181" s="73"/>
      <c r="Q181" s="69">
        <f>+'Pay App 6'!Q181+N181+P181</f>
        <v>0</v>
      </c>
    </row>
    <row r="182" spans="1:17" ht="21" customHeight="1" x14ac:dyDescent="0.25">
      <c r="A182" s="154" t="s">
        <v>365</v>
      </c>
      <c r="B182" s="154"/>
      <c r="C182" s="154" t="s">
        <v>369</v>
      </c>
      <c r="D182" s="155"/>
      <c r="E182" s="101">
        <f>+'Pay App 6'!E182</f>
        <v>0</v>
      </c>
      <c r="F182" s="73"/>
      <c r="G182" s="102">
        <f>+'Pay App 6'!G182+'Pay App 7'!F182</f>
        <v>0</v>
      </c>
      <c r="H182" s="194">
        <f>+'Pay App 6'!K182</f>
        <v>0</v>
      </c>
      <c r="I182" s="195"/>
      <c r="J182" s="104"/>
      <c r="K182" s="55">
        <f t="shared" si="9"/>
        <v>0</v>
      </c>
      <c r="L182" s="56">
        <f t="shared" si="7"/>
        <v>0</v>
      </c>
      <c r="M182" s="54">
        <f t="shared" si="8"/>
        <v>0</v>
      </c>
      <c r="N182" s="54">
        <f t="shared" si="10"/>
        <v>0</v>
      </c>
      <c r="O182" s="101">
        <f>+'Pay App 6'!O182+'Pay App 6'!P182</f>
        <v>0</v>
      </c>
      <c r="P182" s="73"/>
      <c r="Q182" s="69">
        <f>+'Pay App 6'!Q182+N182+P182</f>
        <v>0</v>
      </c>
    </row>
    <row r="183" spans="1:17" ht="21" customHeight="1" x14ac:dyDescent="0.25">
      <c r="A183" s="156" t="s">
        <v>188</v>
      </c>
      <c r="B183" s="156"/>
      <c r="C183" s="156" t="s">
        <v>189</v>
      </c>
      <c r="D183" s="157"/>
      <c r="E183" s="101">
        <f>+'Pay App 6'!E183</f>
        <v>0</v>
      </c>
      <c r="F183" s="73"/>
      <c r="G183" s="102">
        <f>+'Pay App 6'!G183+'Pay App 7'!F183</f>
        <v>0</v>
      </c>
      <c r="H183" s="194">
        <f>+'Pay App 6'!K183</f>
        <v>0</v>
      </c>
      <c r="I183" s="195"/>
      <c r="J183" s="104"/>
      <c r="K183" s="55">
        <f t="shared" si="9"/>
        <v>0</v>
      </c>
      <c r="L183" s="56">
        <f t="shared" si="7"/>
        <v>0</v>
      </c>
      <c r="M183" s="54">
        <f t="shared" si="8"/>
        <v>0</v>
      </c>
      <c r="N183" s="54">
        <f t="shared" si="10"/>
        <v>0</v>
      </c>
      <c r="O183" s="101">
        <f>+'Pay App 6'!O183+'Pay App 6'!P183</f>
        <v>0</v>
      </c>
      <c r="P183" s="73"/>
      <c r="Q183" s="69">
        <f>+'Pay App 6'!Q183+N183+P183</f>
        <v>0</v>
      </c>
    </row>
    <row r="184" spans="1:17" ht="21" customHeight="1" x14ac:dyDescent="0.25">
      <c r="A184" s="156" t="s">
        <v>190</v>
      </c>
      <c r="B184" s="156"/>
      <c r="C184" s="156" t="s">
        <v>191</v>
      </c>
      <c r="D184" s="157"/>
      <c r="E184" s="101">
        <f>+'Pay App 6'!E184</f>
        <v>0</v>
      </c>
      <c r="F184" s="73"/>
      <c r="G184" s="102">
        <f>+'Pay App 6'!G184+'Pay App 7'!F184</f>
        <v>0</v>
      </c>
      <c r="H184" s="194">
        <f>+'Pay App 6'!K184</f>
        <v>0</v>
      </c>
      <c r="I184" s="195"/>
      <c r="J184" s="104"/>
      <c r="K184" s="55">
        <f t="shared" si="9"/>
        <v>0</v>
      </c>
      <c r="L184" s="56">
        <f t="shared" si="7"/>
        <v>0</v>
      </c>
      <c r="M184" s="54">
        <f t="shared" si="8"/>
        <v>0</v>
      </c>
      <c r="N184" s="54">
        <f t="shared" si="10"/>
        <v>0</v>
      </c>
      <c r="O184" s="101">
        <f>+'Pay App 6'!O184+'Pay App 6'!P184</f>
        <v>0</v>
      </c>
      <c r="P184" s="73"/>
      <c r="Q184" s="69">
        <f>+'Pay App 6'!Q184+N184+P184</f>
        <v>0</v>
      </c>
    </row>
    <row r="185" spans="1:17" ht="21" customHeight="1" x14ac:dyDescent="0.25">
      <c r="A185" s="154" t="s">
        <v>371</v>
      </c>
      <c r="B185" s="154"/>
      <c r="C185" s="154" t="s">
        <v>370</v>
      </c>
      <c r="D185" s="155"/>
      <c r="E185" s="101">
        <f>+'Pay App 6'!E185</f>
        <v>0</v>
      </c>
      <c r="F185" s="73"/>
      <c r="G185" s="102">
        <f>+'Pay App 6'!G185+'Pay App 7'!F185</f>
        <v>0</v>
      </c>
      <c r="H185" s="194">
        <f>+'Pay App 6'!K185</f>
        <v>0</v>
      </c>
      <c r="I185" s="195"/>
      <c r="J185" s="104"/>
      <c r="K185" s="55">
        <f t="shared" si="9"/>
        <v>0</v>
      </c>
      <c r="L185" s="56">
        <f t="shared" si="7"/>
        <v>0</v>
      </c>
      <c r="M185" s="54">
        <f t="shared" si="8"/>
        <v>0</v>
      </c>
      <c r="N185" s="54">
        <f t="shared" si="10"/>
        <v>0</v>
      </c>
      <c r="O185" s="101">
        <f>+'Pay App 6'!O185+'Pay App 6'!P185</f>
        <v>0</v>
      </c>
      <c r="P185" s="73"/>
      <c r="Q185" s="69">
        <f>+'Pay App 6'!Q185+N185+P185</f>
        <v>0</v>
      </c>
    </row>
    <row r="186" spans="1:17" ht="21" customHeight="1" x14ac:dyDescent="0.25">
      <c r="A186" s="154" t="s">
        <v>372</v>
      </c>
      <c r="B186" s="154"/>
      <c r="C186" s="154" t="s">
        <v>373</v>
      </c>
      <c r="D186" s="155"/>
      <c r="E186" s="101">
        <f>+'Pay App 6'!E186</f>
        <v>0</v>
      </c>
      <c r="F186" s="73"/>
      <c r="G186" s="102">
        <f>+'Pay App 6'!G186+'Pay App 7'!F186</f>
        <v>0</v>
      </c>
      <c r="H186" s="194">
        <f>+'Pay App 6'!K186</f>
        <v>0</v>
      </c>
      <c r="I186" s="195"/>
      <c r="J186" s="104"/>
      <c r="K186" s="55">
        <f t="shared" si="9"/>
        <v>0</v>
      </c>
      <c r="L186" s="56">
        <f t="shared" si="7"/>
        <v>0</v>
      </c>
      <c r="M186" s="54">
        <f t="shared" si="8"/>
        <v>0</v>
      </c>
      <c r="N186" s="54">
        <f t="shared" si="10"/>
        <v>0</v>
      </c>
      <c r="O186" s="101">
        <f>+'Pay App 6'!O186+'Pay App 6'!P186</f>
        <v>0</v>
      </c>
      <c r="P186" s="73"/>
      <c r="Q186" s="69">
        <f>+'Pay App 6'!Q186+N186+P186</f>
        <v>0</v>
      </c>
    </row>
    <row r="187" spans="1:17" ht="21" customHeight="1" x14ac:dyDescent="0.25">
      <c r="A187" s="154" t="s">
        <v>374</v>
      </c>
      <c r="B187" s="154"/>
      <c r="C187" s="154" t="s">
        <v>375</v>
      </c>
      <c r="D187" s="155"/>
      <c r="E187" s="101">
        <f>+'Pay App 6'!E187</f>
        <v>0</v>
      </c>
      <c r="F187" s="73"/>
      <c r="G187" s="102">
        <f>+'Pay App 6'!G187+'Pay App 7'!F187</f>
        <v>0</v>
      </c>
      <c r="H187" s="194">
        <f>+'Pay App 6'!K187</f>
        <v>0</v>
      </c>
      <c r="I187" s="195"/>
      <c r="J187" s="104"/>
      <c r="K187" s="55">
        <f t="shared" si="9"/>
        <v>0</v>
      </c>
      <c r="L187" s="56">
        <f t="shared" si="7"/>
        <v>0</v>
      </c>
      <c r="M187" s="54">
        <f t="shared" si="8"/>
        <v>0</v>
      </c>
      <c r="N187" s="54">
        <f t="shared" si="10"/>
        <v>0</v>
      </c>
      <c r="O187" s="101">
        <f>+'Pay App 6'!O187+'Pay App 6'!P187</f>
        <v>0</v>
      </c>
      <c r="P187" s="73"/>
      <c r="Q187" s="69">
        <f>+'Pay App 6'!Q187+N187+P187</f>
        <v>0</v>
      </c>
    </row>
    <row r="188" spans="1:17" ht="21" customHeight="1" x14ac:dyDescent="0.25">
      <c r="A188" s="156" t="s">
        <v>192</v>
      </c>
      <c r="B188" s="156"/>
      <c r="C188" s="156" t="s">
        <v>193</v>
      </c>
      <c r="D188" s="157"/>
      <c r="E188" s="101">
        <f>+'Pay App 6'!E188</f>
        <v>0</v>
      </c>
      <c r="F188" s="73"/>
      <c r="G188" s="102">
        <f>+'Pay App 6'!G188+'Pay App 7'!F188</f>
        <v>0</v>
      </c>
      <c r="H188" s="194">
        <f>+'Pay App 6'!K188</f>
        <v>0</v>
      </c>
      <c r="I188" s="195"/>
      <c r="J188" s="104"/>
      <c r="K188" s="55">
        <f t="shared" si="9"/>
        <v>0</v>
      </c>
      <c r="L188" s="56">
        <f t="shared" si="7"/>
        <v>0</v>
      </c>
      <c r="M188" s="54">
        <f t="shared" si="8"/>
        <v>0</v>
      </c>
      <c r="N188" s="54">
        <f t="shared" si="10"/>
        <v>0</v>
      </c>
      <c r="O188" s="101">
        <f>+'Pay App 6'!O188+'Pay App 6'!P188</f>
        <v>0</v>
      </c>
      <c r="P188" s="73"/>
      <c r="Q188" s="69">
        <f>+'Pay App 6'!Q188+N188+P188</f>
        <v>0</v>
      </c>
    </row>
    <row r="189" spans="1:17" ht="21" customHeight="1" x14ac:dyDescent="0.25">
      <c r="A189" s="153" t="s">
        <v>132</v>
      </c>
      <c r="B189" s="153"/>
      <c r="C189" s="153" t="s">
        <v>133</v>
      </c>
      <c r="D189" s="158"/>
      <c r="E189" s="101">
        <f>+'Pay App 6'!E189</f>
        <v>0</v>
      </c>
      <c r="F189" s="73"/>
      <c r="G189" s="102">
        <f>+'Pay App 6'!G189+'Pay App 7'!F189</f>
        <v>0</v>
      </c>
      <c r="H189" s="194">
        <f>+'Pay App 6'!K189</f>
        <v>0</v>
      </c>
      <c r="I189" s="195"/>
      <c r="J189" s="104"/>
      <c r="K189" s="55">
        <f t="shared" si="9"/>
        <v>0</v>
      </c>
      <c r="L189" s="56">
        <f t="shared" si="7"/>
        <v>0</v>
      </c>
      <c r="M189" s="54">
        <f t="shared" si="8"/>
        <v>0</v>
      </c>
      <c r="N189" s="54">
        <f t="shared" si="10"/>
        <v>0</v>
      </c>
      <c r="O189" s="101">
        <f>+'Pay App 6'!O189+'Pay App 6'!P189</f>
        <v>0</v>
      </c>
      <c r="P189" s="73"/>
      <c r="Q189" s="69">
        <f>+'Pay App 6'!Q189+N189+P189</f>
        <v>0</v>
      </c>
    </row>
    <row r="190" spans="1:17" ht="21" customHeight="1" x14ac:dyDescent="0.25">
      <c r="A190" s="153" t="s">
        <v>376</v>
      </c>
      <c r="B190" s="153"/>
      <c r="C190" s="154" t="s">
        <v>377</v>
      </c>
      <c r="D190" s="155"/>
      <c r="E190" s="101">
        <f>+'Pay App 6'!E190</f>
        <v>0</v>
      </c>
      <c r="F190" s="73"/>
      <c r="G190" s="102">
        <f>+'Pay App 6'!G190+'Pay App 7'!F190</f>
        <v>0</v>
      </c>
      <c r="H190" s="194">
        <f>+'Pay App 6'!K190</f>
        <v>0</v>
      </c>
      <c r="I190" s="195"/>
      <c r="J190" s="104"/>
      <c r="K190" s="55">
        <f t="shared" si="9"/>
        <v>0</v>
      </c>
      <c r="L190" s="56">
        <f t="shared" si="7"/>
        <v>0</v>
      </c>
      <c r="M190" s="54">
        <f t="shared" si="8"/>
        <v>0</v>
      </c>
      <c r="N190" s="54">
        <f t="shared" si="10"/>
        <v>0</v>
      </c>
      <c r="O190" s="101">
        <f>+'Pay App 6'!O190+'Pay App 6'!P190</f>
        <v>0</v>
      </c>
      <c r="P190" s="73"/>
      <c r="Q190" s="69">
        <f>+'Pay App 6'!Q190+N190+P190</f>
        <v>0</v>
      </c>
    </row>
    <row r="191" spans="1:17" ht="21" customHeight="1" x14ac:dyDescent="0.25">
      <c r="A191" s="156" t="s">
        <v>194</v>
      </c>
      <c r="B191" s="156"/>
      <c r="C191" s="156" t="s">
        <v>195</v>
      </c>
      <c r="D191" s="157"/>
      <c r="E191" s="101">
        <f>+'Pay App 6'!E191</f>
        <v>0</v>
      </c>
      <c r="F191" s="73"/>
      <c r="G191" s="102">
        <f>+'Pay App 6'!G191+'Pay App 7'!F191</f>
        <v>0</v>
      </c>
      <c r="H191" s="194">
        <f>+'Pay App 6'!K191</f>
        <v>0</v>
      </c>
      <c r="I191" s="195"/>
      <c r="J191" s="104"/>
      <c r="K191" s="55">
        <f t="shared" si="9"/>
        <v>0</v>
      </c>
      <c r="L191" s="56">
        <f t="shared" si="7"/>
        <v>0</v>
      </c>
      <c r="M191" s="54">
        <f t="shared" si="8"/>
        <v>0</v>
      </c>
      <c r="N191" s="54">
        <f t="shared" si="10"/>
        <v>0</v>
      </c>
      <c r="O191" s="101">
        <f>+'Pay App 6'!O191+'Pay App 6'!P191</f>
        <v>0</v>
      </c>
      <c r="P191" s="73"/>
      <c r="Q191" s="69">
        <f>+'Pay App 6'!Q191+N191+P191</f>
        <v>0</v>
      </c>
    </row>
    <row r="192" spans="1:17" ht="21" customHeight="1" x14ac:dyDescent="0.25">
      <c r="A192" s="153" t="s">
        <v>134</v>
      </c>
      <c r="B192" s="153"/>
      <c r="C192" s="153" t="s">
        <v>135</v>
      </c>
      <c r="D192" s="158"/>
      <c r="E192" s="101">
        <f>+'Pay App 6'!E192</f>
        <v>0</v>
      </c>
      <c r="F192" s="73"/>
      <c r="G192" s="102">
        <f>+'Pay App 6'!G192+'Pay App 7'!F192</f>
        <v>0</v>
      </c>
      <c r="H192" s="194">
        <f>+'Pay App 6'!K192</f>
        <v>0</v>
      </c>
      <c r="I192" s="195"/>
      <c r="J192" s="104"/>
      <c r="K192" s="55">
        <f t="shared" si="9"/>
        <v>0</v>
      </c>
      <c r="L192" s="56">
        <f t="shared" si="7"/>
        <v>0</v>
      </c>
      <c r="M192" s="54">
        <f t="shared" si="8"/>
        <v>0</v>
      </c>
      <c r="N192" s="54">
        <f t="shared" si="10"/>
        <v>0</v>
      </c>
      <c r="O192" s="101">
        <f>+'Pay App 6'!O192+'Pay App 6'!P192</f>
        <v>0</v>
      </c>
      <c r="P192" s="73"/>
      <c r="Q192" s="69">
        <f>+'Pay App 6'!Q192+N192+P192</f>
        <v>0</v>
      </c>
    </row>
    <row r="193" spans="1:17" ht="21" customHeight="1" x14ac:dyDescent="0.25">
      <c r="A193" s="153" t="s">
        <v>376</v>
      </c>
      <c r="B193" s="153"/>
      <c r="C193" s="154" t="s">
        <v>378</v>
      </c>
      <c r="D193" s="155"/>
      <c r="E193" s="101">
        <f>+'Pay App 6'!E193</f>
        <v>0</v>
      </c>
      <c r="F193" s="73"/>
      <c r="G193" s="102">
        <f>+'Pay App 6'!G193+'Pay App 7'!F193</f>
        <v>0</v>
      </c>
      <c r="H193" s="194">
        <f>+'Pay App 6'!K193</f>
        <v>0</v>
      </c>
      <c r="I193" s="195"/>
      <c r="J193" s="104"/>
      <c r="K193" s="55">
        <f t="shared" si="9"/>
        <v>0</v>
      </c>
      <c r="L193" s="56">
        <f t="shared" si="7"/>
        <v>0</v>
      </c>
      <c r="M193" s="54">
        <f t="shared" si="8"/>
        <v>0</v>
      </c>
      <c r="N193" s="54">
        <f t="shared" si="10"/>
        <v>0</v>
      </c>
      <c r="O193" s="101">
        <f>+'Pay App 6'!O193+'Pay App 6'!P193</f>
        <v>0</v>
      </c>
      <c r="P193" s="73"/>
      <c r="Q193" s="69">
        <f>+'Pay App 6'!Q193+N193+P193</f>
        <v>0</v>
      </c>
    </row>
    <row r="194" spans="1:17" ht="21" customHeight="1" x14ac:dyDescent="0.25">
      <c r="A194" s="153" t="s">
        <v>136</v>
      </c>
      <c r="B194" s="153"/>
      <c r="C194" s="153" t="s">
        <v>137</v>
      </c>
      <c r="D194" s="158"/>
      <c r="E194" s="101">
        <f>+'Pay App 6'!E194</f>
        <v>0</v>
      </c>
      <c r="F194" s="73"/>
      <c r="G194" s="102">
        <f>+'Pay App 6'!G194+'Pay App 7'!F194</f>
        <v>0</v>
      </c>
      <c r="H194" s="194">
        <f>+'Pay App 6'!K194</f>
        <v>0</v>
      </c>
      <c r="I194" s="195"/>
      <c r="J194" s="104"/>
      <c r="K194" s="55">
        <f t="shared" si="9"/>
        <v>0</v>
      </c>
      <c r="L194" s="56">
        <f t="shared" si="7"/>
        <v>0</v>
      </c>
      <c r="M194" s="54">
        <f t="shared" si="8"/>
        <v>0</v>
      </c>
      <c r="N194" s="54">
        <f t="shared" si="10"/>
        <v>0</v>
      </c>
      <c r="O194" s="101">
        <f>+'Pay App 6'!O194+'Pay App 6'!P194</f>
        <v>0</v>
      </c>
      <c r="P194" s="73"/>
      <c r="Q194" s="69">
        <f>+'Pay App 6'!Q194+N194+P194</f>
        <v>0</v>
      </c>
    </row>
    <row r="195" spans="1:17" ht="21" customHeight="1" x14ac:dyDescent="0.25">
      <c r="A195" s="153" t="s">
        <v>138</v>
      </c>
      <c r="B195" s="153"/>
      <c r="C195" s="153" t="s">
        <v>139</v>
      </c>
      <c r="D195" s="158"/>
      <c r="E195" s="101">
        <f>+'Pay App 6'!E195</f>
        <v>0</v>
      </c>
      <c r="F195" s="73"/>
      <c r="G195" s="102">
        <f>+'Pay App 6'!G195+'Pay App 7'!F195</f>
        <v>0</v>
      </c>
      <c r="H195" s="194">
        <f>+'Pay App 6'!K195</f>
        <v>0</v>
      </c>
      <c r="I195" s="195"/>
      <c r="J195" s="104"/>
      <c r="K195" s="55">
        <f t="shared" si="9"/>
        <v>0</v>
      </c>
      <c r="L195" s="56">
        <f t="shared" si="7"/>
        <v>0</v>
      </c>
      <c r="M195" s="54">
        <f t="shared" si="8"/>
        <v>0</v>
      </c>
      <c r="N195" s="54">
        <f t="shared" si="10"/>
        <v>0</v>
      </c>
      <c r="O195" s="101">
        <f>+'Pay App 6'!O195+'Pay App 6'!P195</f>
        <v>0</v>
      </c>
      <c r="P195" s="73"/>
      <c r="Q195" s="69">
        <f>+'Pay App 6'!Q195+N195+P195</f>
        <v>0</v>
      </c>
    </row>
    <row r="196" spans="1:17" ht="21" customHeight="1" x14ac:dyDescent="0.25">
      <c r="A196" s="153" t="s">
        <v>379</v>
      </c>
      <c r="B196" s="153"/>
      <c r="C196" s="154" t="s">
        <v>348</v>
      </c>
      <c r="D196" s="155"/>
      <c r="E196" s="101">
        <f>+'Pay App 6'!E196</f>
        <v>0</v>
      </c>
      <c r="F196" s="73"/>
      <c r="G196" s="102">
        <f>+'Pay App 6'!G196+'Pay App 7'!F196</f>
        <v>0</v>
      </c>
      <c r="H196" s="194">
        <f>+'Pay App 6'!K196</f>
        <v>0</v>
      </c>
      <c r="I196" s="195"/>
      <c r="J196" s="104"/>
      <c r="K196" s="55">
        <f t="shared" si="9"/>
        <v>0</v>
      </c>
      <c r="L196" s="56">
        <f t="shared" si="7"/>
        <v>0</v>
      </c>
      <c r="M196" s="54">
        <f t="shared" si="8"/>
        <v>0</v>
      </c>
      <c r="N196" s="54">
        <f t="shared" si="10"/>
        <v>0</v>
      </c>
      <c r="O196" s="101">
        <f>+'Pay App 6'!O196+'Pay App 6'!P196</f>
        <v>0</v>
      </c>
      <c r="P196" s="73"/>
      <c r="Q196" s="69">
        <f>+'Pay App 6'!Q196+N196+P196</f>
        <v>0</v>
      </c>
    </row>
    <row r="197" spans="1:17" ht="21" customHeight="1" x14ac:dyDescent="0.25">
      <c r="A197" s="156" t="s">
        <v>196</v>
      </c>
      <c r="B197" s="156"/>
      <c r="C197" s="156" t="s">
        <v>197</v>
      </c>
      <c r="D197" s="157"/>
      <c r="E197" s="101">
        <f>+'Pay App 6'!E197</f>
        <v>0</v>
      </c>
      <c r="F197" s="73"/>
      <c r="G197" s="102">
        <f>+'Pay App 6'!G197+'Pay App 7'!F197</f>
        <v>0</v>
      </c>
      <c r="H197" s="194">
        <f>+'Pay App 6'!K197</f>
        <v>0</v>
      </c>
      <c r="I197" s="195"/>
      <c r="J197" s="104"/>
      <c r="K197" s="55">
        <f t="shared" si="9"/>
        <v>0</v>
      </c>
      <c r="L197" s="56">
        <f t="shared" si="7"/>
        <v>0</v>
      </c>
      <c r="M197" s="54">
        <f t="shared" si="8"/>
        <v>0</v>
      </c>
      <c r="N197" s="54">
        <f t="shared" si="10"/>
        <v>0</v>
      </c>
      <c r="O197" s="101">
        <f>+'Pay App 6'!O197+'Pay App 6'!P197</f>
        <v>0</v>
      </c>
      <c r="P197" s="73"/>
      <c r="Q197" s="69">
        <f>+'Pay App 6'!Q197+N197+P197</f>
        <v>0</v>
      </c>
    </row>
    <row r="198" spans="1:17" ht="21" customHeight="1" x14ac:dyDescent="0.25">
      <c r="A198" s="153" t="s">
        <v>140</v>
      </c>
      <c r="B198" s="153"/>
      <c r="C198" s="153" t="s">
        <v>141</v>
      </c>
      <c r="D198" s="158"/>
      <c r="E198" s="101">
        <f>+'Pay App 6'!E198</f>
        <v>0</v>
      </c>
      <c r="F198" s="73"/>
      <c r="G198" s="102">
        <f>+'Pay App 6'!G198+'Pay App 7'!F198</f>
        <v>0</v>
      </c>
      <c r="H198" s="194">
        <f>+'Pay App 6'!K198</f>
        <v>0</v>
      </c>
      <c r="I198" s="195"/>
      <c r="J198" s="104"/>
      <c r="K198" s="55">
        <f t="shared" si="9"/>
        <v>0</v>
      </c>
      <c r="L198" s="56">
        <f t="shared" si="7"/>
        <v>0</v>
      </c>
      <c r="M198" s="54">
        <f t="shared" si="8"/>
        <v>0</v>
      </c>
      <c r="N198" s="54">
        <f t="shared" si="10"/>
        <v>0</v>
      </c>
      <c r="O198" s="101">
        <f>+'Pay App 6'!O198+'Pay App 6'!P198</f>
        <v>0</v>
      </c>
      <c r="P198" s="73"/>
      <c r="Q198" s="69">
        <f>+'Pay App 6'!Q198+N198+P198</f>
        <v>0</v>
      </c>
    </row>
    <row r="199" spans="1:17" ht="21" customHeight="1" x14ac:dyDescent="0.25">
      <c r="A199" s="153" t="s">
        <v>142</v>
      </c>
      <c r="B199" s="153"/>
      <c r="C199" s="153" t="s">
        <v>143</v>
      </c>
      <c r="D199" s="158"/>
      <c r="E199" s="101">
        <f>+'Pay App 6'!E199</f>
        <v>0</v>
      </c>
      <c r="F199" s="73"/>
      <c r="G199" s="102">
        <f>+'Pay App 6'!G199+'Pay App 7'!F199</f>
        <v>0</v>
      </c>
      <c r="H199" s="194">
        <f>+'Pay App 6'!K199</f>
        <v>0</v>
      </c>
      <c r="I199" s="195"/>
      <c r="J199" s="104"/>
      <c r="K199" s="55">
        <f t="shared" si="9"/>
        <v>0</v>
      </c>
      <c r="L199" s="56">
        <f t="shared" si="7"/>
        <v>0</v>
      </c>
      <c r="M199" s="54">
        <f t="shared" si="8"/>
        <v>0</v>
      </c>
      <c r="N199" s="54">
        <f t="shared" si="10"/>
        <v>0</v>
      </c>
      <c r="O199" s="101">
        <f>+'Pay App 6'!O199+'Pay App 6'!P199</f>
        <v>0</v>
      </c>
      <c r="P199" s="73"/>
      <c r="Q199" s="69">
        <f>+'Pay App 6'!Q199+N199+P199</f>
        <v>0</v>
      </c>
    </row>
    <row r="200" spans="1:17" ht="21" customHeight="1" x14ac:dyDescent="0.25">
      <c r="A200" s="153" t="s">
        <v>380</v>
      </c>
      <c r="B200" s="153"/>
      <c r="C200" s="154" t="s">
        <v>381</v>
      </c>
      <c r="D200" s="155"/>
      <c r="E200" s="101">
        <f>+'Pay App 6'!E200</f>
        <v>0</v>
      </c>
      <c r="F200" s="73"/>
      <c r="G200" s="102">
        <f>+'Pay App 6'!G200+'Pay App 7'!F200</f>
        <v>0</v>
      </c>
      <c r="H200" s="194">
        <f>+'Pay App 6'!K200</f>
        <v>0</v>
      </c>
      <c r="I200" s="195"/>
      <c r="J200" s="104"/>
      <c r="K200" s="55">
        <f t="shared" si="9"/>
        <v>0</v>
      </c>
      <c r="L200" s="56">
        <f t="shared" si="7"/>
        <v>0</v>
      </c>
      <c r="M200" s="54">
        <f t="shared" si="8"/>
        <v>0</v>
      </c>
      <c r="N200" s="54">
        <f t="shared" si="10"/>
        <v>0</v>
      </c>
      <c r="O200" s="101">
        <f>+'Pay App 6'!O200+'Pay App 6'!P200</f>
        <v>0</v>
      </c>
      <c r="P200" s="73"/>
      <c r="Q200" s="69">
        <f>+'Pay App 6'!Q200+N200+P200</f>
        <v>0</v>
      </c>
    </row>
    <row r="201" spans="1:17" ht="21" customHeight="1" x14ac:dyDescent="0.25">
      <c r="A201" s="153" t="s">
        <v>382</v>
      </c>
      <c r="B201" s="153"/>
      <c r="C201" s="154" t="s">
        <v>383</v>
      </c>
      <c r="D201" s="155"/>
      <c r="E201" s="101">
        <f>+'Pay App 6'!E201</f>
        <v>0</v>
      </c>
      <c r="F201" s="73"/>
      <c r="G201" s="102">
        <f>+'Pay App 6'!G201+'Pay App 7'!F201</f>
        <v>0</v>
      </c>
      <c r="H201" s="194">
        <f>+'Pay App 6'!K201</f>
        <v>0</v>
      </c>
      <c r="I201" s="195"/>
      <c r="J201" s="104"/>
      <c r="K201" s="55">
        <f t="shared" si="9"/>
        <v>0</v>
      </c>
      <c r="L201" s="56">
        <f t="shared" si="7"/>
        <v>0</v>
      </c>
      <c r="M201" s="54">
        <f t="shared" si="8"/>
        <v>0</v>
      </c>
      <c r="N201" s="54">
        <f t="shared" si="10"/>
        <v>0</v>
      </c>
      <c r="O201" s="101">
        <f>+'Pay App 6'!O201+'Pay App 6'!P201</f>
        <v>0</v>
      </c>
      <c r="P201" s="73"/>
      <c r="Q201" s="69">
        <f>+'Pay App 6'!Q201+N201+P201</f>
        <v>0</v>
      </c>
    </row>
    <row r="202" spans="1:17" ht="21" customHeight="1" x14ac:dyDescent="0.25">
      <c r="A202" s="153" t="s">
        <v>144</v>
      </c>
      <c r="B202" s="153"/>
      <c r="C202" s="153" t="s">
        <v>145</v>
      </c>
      <c r="D202" s="158"/>
      <c r="E202" s="101">
        <f>+'Pay App 6'!E202</f>
        <v>0</v>
      </c>
      <c r="F202" s="73"/>
      <c r="G202" s="102">
        <f>+'Pay App 6'!G202+'Pay App 7'!F202</f>
        <v>0</v>
      </c>
      <c r="H202" s="194">
        <f>+'Pay App 6'!K202</f>
        <v>0</v>
      </c>
      <c r="I202" s="195"/>
      <c r="J202" s="104"/>
      <c r="K202" s="55">
        <f t="shared" si="9"/>
        <v>0</v>
      </c>
      <c r="L202" s="56">
        <f t="shared" si="7"/>
        <v>0</v>
      </c>
      <c r="M202" s="54">
        <f t="shared" si="8"/>
        <v>0</v>
      </c>
      <c r="N202" s="54">
        <f t="shared" si="10"/>
        <v>0</v>
      </c>
      <c r="O202" s="101">
        <f>+'Pay App 6'!O202+'Pay App 6'!P202</f>
        <v>0</v>
      </c>
      <c r="P202" s="73"/>
      <c r="Q202" s="69">
        <f>+'Pay App 6'!Q202+N202+P202</f>
        <v>0</v>
      </c>
    </row>
    <row r="203" spans="1:17" ht="21" customHeight="1" x14ac:dyDescent="0.25">
      <c r="A203" s="153" t="s">
        <v>384</v>
      </c>
      <c r="B203" s="153"/>
      <c r="C203" s="154" t="s">
        <v>385</v>
      </c>
      <c r="D203" s="155"/>
      <c r="E203" s="101">
        <f>+'Pay App 6'!E203</f>
        <v>0</v>
      </c>
      <c r="F203" s="73"/>
      <c r="G203" s="102">
        <f>+'Pay App 6'!G203+'Pay App 7'!F203</f>
        <v>0</v>
      </c>
      <c r="H203" s="194">
        <f>+'Pay App 6'!K203</f>
        <v>0</v>
      </c>
      <c r="I203" s="195"/>
      <c r="J203" s="104"/>
      <c r="K203" s="55">
        <f t="shared" si="9"/>
        <v>0</v>
      </c>
      <c r="L203" s="56">
        <f t="shared" si="7"/>
        <v>0</v>
      </c>
      <c r="M203" s="54">
        <f t="shared" si="8"/>
        <v>0</v>
      </c>
      <c r="N203" s="54">
        <f t="shared" si="10"/>
        <v>0</v>
      </c>
      <c r="O203" s="101">
        <f>+'Pay App 6'!O203+'Pay App 6'!P203</f>
        <v>0</v>
      </c>
      <c r="P203" s="73"/>
      <c r="Q203" s="69">
        <f>+'Pay App 6'!Q203+N203+P203</f>
        <v>0</v>
      </c>
    </row>
    <row r="204" spans="1:17" ht="21" customHeight="1" x14ac:dyDescent="0.25">
      <c r="A204" s="156" t="s">
        <v>198</v>
      </c>
      <c r="B204" s="156"/>
      <c r="C204" s="156" t="s">
        <v>199</v>
      </c>
      <c r="D204" s="157"/>
      <c r="E204" s="101">
        <f>+'Pay App 6'!E204</f>
        <v>0</v>
      </c>
      <c r="F204" s="73"/>
      <c r="G204" s="102">
        <f>+'Pay App 6'!G204+'Pay App 7'!F204</f>
        <v>0</v>
      </c>
      <c r="H204" s="194">
        <f>+'Pay App 6'!K204</f>
        <v>0</v>
      </c>
      <c r="I204" s="195"/>
      <c r="J204" s="104"/>
      <c r="K204" s="55">
        <f t="shared" si="9"/>
        <v>0</v>
      </c>
      <c r="L204" s="56">
        <f t="shared" si="7"/>
        <v>0</v>
      </c>
      <c r="M204" s="54">
        <f t="shared" si="8"/>
        <v>0</v>
      </c>
      <c r="N204" s="54">
        <f t="shared" si="10"/>
        <v>0</v>
      </c>
      <c r="O204" s="101">
        <f>+'Pay App 6'!O204+'Pay App 6'!P204</f>
        <v>0</v>
      </c>
      <c r="P204" s="73"/>
      <c r="Q204" s="69">
        <f>+'Pay App 6'!Q204+N204+P204</f>
        <v>0</v>
      </c>
    </row>
    <row r="205" spans="1:17" ht="21" customHeight="1" x14ac:dyDescent="0.25">
      <c r="A205" s="153" t="s">
        <v>146</v>
      </c>
      <c r="B205" s="153"/>
      <c r="C205" s="153" t="s">
        <v>147</v>
      </c>
      <c r="D205" s="158"/>
      <c r="E205" s="101">
        <f>+'Pay App 6'!E205</f>
        <v>0</v>
      </c>
      <c r="F205" s="73"/>
      <c r="G205" s="102">
        <f>+'Pay App 6'!G205+'Pay App 7'!F205</f>
        <v>0</v>
      </c>
      <c r="H205" s="194">
        <f>+'Pay App 6'!K205</f>
        <v>0</v>
      </c>
      <c r="I205" s="195"/>
      <c r="J205" s="104"/>
      <c r="K205" s="55">
        <f t="shared" si="9"/>
        <v>0</v>
      </c>
      <c r="L205" s="56">
        <f t="shared" si="7"/>
        <v>0</v>
      </c>
      <c r="M205" s="54">
        <f t="shared" si="8"/>
        <v>0</v>
      </c>
      <c r="N205" s="54">
        <f t="shared" si="10"/>
        <v>0</v>
      </c>
      <c r="O205" s="101">
        <f>+'Pay App 6'!O205+'Pay App 6'!P205</f>
        <v>0</v>
      </c>
      <c r="P205" s="73"/>
      <c r="Q205" s="69">
        <f>+'Pay App 6'!Q205+N205+P205</f>
        <v>0</v>
      </c>
    </row>
    <row r="206" spans="1:17" ht="21" customHeight="1" x14ac:dyDescent="0.25">
      <c r="A206" s="156" t="s">
        <v>200</v>
      </c>
      <c r="B206" s="156"/>
      <c r="C206" s="156" t="s">
        <v>201</v>
      </c>
      <c r="D206" s="157"/>
      <c r="E206" s="101">
        <f>+'Pay App 6'!E206</f>
        <v>0</v>
      </c>
      <c r="F206" s="73"/>
      <c r="G206" s="102">
        <f>+'Pay App 6'!G206+'Pay App 7'!F206</f>
        <v>0</v>
      </c>
      <c r="H206" s="194">
        <f>+'Pay App 6'!K206</f>
        <v>0</v>
      </c>
      <c r="I206" s="195"/>
      <c r="J206" s="104"/>
      <c r="K206" s="55">
        <f t="shared" si="9"/>
        <v>0</v>
      </c>
      <c r="L206" s="56">
        <f t="shared" si="7"/>
        <v>0</v>
      </c>
      <c r="M206" s="54">
        <f t="shared" si="8"/>
        <v>0</v>
      </c>
      <c r="N206" s="54">
        <f t="shared" si="10"/>
        <v>0</v>
      </c>
      <c r="O206" s="101">
        <f>+'Pay App 6'!O206+'Pay App 6'!P206</f>
        <v>0</v>
      </c>
      <c r="P206" s="73"/>
      <c r="Q206" s="69">
        <f>+'Pay App 6'!Q206+N206+P206</f>
        <v>0</v>
      </c>
    </row>
    <row r="207" spans="1:17" ht="21" customHeight="1" x14ac:dyDescent="0.25">
      <c r="A207" s="153" t="s">
        <v>148</v>
      </c>
      <c r="B207" s="153"/>
      <c r="C207" s="153" t="s">
        <v>149</v>
      </c>
      <c r="D207" s="158"/>
      <c r="E207" s="101">
        <f>+'Pay App 6'!E207</f>
        <v>0</v>
      </c>
      <c r="F207" s="73"/>
      <c r="G207" s="102">
        <f>+'Pay App 6'!G207+'Pay App 7'!F207</f>
        <v>0</v>
      </c>
      <c r="H207" s="194">
        <f>+'Pay App 6'!K207</f>
        <v>0</v>
      </c>
      <c r="I207" s="195"/>
      <c r="J207" s="104"/>
      <c r="K207" s="55">
        <f t="shared" si="9"/>
        <v>0</v>
      </c>
      <c r="L207" s="56">
        <f t="shared" si="7"/>
        <v>0</v>
      </c>
      <c r="M207" s="54">
        <f t="shared" si="8"/>
        <v>0</v>
      </c>
      <c r="N207" s="54">
        <f t="shared" si="10"/>
        <v>0</v>
      </c>
      <c r="O207" s="101">
        <f>+'Pay App 6'!O207+'Pay App 6'!P207</f>
        <v>0</v>
      </c>
      <c r="P207" s="73"/>
      <c r="Q207" s="69">
        <f>+'Pay App 6'!Q207+N207+P207</f>
        <v>0</v>
      </c>
    </row>
    <row r="208" spans="1:17" ht="21" customHeight="1" x14ac:dyDescent="0.25">
      <c r="A208" s="153" t="s">
        <v>386</v>
      </c>
      <c r="B208" s="153"/>
      <c r="C208" s="154" t="s">
        <v>387</v>
      </c>
      <c r="D208" s="155"/>
      <c r="E208" s="101">
        <f>+'Pay App 6'!E208</f>
        <v>0</v>
      </c>
      <c r="F208" s="73"/>
      <c r="G208" s="102">
        <f>+'Pay App 6'!G208+'Pay App 7'!F208</f>
        <v>0</v>
      </c>
      <c r="H208" s="194">
        <f>+'Pay App 6'!K208</f>
        <v>0</v>
      </c>
      <c r="I208" s="195"/>
      <c r="J208" s="104"/>
      <c r="K208" s="55">
        <f t="shared" si="9"/>
        <v>0</v>
      </c>
      <c r="L208" s="56">
        <f t="shared" si="7"/>
        <v>0</v>
      </c>
      <c r="M208" s="54">
        <f t="shared" si="8"/>
        <v>0</v>
      </c>
      <c r="N208" s="54">
        <f t="shared" si="10"/>
        <v>0</v>
      </c>
      <c r="O208" s="101">
        <f>+'Pay App 6'!O208+'Pay App 6'!P208</f>
        <v>0</v>
      </c>
      <c r="P208" s="73"/>
      <c r="Q208" s="69">
        <f>+'Pay App 6'!Q208+N208+P208</f>
        <v>0</v>
      </c>
    </row>
    <row r="209" spans="1:17" ht="21" customHeight="1" x14ac:dyDescent="0.25">
      <c r="A209" s="153" t="s">
        <v>150</v>
      </c>
      <c r="B209" s="153"/>
      <c r="C209" s="153" t="s">
        <v>151</v>
      </c>
      <c r="D209" s="158"/>
      <c r="E209" s="101">
        <f>+'Pay App 6'!E209</f>
        <v>0</v>
      </c>
      <c r="F209" s="73"/>
      <c r="G209" s="102">
        <f>+'Pay App 6'!G209+'Pay App 7'!F209</f>
        <v>0</v>
      </c>
      <c r="H209" s="194">
        <f>+'Pay App 6'!K209</f>
        <v>0</v>
      </c>
      <c r="I209" s="195"/>
      <c r="J209" s="104"/>
      <c r="K209" s="55">
        <f t="shared" si="9"/>
        <v>0</v>
      </c>
      <c r="L209" s="56">
        <f t="shared" si="7"/>
        <v>0</v>
      </c>
      <c r="M209" s="54">
        <f t="shared" si="8"/>
        <v>0</v>
      </c>
      <c r="N209" s="54">
        <f t="shared" si="10"/>
        <v>0</v>
      </c>
      <c r="O209" s="101">
        <f>+'Pay App 6'!O209+'Pay App 6'!P209</f>
        <v>0</v>
      </c>
      <c r="P209" s="73"/>
      <c r="Q209" s="69">
        <f>+'Pay App 6'!Q209+N209+P209</f>
        <v>0</v>
      </c>
    </row>
    <row r="210" spans="1:17" ht="21" customHeight="1" x14ac:dyDescent="0.25">
      <c r="A210" s="153" t="s">
        <v>388</v>
      </c>
      <c r="B210" s="153"/>
      <c r="C210" s="154" t="s">
        <v>389</v>
      </c>
      <c r="D210" s="155"/>
      <c r="E210" s="101">
        <f>+'Pay App 6'!E210</f>
        <v>0</v>
      </c>
      <c r="F210" s="73"/>
      <c r="G210" s="102">
        <f>+'Pay App 6'!G210+'Pay App 7'!F210</f>
        <v>0</v>
      </c>
      <c r="H210" s="194">
        <f>+'Pay App 6'!K210</f>
        <v>0</v>
      </c>
      <c r="I210" s="195"/>
      <c r="J210" s="104"/>
      <c r="K210" s="55">
        <f t="shared" si="9"/>
        <v>0</v>
      </c>
      <c r="L210" s="56">
        <f t="shared" ref="L210:L239" si="11">IF(ISERROR(K210/G210),0,K210/G210)</f>
        <v>0</v>
      </c>
      <c r="M210" s="54">
        <f t="shared" ref="M210:M238" si="12">+G210-K210</f>
        <v>0</v>
      </c>
      <c r="N210" s="54">
        <f t="shared" si="10"/>
        <v>0</v>
      </c>
      <c r="O210" s="101">
        <f>+'Pay App 6'!O210+'Pay App 6'!P210</f>
        <v>0</v>
      </c>
      <c r="P210" s="73"/>
      <c r="Q210" s="69">
        <f>+'Pay App 6'!Q210+N210+P210</f>
        <v>0</v>
      </c>
    </row>
    <row r="211" spans="1:17" ht="21" customHeight="1" x14ac:dyDescent="0.25">
      <c r="A211" s="156" t="s">
        <v>202</v>
      </c>
      <c r="B211" s="156"/>
      <c r="C211" s="156" t="s">
        <v>203</v>
      </c>
      <c r="D211" s="157"/>
      <c r="E211" s="101">
        <f>+'Pay App 6'!E211</f>
        <v>0</v>
      </c>
      <c r="F211" s="73"/>
      <c r="G211" s="102">
        <f>+'Pay App 6'!G211+'Pay App 7'!F211</f>
        <v>0</v>
      </c>
      <c r="H211" s="194">
        <f>+'Pay App 6'!K211</f>
        <v>0</v>
      </c>
      <c r="I211" s="195"/>
      <c r="J211" s="104"/>
      <c r="K211" s="55">
        <f t="shared" ref="K211:K238" si="13">+H211+J211</f>
        <v>0</v>
      </c>
      <c r="L211" s="56">
        <f t="shared" si="11"/>
        <v>0</v>
      </c>
      <c r="M211" s="54">
        <f t="shared" si="12"/>
        <v>0</v>
      </c>
      <c r="N211" s="54">
        <f t="shared" ref="N211:N238" si="14">SUM(+J211*0.05)</f>
        <v>0</v>
      </c>
      <c r="O211" s="101">
        <f>+'Pay App 6'!O211+'Pay App 6'!P211</f>
        <v>0</v>
      </c>
      <c r="P211" s="73"/>
      <c r="Q211" s="69">
        <f>+'Pay App 6'!Q211+N211+P211</f>
        <v>0</v>
      </c>
    </row>
    <row r="212" spans="1:17" ht="21" customHeight="1" x14ac:dyDescent="0.25">
      <c r="A212" s="153" t="s">
        <v>390</v>
      </c>
      <c r="B212" s="153"/>
      <c r="C212" s="154" t="s">
        <v>391</v>
      </c>
      <c r="D212" s="155"/>
      <c r="E212" s="101">
        <f>+'Pay App 6'!E212</f>
        <v>0</v>
      </c>
      <c r="F212" s="73"/>
      <c r="G212" s="102">
        <f>+'Pay App 6'!G212+'Pay App 7'!F212</f>
        <v>0</v>
      </c>
      <c r="H212" s="194">
        <f>+'Pay App 6'!K212</f>
        <v>0</v>
      </c>
      <c r="I212" s="195"/>
      <c r="J212" s="104"/>
      <c r="K212" s="55">
        <f t="shared" si="13"/>
        <v>0</v>
      </c>
      <c r="L212" s="56">
        <f t="shared" si="11"/>
        <v>0</v>
      </c>
      <c r="M212" s="54">
        <f t="shared" si="12"/>
        <v>0</v>
      </c>
      <c r="N212" s="54">
        <f t="shared" si="14"/>
        <v>0</v>
      </c>
      <c r="O212" s="101">
        <f>+'Pay App 6'!O212+'Pay App 6'!P212</f>
        <v>0</v>
      </c>
      <c r="P212" s="73"/>
      <c r="Q212" s="69">
        <f>+'Pay App 6'!Q212+N212+P212</f>
        <v>0</v>
      </c>
    </row>
    <row r="213" spans="1:17" ht="21" customHeight="1" x14ac:dyDescent="0.25">
      <c r="A213" s="153" t="s">
        <v>152</v>
      </c>
      <c r="B213" s="153"/>
      <c r="C213" s="153" t="s">
        <v>153</v>
      </c>
      <c r="D213" s="158"/>
      <c r="E213" s="101">
        <f>+'Pay App 6'!E213</f>
        <v>0</v>
      </c>
      <c r="F213" s="73"/>
      <c r="G213" s="102">
        <f>+'Pay App 6'!G213+'Pay App 7'!F213</f>
        <v>0</v>
      </c>
      <c r="H213" s="194">
        <f>+'Pay App 6'!K213</f>
        <v>0</v>
      </c>
      <c r="I213" s="195"/>
      <c r="J213" s="104"/>
      <c r="K213" s="55">
        <f t="shared" si="13"/>
        <v>0</v>
      </c>
      <c r="L213" s="56">
        <f t="shared" si="11"/>
        <v>0</v>
      </c>
      <c r="M213" s="54">
        <f t="shared" si="12"/>
        <v>0</v>
      </c>
      <c r="N213" s="54">
        <f t="shared" si="14"/>
        <v>0</v>
      </c>
      <c r="O213" s="101">
        <f>+'Pay App 6'!O213+'Pay App 6'!P213</f>
        <v>0</v>
      </c>
      <c r="P213" s="73"/>
      <c r="Q213" s="69">
        <f>+'Pay App 6'!Q213+N213+P213</f>
        <v>0</v>
      </c>
    </row>
    <row r="214" spans="1:17" ht="21" customHeight="1" x14ac:dyDescent="0.25">
      <c r="A214" s="153" t="s">
        <v>154</v>
      </c>
      <c r="B214" s="153"/>
      <c r="C214" s="153" t="s">
        <v>155</v>
      </c>
      <c r="D214" s="158"/>
      <c r="E214" s="101">
        <f>+'Pay App 6'!E214</f>
        <v>0</v>
      </c>
      <c r="F214" s="73"/>
      <c r="G214" s="102">
        <f>+'Pay App 6'!G214+'Pay App 7'!F214</f>
        <v>0</v>
      </c>
      <c r="H214" s="194">
        <f>+'Pay App 6'!K214</f>
        <v>0</v>
      </c>
      <c r="I214" s="195"/>
      <c r="J214" s="104"/>
      <c r="K214" s="55">
        <f t="shared" si="13"/>
        <v>0</v>
      </c>
      <c r="L214" s="56">
        <f t="shared" si="11"/>
        <v>0</v>
      </c>
      <c r="M214" s="54">
        <f t="shared" si="12"/>
        <v>0</v>
      </c>
      <c r="N214" s="54">
        <f t="shared" si="14"/>
        <v>0</v>
      </c>
      <c r="O214" s="101">
        <f>+'Pay App 6'!O214+'Pay App 6'!P214</f>
        <v>0</v>
      </c>
      <c r="P214" s="73"/>
      <c r="Q214" s="69">
        <f>+'Pay App 6'!Q214+N214+P214</f>
        <v>0</v>
      </c>
    </row>
    <row r="215" spans="1:17" ht="21" customHeight="1" x14ac:dyDescent="0.25">
      <c r="A215" s="153" t="s">
        <v>156</v>
      </c>
      <c r="B215" s="153"/>
      <c r="C215" s="153" t="s">
        <v>157</v>
      </c>
      <c r="D215" s="158"/>
      <c r="E215" s="101">
        <f>+'Pay App 6'!E215</f>
        <v>0</v>
      </c>
      <c r="F215" s="73"/>
      <c r="G215" s="102">
        <f>+'Pay App 6'!G215+'Pay App 7'!F215</f>
        <v>0</v>
      </c>
      <c r="H215" s="194">
        <f>+'Pay App 6'!K215</f>
        <v>0</v>
      </c>
      <c r="I215" s="195"/>
      <c r="J215" s="104"/>
      <c r="K215" s="55">
        <f t="shared" si="13"/>
        <v>0</v>
      </c>
      <c r="L215" s="56">
        <f t="shared" si="11"/>
        <v>0</v>
      </c>
      <c r="M215" s="54">
        <f t="shared" si="12"/>
        <v>0</v>
      </c>
      <c r="N215" s="54">
        <f t="shared" si="14"/>
        <v>0</v>
      </c>
      <c r="O215" s="101">
        <f>+'Pay App 6'!O215+'Pay App 6'!P215</f>
        <v>0</v>
      </c>
      <c r="P215" s="73"/>
      <c r="Q215" s="69">
        <f>+'Pay App 6'!Q215+N215+P215</f>
        <v>0</v>
      </c>
    </row>
    <row r="216" spans="1:17" ht="21" customHeight="1" x14ac:dyDescent="0.25">
      <c r="A216" s="153" t="s">
        <v>393</v>
      </c>
      <c r="B216" s="153"/>
      <c r="C216" s="154" t="s">
        <v>392</v>
      </c>
      <c r="D216" s="155"/>
      <c r="E216" s="101">
        <f>+'Pay App 6'!E216</f>
        <v>0</v>
      </c>
      <c r="F216" s="73"/>
      <c r="G216" s="102">
        <f>+'Pay App 6'!G216+'Pay App 7'!F216</f>
        <v>0</v>
      </c>
      <c r="H216" s="194">
        <f>+'Pay App 6'!K216</f>
        <v>0</v>
      </c>
      <c r="I216" s="195"/>
      <c r="J216" s="104"/>
      <c r="K216" s="55">
        <f t="shared" si="13"/>
        <v>0</v>
      </c>
      <c r="L216" s="56">
        <f t="shared" si="11"/>
        <v>0</v>
      </c>
      <c r="M216" s="54">
        <f t="shared" si="12"/>
        <v>0</v>
      </c>
      <c r="N216" s="54">
        <f t="shared" si="14"/>
        <v>0</v>
      </c>
      <c r="O216" s="101">
        <f>+'Pay App 6'!O216+'Pay App 6'!P216</f>
        <v>0</v>
      </c>
      <c r="P216" s="73"/>
      <c r="Q216" s="69">
        <f>+'Pay App 6'!Q216+N216+P216</f>
        <v>0</v>
      </c>
    </row>
    <row r="217" spans="1:17" ht="21" customHeight="1" x14ac:dyDescent="0.25">
      <c r="A217" s="156" t="s">
        <v>204</v>
      </c>
      <c r="B217" s="156"/>
      <c r="C217" s="156" t="s">
        <v>205</v>
      </c>
      <c r="D217" s="157"/>
      <c r="E217" s="101">
        <f>+'Pay App 6'!E217</f>
        <v>0</v>
      </c>
      <c r="F217" s="73"/>
      <c r="G217" s="102">
        <f>+'Pay App 6'!G217+'Pay App 7'!F217</f>
        <v>0</v>
      </c>
      <c r="H217" s="194">
        <f>+'Pay App 6'!K217</f>
        <v>0</v>
      </c>
      <c r="I217" s="195"/>
      <c r="J217" s="104"/>
      <c r="K217" s="55">
        <f t="shared" si="13"/>
        <v>0</v>
      </c>
      <c r="L217" s="56">
        <f t="shared" si="11"/>
        <v>0</v>
      </c>
      <c r="M217" s="54">
        <f t="shared" si="12"/>
        <v>0</v>
      </c>
      <c r="N217" s="54">
        <f t="shared" si="14"/>
        <v>0</v>
      </c>
      <c r="O217" s="101">
        <f>+'Pay App 6'!O217+'Pay App 6'!P217</f>
        <v>0</v>
      </c>
      <c r="P217" s="73"/>
      <c r="Q217" s="69">
        <f>+'Pay App 6'!Q217+N217+P217</f>
        <v>0</v>
      </c>
    </row>
    <row r="218" spans="1:17" ht="21" customHeight="1" x14ac:dyDescent="0.25">
      <c r="A218" s="153" t="s">
        <v>158</v>
      </c>
      <c r="B218" s="153"/>
      <c r="C218" s="153" t="s">
        <v>159</v>
      </c>
      <c r="D218" s="158"/>
      <c r="E218" s="101">
        <f>+'Pay App 6'!E218</f>
        <v>0</v>
      </c>
      <c r="F218" s="73"/>
      <c r="G218" s="102">
        <f>+'Pay App 6'!G218+'Pay App 7'!F218</f>
        <v>0</v>
      </c>
      <c r="H218" s="194">
        <f>+'Pay App 6'!K218</f>
        <v>0</v>
      </c>
      <c r="I218" s="195"/>
      <c r="J218" s="104"/>
      <c r="K218" s="55">
        <f t="shared" si="13"/>
        <v>0</v>
      </c>
      <c r="L218" s="56">
        <f t="shared" si="11"/>
        <v>0</v>
      </c>
      <c r="M218" s="54">
        <f t="shared" si="12"/>
        <v>0</v>
      </c>
      <c r="N218" s="54">
        <f t="shared" si="14"/>
        <v>0</v>
      </c>
      <c r="O218" s="101">
        <f>+'Pay App 6'!O218+'Pay App 6'!P218</f>
        <v>0</v>
      </c>
      <c r="P218" s="73"/>
      <c r="Q218" s="69">
        <f>+'Pay App 6'!Q218+N218+P218</f>
        <v>0</v>
      </c>
    </row>
    <row r="219" spans="1:17" ht="21" customHeight="1" x14ac:dyDescent="0.25">
      <c r="A219" s="156" t="s">
        <v>206</v>
      </c>
      <c r="B219" s="156"/>
      <c r="C219" s="156" t="s">
        <v>207</v>
      </c>
      <c r="D219" s="157"/>
      <c r="E219" s="101">
        <f>+'Pay App 6'!E219</f>
        <v>0</v>
      </c>
      <c r="F219" s="73"/>
      <c r="G219" s="102">
        <f>+'Pay App 6'!G219+'Pay App 7'!F219</f>
        <v>0</v>
      </c>
      <c r="H219" s="194">
        <f>+'Pay App 6'!K219</f>
        <v>0</v>
      </c>
      <c r="I219" s="195"/>
      <c r="J219" s="104"/>
      <c r="K219" s="55">
        <f t="shared" si="13"/>
        <v>0</v>
      </c>
      <c r="L219" s="56">
        <f t="shared" si="11"/>
        <v>0</v>
      </c>
      <c r="M219" s="54">
        <f t="shared" si="12"/>
        <v>0</v>
      </c>
      <c r="N219" s="54">
        <f t="shared" si="14"/>
        <v>0</v>
      </c>
      <c r="O219" s="101">
        <f>+'Pay App 6'!O219+'Pay App 6'!P219</f>
        <v>0</v>
      </c>
      <c r="P219" s="73"/>
      <c r="Q219" s="69">
        <f>+'Pay App 6'!Q219+N219+P219</f>
        <v>0</v>
      </c>
    </row>
    <row r="220" spans="1:17" ht="21" customHeight="1" x14ac:dyDescent="0.25">
      <c r="A220" s="153" t="s">
        <v>160</v>
      </c>
      <c r="B220" s="153"/>
      <c r="C220" s="153" t="s">
        <v>161</v>
      </c>
      <c r="D220" s="158"/>
      <c r="E220" s="101">
        <f>+'Pay App 6'!E220</f>
        <v>0</v>
      </c>
      <c r="F220" s="73"/>
      <c r="G220" s="102">
        <f>+'Pay App 6'!G220+'Pay App 7'!F220</f>
        <v>0</v>
      </c>
      <c r="H220" s="194">
        <f>+'Pay App 6'!K220</f>
        <v>0</v>
      </c>
      <c r="I220" s="195"/>
      <c r="J220" s="104"/>
      <c r="K220" s="55">
        <f t="shared" si="13"/>
        <v>0</v>
      </c>
      <c r="L220" s="56">
        <f t="shared" si="11"/>
        <v>0</v>
      </c>
      <c r="M220" s="54">
        <f t="shared" si="12"/>
        <v>0</v>
      </c>
      <c r="N220" s="54">
        <f t="shared" si="14"/>
        <v>0</v>
      </c>
      <c r="O220" s="101">
        <f>+'Pay App 6'!O220+'Pay App 6'!P220</f>
        <v>0</v>
      </c>
      <c r="P220" s="73"/>
      <c r="Q220" s="69">
        <f>+'Pay App 6'!Q220+N220+P220</f>
        <v>0</v>
      </c>
    </row>
    <row r="221" spans="1:17" ht="21" customHeight="1" x14ac:dyDescent="0.25">
      <c r="A221" s="153" t="s">
        <v>162</v>
      </c>
      <c r="B221" s="153"/>
      <c r="C221" s="153" t="s">
        <v>163</v>
      </c>
      <c r="D221" s="158"/>
      <c r="E221" s="101">
        <f>+'Pay App 6'!E221</f>
        <v>0</v>
      </c>
      <c r="F221" s="73"/>
      <c r="G221" s="102">
        <f>+'Pay App 6'!G221+'Pay App 7'!F221</f>
        <v>0</v>
      </c>
      <c r="H221" s="194">
        <f>+'Pay App 6'!K221</f>
        <v>0</v>
      </c>
      <c r="I221" s="195"/>
      <c r="J221" s="104"/>
      <c r="K221" s="55">
        <f t="shared" si="13"/>
        <v>0</v>
      </c>
      <c r="L221" s="56">
        <f t="shared" si="11"/>
        <v>0</v>
      </c>
      <c r="M221" s="54">
        <f t="shared" si="12"/>
        <v>0</v>
      </c>
      <c r="N221" s="54">
        <f t="shared" si="14"/>
        <v>0</v>
      </c>
      <c r="O221" s="101">
        <f>+'Pay App 6'!O221+'Pay App 6'!P221</f>
        <v>0</v>
      </c>
      <c r="P221" s="73"/>
      <c r="Q221" s="69">
        <f>+'Pay App 6'!Q221+N221+P221</f>
        <v>0</v>
      </c>
    </row>
    <row r="222" spans="1:17" ht="21" customHeight="1" x14ac:dyDescent="0.25">
      <c r="A222" s="153" t="s">
        <v>394</v>
      </c>
      <c r="B222" s="153"/>
      <c r="C222" s="153" t="s">
        <v>395</v>
      </c>
      <c r="D222" s="158"/>
      <c r="E222" s="101">
        <f>+'Pay App 6'!E222</f>
        <v>0</v>
      </c>
      <c r="F222" s="73"/>
      <c r="G222" s="102">
        <f>+'Pay App 6'!G222+'Pay App 7'!F222</f>
        <v>0</v>
      </c>
      <c r="H222" s="194">
        <f>+'Pay App 6'!K222</f>
        <v>0</v>
      </c>
      <c r="I222" s="195"/>
      <c r="J222" s="104"/>
      <c r="K222" s="55">
        <f t="shared" si="13"/>
        <v>0</v>
      </c>
      <c r="L222" s="56">
        <f t="shared" si="11"/>
        <v>0</v>
      </c>
      <c r="M222" s="54">
        <f t="shared" si="12"/>
        <v>0</v>
      </c>
      <c r="N222" s="54">
        <f t="shared" si="14"/>
        <v>0</v>
      </c>
      <c r="O222" s="101">
        <f>+'Pay App 6'!O222+'Pay App 6'!P222</f>
        <v>0</v>
      </c>
      <c r="P222" s="73"/>
      <c r="Q222" s="69">
        <f>+'Pay App 6'!Q222+N222+P222</f>
        <v>0</v>
      </c>
    </row>
    <row r="223" spans="1:17" ht="21" customHeight="1" x14ac:dyDescent="0.25">
      <c r="A223" s="153" t="s">
        <v>396</v>
      </c>
      <c r="B223" s="153"/>
      <c r="C223" s="153" t="s">
        <v>397</v>
      </c>
      <c r="D223" s="158"/>
      <c r="E223" s="101">
        <f>+'Pay App 6'!E223</f>
        <v>0</v>
      </c>
      <c r="F223" s="73"/>
      <c r="G223" s="102">
        <f>+'Pay App 6'!G223+'Pay App 7'!F223</f>
        <v>0</v>
      </c>
      <c r="H223" s="194">
        <f>+'Pay App 6'!K223</f>
        <v>0</v>
      </c>
      <c r="I223" s="195"/>
      <c r="J223" s="104"/>
      <c r="K223" s="55">
        <f t="shared" si="13"/>
        <v>0</v>
      </c>
      <c r="L223" s="56">
        <f t="shared" si="11"/>
        <v>0</v>
      </c>
      <c r="M223" s="54">
        <f t="shared" si="12"/>
        <v>0</v>
      </c>
      <c r="N223" s="54">
        <f t="shared" si="14"/>
        <v>0</v>
      </c>
      <c r="O223" s="101">
        <f>+'Pay App 6'!O223+'Pay App 6'!P223</f>
        <v>0</v>
      </c>
      <c r="P223" s="73"/>
      <c r="Q223" s="69">
        <f>+'Pay App 6'!Q223+N223+P223</f>
        <v>0</v>
      </c>
    </row>
    <row r="224" spans="1:17" ht="21" customHeight="1" x14ac:dyDescent="0.25">
      <c r="A224" s="156" t="s">
        <v>398</v>
      </c>
      <c r="B224" s="156"/>
      <c r="C224" s="156" t="s">
        <v>399</v>
      </c>
      <c r="D224" s="157"/>
      <c r="E224" s="101">
        <f>+'Pay App 6'!E224</f>
        <v>0</v>
      </c>
      <c r="F224" s="73"/>
      <c r="G224" s="102">
        <f>+'Pay App 6'!G224+'Pay App 7'!F224</f>
        <v>0</v>
      </c>
      <c r="H224" s="194">
        <f>+'Pay App 6'!K224</f>
        <v>0</v>
      </c>
      <c r="I224" s="195"/>
      <c r="J224" s="104"/>
      <c r="K224" s="55">
        <f t="shared" si="13"/>
        <v>0</v>
      </c>
      <c r="L224" s="56">
        <f t="shared" si="11"/>
        <v>0</v>
      </c>
      <c r="M224" s="54">
        <f t="shared" si="12"/>
        <v>0</v>
      </c>
      <c r="N224" s="54">
        <f t="shared" si="14"/>
        <v>0</v>
      </c>
      <c r="O224" s="101">
        <f>+'Pay App 6'!O224+'Pay App 6'!P224</f>
        <v>0</v>
      </c>
      <c r="P224" s="73"/>
      <c r="Q224" s="69">
        <f>+'Pay App 6'!Q224+N224+P224</f>
        <v>0</v>
      </c>
    </row>
    <row r="225" spans="1:17" ht="21" customHeight="1" x14ac:dyDescent="0.25">
      <c r="A225" s="153" t="s">
        <v>164</v>
      </c>
      <c r="B225" s="153"/>
      <c r="C225" s="153" t="s">
        <v>165</v>
      </c>
      <c r="D225" s="158"/>
      <c r="E225" s="101">
        <f>+'Pay App 6'!E225</f>
        <v>0</v>
      </c>
      <c r="F225" s="73"/>
      <c r="G225" s="102">
        <f>+'Pay App 6'!G225+'Pay App 7'!F225</f>
        <v>0</v>
      </c>
      <c r="H225" s="194">
        <f>+'Pay App 6'!K225</f>
        <v>0</v>
      </c>
      <c r="I225" s="195"/>
      <c r="J225" s="104"/>
      <c r="K225" s="55">
        <f t="shared" si="13"/>
        <v>0</v>
      </c>
      <c r="L225" s="56">
        <f t="shared" si="11"/>
        <v>0</v>
      </c>
      <c r="M225" s="54">
        <f t="shared" si="12"/>
        <v>0</v>
      </c>
      <c r="N225" s="54">
        <f t="shared" si="14"/>
        <v>0</v>
      </c>
      <c r="O225" s="101">
        <f>+'Pay App 6'!O225+'Pay App 6'!P225</f>
        <v>0</v>
      </c>
      <c r="P225" s="73"/>
      <c r="Q225" s="69">
        <f>+'Pay App 6'!Q225+N225+P225</f>
        <v>0</v>
      </c>
    </row>
    <row r="226" spans="1:17" ht="21" customHeight="1" x14ac:dyDescent="0.25">
      <c r="A226" s="153" t="s">
        <v>166</v>
      </c>
      <c r="B226" s="153"/>
      <c r="C226" s="153" t="s">
        <v>167</v>
      </c>
      <c r="D226" s="158"/>
      <c r="E226" s="101">
        <f>+'Pay App 6'!E226</f>
        <v>0</v>
      </c>
      <c r="F226" s="73"/>
      <c r="G226" s="102">
        <f>+'Pay App 6'!G226+'Pay App 7'!F226</f>
        <v>0</v>
      </c>
      <c r="H226" s="194">
        <f>+'Pay App 6'!K226</f>
        <v>0</v>
      </c>
      <c r="I226" s="195"/>
      <c r="J226" s="104"/>
      <c r="K226" s="55">
        <f t="shared" si="13"/>
        <v>0</v>
      </c>
      <c r="L226" s="56">
        <f t="shared" si="11"/>
        <v>0</v>
      </c>
      <c r="M226" s="54">
        <f t="shared" si="12"/>
        <v>0</v>
      </c>
      <c r="N226" s="54">
        <f t="shared" si="14"/>
        <v>0</v>
      </c>
      <c r="O226" s="101">
        <f>+'Pay App 6'!O226+'Pay App 6'!P226</f>
        <v>0</v>
      </c>
      <c r="P226" s="73"/>
      <c r="Q226" s="69">
        <f>+'Pay App 6'!Q226+N226+P226</f>
        <v>0</v>
      </c>
    </row>
    <row r="227" spans="1:17" ht="21" customHeight="1" x14ac:dyDescent="0.25">
      <c r="A227" s="153" t="s">
        <v>400</v>
      </c>
      <c r="B227" s="153"/>
      <c r="C227" s="153" t="s">
        <v>401</v>
      </c>
      <c r="D227" s="158"/>
      <c r="E227" s="101">
        <f>+'Pay App 6'!E227</f>
        <v>0</v>
      </c>
      <c r="F227" s="73"/>
      <c r="G227" s="102">
        <f>+'Pay App 6'!G227+'Pay App 7'!F227</f>
        <v>0</v>
      </c>
      <c r="H227" s="194">
        <f>+'Pay App 6'!K227</f>
        <v>0</v>
      </c>
      <c r="I227" s="195"/>
      <c r="J227" s="104"/>
      <c r="K227" s="55">
        <f t="shared" si="13"/>
        <v>0</v>
      </c>
      <c r="L227" s="56">
        <f t="shared" si="11"/>
        <v>0</v>
      </c>
      <c r="M227" s="54">
        <f t="shared" si="12"/>
        <v>0</v>
      </c>
      <c r="N227" s="54">
        <f t="shared" si="14"/>
        <v>0</v>
      </c>
      <c r="O227" s="101">
        <f>+'Pay App 6'!O227+'Pay App 6'!P227</f>
        <v>0</v>
      </c>
      <c r="P227" s="73"/>
      <c r="Q227" s="69">
        <f>+'Pay App 6'!Q227+N227+P227</f>
        <v>0</v>
      </c>
    </row>
    <row r="228" spans="1:17" ht="21" customHeight="1" x14ac:dyDescent="0.25">
      <c r="A228" s="153" t="s">
        <v>168</v>
      </c>
      <c r="B228" s="153"/>
      <c r="C228" s="153" t="s">
        <v>169</v>
      </c>
      <c r="D228" s="158"/>
      <c r="E228" s="101">
        <f>+'Pay App 6'!E228</f>
        <v>0</v>
      </c>
      <c r="F228" s="73"/>
      <c r="G228" s="102">
        <f>+'Pay App 6'!G228+'Pay App 7'!F228</f>
        <v>0</v>
      </c>
      <c r="H228" s="194">
        <f>+'Pay App 6'!K228</f>
        <v>0</v>
      </c>
      <c r="I228" s="195"/>
      <c r="J228" s="104"/>
      <c r="K228" s="55">
        <f t="shared" si="13"/>
        <v>0</v>
      </c>
      <c r="L228" s="56">
        <f t="shared" si="11"/>
        <v>0</v>
      </c>
      <c r="M228" s="54">
        <f t="shared" si="12"/>
        <v>0</v>
      </c>
      <c r="N228" s="54">
        <f t="shared" si="14"/>
        <v>0</v>
      </c>
      <c r="O228" s="101">
        <f>+'Pay App 6'!O228+'Pay App 6'!P228</f>
        <v>0</v>
      </c>
      <c r="P228" s="73"/>
      <c r="Q228" s="69">
        <f>+'Pay App 6'!Q228+N228+P228</f>
        <v>0</v>
      </c>
    </row>
    <row r="229" spans="1:17" ht="21" customHeight="1" x14ac:dyDescent="0.25">
      <c r="A229" s="153" t="s">
        <v>170</v>
      </c>
      <c r="B229" s="153"/>
      <c r="C229" s="153" t="s">
        <v>171</v>
      </c>
      <c r="D229" s="158"/>
      <c r="E229" s="101">
        <f>+'Pay App 6'!E229</f>
        <v>0</v>
      </c>
      <c r="F229" s="73"/>
      <c r="G229" s="102">
        <f>+'Pay App 6'!G229+'Pay App 7'!F229</f>
        <v>0</v>
      </c>
      <c r="H229" s="194">
        <f>+'Pay App 6'!K229</f>
        <v>0</v>
      </c>
      <c r="I229" s="195"/>
      <c r="J229" s="104"/>
      <c r="K229" s="55">
        <f t="shared" si="13"/>
        <v>0</v>
      </c>
      <c r="L229" s="56">
        <f t="shared" si="11"/>
        <v>0</v>
      </c>
      <c r="M229" s="54">
        <f t="shared" si="12"/>
        <v>0</v>
      </c>
      <c r="N229" s="54">
        <f t="shared" si="14"/>
        <v>0</v>
      </c>
      <c r="O229" s="101">
        <f>+'Pay App 6'!O229+'Pay App 6'!P229</f>
        <v>0</v>
      </c>
      <c r="P229" s="73"/>
      <c r="Q229" s="69">
        <f>+'Pay App 6'!Q229+N229+P229</f>
        <v>0</v>
      </c>
    </row>
    <row r="230" spans="1:17" ht="21" customHeight="1" x14ac:dyDescent="0.25">
      <c r="A230" s="156" t="s">
        <v>208</v>
      </c>
      <c r="B230" s="156"/>
      <c r="C230" s="156" t="s">
        <v>172</v>
      </c>
      <c r="D230" s="157"/>
      <c r="E230" s="101">
        <f>+'Pay App 6'!E230</f>
        <v>0</v>
      </c>
      <c r="F230" s="73"/>
      <c r="G230" s="102">
        <f>+'Pay App 6'!G230+'Pay App 7'!F230</f>
        <v>0</v>
      </c>
      <c r="H230" s="194">
        <f>+'Pay App 6'!K230</f>
        <v>0</v>
      </c>
      <c r="I230" s="195"/>
      <c r="J230" s="104"/>
      <c r="K230" s="55">
        <f t="shared" si="13"/>
        <v>0</v>
      </c>
      <c r="L230" s="56">
        <f t="shared" si="11"/>
        <v>0</v>
      </c>
      <c r="M230" s="54">
        <f t="shared" si="12"/>
        <v>0</v>
      </c>
      <c r="N230" s="54">
        <f t="shared" si="14"/>
        <v>0</v>
      </c>
      <c r="O230" s="101">
        <f>+'Pay App 6'!O230+'Pay App 6'!P230</f>
        <v>0</v>
      </c>
      <c r="P230" s="73"/>
      <c r="Q230" s="69">
        <f>+'Pay App 6'!Q230+N230+P230</f>
        <v>0</v>
      </c>
    </row>
    <row r="231" spans="1:17" ht="21" customHeight="1" x14ac:dyDescent="0.25">
      <c r="A231" s="153" t="s">
        <v>173</v>
      </c>
      <c r="B231" s="153"/>
      <c r="C231" s="153" t="s">
        <v>174</v>
      </c>
      <c r="D231" s="158"/>
      <c r="E231" s="101">
        <f>+'Pay App 6'!E231</f>
        <v>0</v>
      </c>
      <c r="F231" s="73"/>
      <c r="G231" s="102">
        <f>+'Pay App 6'!G231+'Pay App 7'!F231</f>
        <v>0</v>
      </c>
      <c r="H231" s="194">
        <f>+'Pay App 6'!K231</f>
        <v>0</v>
      </c>
      <c r="I231" s="195"/>
      <c r="J231" s="104"/>
      <c r="K231" s="55">
        <f t="shared" si="13"/>
        <v>0</v>
      </c>
      <c r="L231" s="56">
        <f t="shared" si="11"/>
        <v>0</v>
      </c>
      <c r="M231" s="54">
        <f t="shared" si="12"/>
        <v>0</v>
      </c>
      <c r="N231" s="54">
        <f t="shared" si="14"/>
        <v>0</v>
      </c>
      <c r="O231" s="101">
        <f>+'Pay App 6'!O231+'Pay App 6'!P231</f>
        <v>0</v>
      </c>
      <c r="P231" s="73"/>
      <c r="Q231" s="69">
        <f>+'Pay App 6'!Q231+N231+P231</f>
        <v>0</v>
      </c>
    </row>
    <row r="232" spans="1:17" ht="21" customHeight="1" x14ac:dyDescent="0.25">
      <c r="A232" s="153" t="s">
        <v>175</v>
      </c>
      <c r="B232" s="153"/>
      <c r="C232" s="153" t="s">
        <v>176</v>
      </c>
      <c r="D232" s="158"/>
      <c r="E232" s="101">
        <f>+'Pay App 6'!E232</f>
        <v>0</v>
      </c>
      <c r="F232" s="73"/>
      <c r="G232" s="102">
        <f>+'Pay App 6'!G232+'Pay App 7'!F232</f>
        <v>0</v>
      </c>
      <c r="H232" s="194">
        <f>+'Pay App 6'!K232</f>
        <v>0</v>
      </c>
      <c r="I232" s="195"/>
      <c r="J232" s="104"/>
      <c r="K232" s="55">
        <f t="shared" si="13"/>
        <v>0</v>
      </c>
      <c r="L232" s="56">
        <f t="shared" si="11"/>
        <v>0</v>
      </c>
      <c r="M232" s="54">
        <f t="shared" si="12"/>
        <v>0</v>
      </c>
      <c r="N232" s="54">
        <f t="shared" si="14"/>
        <v>0</v>
      </c>
      <c r="O232" s="101">
        <f>+'Pay App 6'!O232+'Pay App 6'!P232</f>
        <v>0</v>
      </c>
      <c r="P232" s="73"/>
      <c r="Q232" s="69">
        <f>+'Pay App 6'!Q232+N232+P232</f>
        <v>0</v>
      </c>
    </row>
    <row r="233" spans="1:17" ht="21" customHeight="1" x14ac:dyDescent="0.25">
      <c r="A233" s="153" t="s">
        <v>177</v>
      </c>
      <c r="B233" s="153"/>
      <c r="C233" s="153" t="s">
        <v>178</v>
      </c>
      <c r="D233" s="158"/>
      <c r="E233" s="101">
        <f>+'Pay App 6'!E233</f>
        <v>0</v>
      </c>
      <c r="F233" s="73"/>
      <c r="G233" s="102">
        <f>+'Pay App 6'!G233+'Pay App 7'!F233</f>
        <v>0</v>
      </c>
      <c r="H233" s="194">
        <f>+'Pay App 6'!K233</f>
        <v>0</v>
      </c>
      <c r="I233" s="195"/>
      <c r="J233" s="104"/>
      <c r="K233" s="55">
        <f t="shared" si="13"/>
        <v>0</v>
      </c>
      <c r="L233" s="56">
        <f t="shared" si="11"/>
        <v>0</v>
      </c>
      <c r="M233" s="54">
        <f t="shared" si="12"/>
        <v>0</v>
      </c>
      <c r="N233" s="54">
        <f t="shared" si="14"/>
        <v>0</v>
      </c>
      <c r="O233" s="101">
        <f>+'Pay App 6'!O233+'Pay App 6'!P233</f>
        <v>0</v>
      </c>
      <c r="P233" s="73"/>
      <c r="Q233" s="69">
        <f>+'Pay App 6'!Q233+N233+P233</f>
        <v>0</v>
      </c>
    </row>
    <row r="234" spans="1:17" ht="21" customHeight="1" x14ac:dyDescent="0.25">
      <c r="A234" s="153" t="s">
        <v>402</v>
      </c>
      <c r="B234" s="153"/>
      <c r="C234" s="153" t="s">
        <v>403</v>
      </c>
      <c r="D234" s="158"/>
      <c r="E234" s="101">
        <f>+'Pay App 6'!E234</f>
        <v>0</v>
      </c>
      <c r="F234" s="73"/>
      <c r="G234" s="102">
        <f>+'Pay App 6'!G234+'Pay App 7'!F234</f>
        <v>0</v>
      </c>
      <c r="H234" s="194">
        <f>+'Pay App 6'!K234</f>
        <v>0</v>
      </c>
      <c r="I234" s="195"/>
      <c r="J234" s="104"/>
      <c r="K234" s="55">
        <f t="shared" si="13"/>
        <v>0</v>
      </c>
      <c r="L234" s="56">
        <f t="shared" si="11"/>
        <v>0</v>
      </c>
      <c r="M234" s="54">
        <f t="shared" si="12"/>
        <v>0</v>
      </c>
      <c r="N234" s="54">
        <f t="shared" si="14"/>
        <v>0</v>
      </c>
      <c r="O234" s="101">
        <f>+'Pay App 6'!O234+'Pay App 6'!P234</f>
        <v>0</v>
      </c>
      <c r="P234" s="73"/>
      <c r="Q234" s="69">
        <f>+'Pay App 6'!Q234+N234+P234</f>
        <v>0</v>
      </c>
    </row>
    <row r="235" spans="1:17" ht="21" customHeight="1" x14ac:dyDescent="0.25">
      <c r="A235" s="153" t="s">
        <v>179</v>
      </c>
      <c r="B235" s="153"/>
      <c r="C235" s="153" t="s">
        <v>180</v>
      </c>
      <c r="D235" s="158"/>
      <c r="E235" s="101">
        <f>+'Pay App 6'!E235</f>
        <v>0</v>
      </c>
      <c r="F235" s="73"/>
      <c r="G235" s="102">
        <f>+'Pay App 6'!G235+'Pay App 7'!F235</f>
        <v>0</v>
      </c>
      <c r="H235" s="194">
        <f>+'Pay App 6'!K235</f>
        <v>0</v>
      </c>
      <c r="I235" s="195"/>
      <c r="J235" s="104"/>
      <c r="K235" s="55">
        <f t="shared" si="13"/>
        <v>0</v>
      </c>
      <c r="L235" s="56">
        <f t="shared" si="11"/>
        <v>0</v>
      </c>
      <c r="M235" s="54">
        <f t="shared" si="12"/>
        <v>0</v>
      </c>
      <c r="N235" s="54">
        <f t="shared" si="14"/>
        <v>0</v>
      </c>
      <c r="O235" s="101">
        <f>+'Pay App 6'!O235+'Pay App 6'!P235</f>
        <v>0</v>
      </c>
      <c r="P235" s="73"/>
      <c r="Q235" s="69">
        <f>+'Pay App 6'!Q235+N235+P235</f>
        <v>0</v>
      </c>
    </row>
    <row r="236" spans="1:17" ht="21" customHeight="1" x14ac:dyDescent="0.25">
      <c r="A236" s="153" t="s">
        <v>181</v>
      </c>
      <c r="B236" s="153"/>
      <c r="C236" s="153" t="s">
        <v>182</v>
      </c>
      <c r="D236" s="158"/>
      <c r="E236" s="101">
        <f>+'Pay App 6'!E236</f>
        <v>0</v>
      </c>
      <c r="F236" s="73"/>
      <c r="G236" s="102">
        <f>+'Pay App 6'!G236+'Pay App 7'!F236</f>
        <v>0</v>
      </c>
      <c r="H236" s="194">
        <f>+'Pay App 6'!K236</f>
        <v>0</v>
      </c>
      <c r="I236" s="195"/>
      <c r="J236" s="104"/>
      <c r="K236" s="55">
        <f t="shared" si="13"/>
        <v>0</v>
      </c>
      <c r="L236" s="56">
        <f t="shared" si="11"/>
        <v>0</v>
      </c>
      <c r="M236" s="54">
        <f t="shared" si="12"/>
        <v>0</v>
      </c>
      <c r="N236" s="54">
        <f t="shared" si="14"/>
        <v>0</v>
      </c>
      <c r="O236" s="101">
        <f>+'Pay App 6'!O236+'Pay App 6'!P236</f>
        <v>0</v>
      </c>
      <c r="P236" s="73"/>
      <c r="Q236" s="69">
        <f>+'Pay App 6'!Q236+N236+P236</f>
        <v>0</v>
      </c>
    </row>
    <row r="237" spans="1:17" ht="21" customHeight="1" x14ac:dyDescent="0.25">
      <c r="A237" s="153" t="s">
        <v>183</v>
      </c>
      <c r="B237" s="153"/>
      <c r="C237" s="153" t="s">
        <v>184</v>
      </c>
      <c r="D237" s="158"/>
      <c r="E237" s="101">
        <f>+'Pay App 6'!E237</f>
        <v>0</v>
      </c>
      <c r="F237" s="73"/>
      <c r="G237" s="102">
        <f>+'Pay App 6'!G237+'Pay App 7'!F237</f>
        <v>0</v>
      </c>
      <c r="H237" s="194">
        <f>+'Pay App 6'!K237</f>
        <v>0</v>
      </c>
      <c r="I237" s="195"/>
      <c r="J237" s="104"/>
      <c r="K237" s="55">
        <f t="shared" si="13"/>
        <v>0</v>
      </c>
      <c r="L237" s="56">
        <f t="shared" si="11"/>
        <v>0</v>
      </c>
      <c r="M237" s="54">
        <f t="shared" si="12"/>
        <v>0</v>
      </c>
      <c r="N237" s="54">
        <f t="shared" si="14"/>
        <v>0</v>
      </c>
      <c r="O237" s="101">
        <f>+'Pay App 6'!O237+'Pay App 6'!P237</f>
        <v>0</v>
      </c>
      <c r="P237" s="73"/>
      <c r="Q237" s="69">
        <f>+'Pay App 6'!Q237+N237+P237</f>
        <v>0</v>
      </c>
    </row>
    <row r="238" spans="1:17" ht="21" customHeight="1" x14ac:dyDescent="0.25">
      <c r="A238" s="156" t="s">
        <v>404</v>
      </c>
      <c r="B238" s="156"/>
      <c r="C238" s="156" t="s">
        <v>405</v>
      </c>
      <c r="D238" s="157"/>
      <c r="E238" s="101">
        <f>+'Pay App 6'!E238</f>
        <v>0</v>
      </c>
      <c r="F238" s="73"/>
      <c r="G238" s="54">
        <f>+'Pay App 6'!G238+'Pay App 7'!F238</f>
        <v>0</v>
      </c>
      <c r="H238" s="194">
        <f>+'Pay App 6'!K238</f>
        <v>0</v>
      </c>
      <c r="I238" s="195"/>
      <c r="J238" s="104"/>
      <c r="K238" s="55">
        <f t="shared" si="13"/>
        <v>0</v>
      </c>
      <c r="L238" s="120">
        <f t="shared" si="11"/>
        <v>0</v>
      </c>
      <c r="M238" s="54">
        <f t="shared" si="12"/>
        <v>0</v>
      </c>
      <c r="N238" s="54">
        <f t="shared" si="14"/>
        <v>0</v>
      </c>
      <c r="O238" s="101">
        <f>+'Pay App 6'!O238+'Pay App 6'!P238</f>
        <v>0</v>
      </c>
      <c r="P238" s="73"/>
      <c r="Q238" s="69">
        <f>+'Pay App 6'!Q238+N238+P238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11"/>
        <v>0</v>
      </c>
      <c r="M239" s="59">
        <f>SUM(M80:M238)</f>
        <v>0</v>
      </c>
      <c r="N239" s="59">
        <f>SUM(N80:N238)</f>
        <v>0</v>
      </c>
      <c r="O239" s="111">
        <f>SUM(O80:O238)</f>
        <v>0</v>
      </c>
      <c r="P239" s="59">
        <f>SUM(P80:P238)</f>
        <v>0</v>
      </c>
      <c r="Q239" s="59">
        <f>SUM(Q80:Q238)</f>
        <v>0</v>
      </c>
    </row>
    <row r="242" spans="12:12" x14ac:dyDescent="0.25">
      <c r="L242" s="60"/>
    </row>
  </sheetData>
  <sheetProtection algorithmName="SHA-512" hashValue="+Ji7//ys0tR8Dc9QwNUqfgWMtpWnOEa7OYCH8t5cNsjqVNF0AoQiTMSvOYNs2YqCQpm3EXSjadcHm/JBq1SdqA==" saltValue="3F0IpPXVU6tdi1h/tbqL2g==" spinCount="100000" sheet="1" selectLockedCells="1"/>
  <protectedRanges>
    <protectedRange sqref="A116 C116" name="Range2"/>
    <protectedRange sqref="A188 A218 C188 C218" name="Range2_1"/>
  </protectedRanges>
  <mergeCells count="516">
    <mergeCell ref="A86:B86"/>
    <mergeCell ref="C86:D86"/>
    <mergeCell ref="H86:I86"/>
    <mergeCell ref="H16:Q16"/>
    <mergeCell ref="H18:Q19"/>
    <mergeCell ref="A19:B19"/>
    <mergeCell ref="A21:B21"/>
    <mergeCell ref="H21:Q22"/>
    <mergeCell ref="A22:B22"/>
    <mergeCell ref="H48:J48"/>
    <mergeCell ref="N48:P48"/>
    <mergeCell ref="H55:J55"/>
    <mergeCell ref="N55:P55"/>
    <mergeCell ref="A79:B79"/>
    <mergeCell ref="C79:D79"/>
    <mergeCell ref="H79:I79"/>
    <mergeCell ref="A80:B80"/>
    <mergeCell ref="C80:D80"/>
    <mergeCell ref="H80:I80"/>
    <mergeCell ref="H56:J56"/>
    <mergeCell ref="H62:Q65"/>
    <mergeCell ref="A74:B74"/>
    <mergeCell ref="N75:Q75"/>
    <mergeCell ref="H76:I76"/>
    <mergeCell ref="A7:B7"/>
    <mergeCell ref="I7:J7"/>
    <mergeCell ref="H8:Q11"/>
    <mergeCell ref="A12:B12"/>
    <mergeCell ref="H12:Q15"/>
    <mergeCell ref="A14:B14"/>
    <mergeCell ref="A31:B31"/>
    <mergeCell ref="H34:Q34"/>
    <mergeCell ref="H36:Q41"/>
    <mergeCell ref="A24:B24"/>
    <mergeCell ref="H24:Q25"/>
    <mergeCell ref="A25:B25"/>
    <mergeCell ref="A27:B27"/>
    <mergeCell ref="A28:B28"/>
    <mergeCell ref="A29:B29"/>
    <mergeCell ref="H29:J29"/>
    <mergeCell ref="L29:N29"/>
    <mergeCell ref="A78:B78"/>
    <mergeCell ref="C78:D78"/>
    <mergeCell ref="H78:I78"/>
    <mergeCell ref="A84:B84"/>
    <mergeCell ref="C84:D84"/>
    <mergeCell ref="H84:I84"/>
    <mergeCell ref="A85:B85"/>
    <mergeCell ref="C85:D85"/>
    <mergeCell ref="H85:I85"/>
    <mergeCell ref="A81:B81"/>
    <mergeCell ref="C81:D81"/>
    <mergeCell ref="H81:I81"/>
    <mergeCell ref="A82:B82"/>
    <mergeCell ref="H82:I82"/>
    <mergeCell ref="A83:B83"/>
    <mergeCell ref="C83:D83"/>
    <mergeCell ref="H83:I83"/>
    <mergeCell ref="A89:B89"/>
    <mergeCell ref="C89:D89"/>
    <mergeCell ref="H89:I89"/>
    <mergeCell ref="A90:B90"/>
    <mergeCell ref="C90:D90"/>
    <mergeCell ref="H90:I90"/>
    <mergeCell ref="A87:B87"/>
    <mergeCell ref="C87:D87"/>
    <mergeCell ref="H87:I87"/>
    <mergeCell ref="A88:B88"/>
    <mergeCell ref="C88:D88"/>
    <mergeCell ref="H88:I88"/>
    <mergeCell ref="A93:B93"/>
    <mergeCell ref="C93:D93"/>
    <mergeCell ref="H93:I93"/>
    <mergeCell ref="A94:B94"/>
    <mergeCell ref="C94:D94"/>
    <mergeCell ref="H94:I94"/>
    <mergeCell ref="A91:B91"/>
    <mergeCell ref="C91:D91"/>
    <mergeCell ref="H91:I91"/>
    <mergeCell ref="A92:B92"/>
    <mergeCell ref="C92:D92"/>
    <mergeCell ref="H92:I92"/>
    <mergeCell ref="A97:B97"/>
    <mergeCell ref="C97:D97"/>
    <mergeCell ref="H97:I97"/>
    <mergeCell ref="A98:B98"/>
    <mergeCell ref="C98:D98"/>
    <mergeCell ref="H98:I98"/>
    <mergeCell ref="A95:B95"/>
    <mergeCell ref="C95:D95"/>
    <mergeCell ref="H95:I95"/>
    <mergeCell ref="A96:B96"/>
    <mergeCell ref="C96:D96"/>
    <mergeCell ref="H96:I96"/>
    <mergeCell ref="A101:B101"/>
    <mergeCell ref="C101:D101"/>
    <mergeCell ref="H101:I101"/>
    <mergeCell ref="A102:B102"/>
    <mergeCell ref="C102:D102"/>
    <mergeCell ref="H102:I102"/>
    <mergeCell ref="A99:B99"/>
    <mergeCell ref="C99:D99"/>
    <mergeCell ref="H99:I99"/>
    <mergeCell ref="A100:B100"/>
    <mergeCell ref="C100:D100"/>
    <mergeCell ref="H100:I100"/>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17:B117"/>
    <mergeCell ref="C117:D117"/>
    <mergeCell ref="H117:I117"/>
    <mergeCell ref="A118:B118"/>
    <mergeCell ref="H118:I118"/>
    <mergeCell ref="A119:B119"/>
    <mergeCell ref="C119:D119"/>
    <mergeCell ref="H119:I119"/>
    <mergeCell ref="A115:B115"/>
    <mergeCell ref="C115:D115"/>
    <mergeCell ref="H115:I115"/>
    <mergeCell ref="A116:B116"/>
    <mergeCell ref="C116:D116"/>
    <mergeCell ref="H116:I116"/>
    <mergeCell ref="A122:B122"/>
    <mergeCell ref="C122:D122"/>
    <mergeCell ref="H122:I122"/>
    <mergeCell ref="A123:B123"/>
    <mergeCell ref="C123:D123"/>
    <mergeCell ref="H123:I123"/>
    <mergeCell ref="A120:B120"/>
    <mergeCell ref="C120:D120"/>
    <mergeCell ref="H120:I120"/>
    <mergeCell ref="A121:B121"/>
    <mergeCell ref="C121:D121"/>
    <mergeCell ref="H121:I121"/>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8:B198"/>
    <mergeCell ref="C198:D198"/>
    <mergeCell ref="H198:I198"/>
    <mergeCell ref="A199:B199"/>
    <mergeCell ref="C199:D199"/>
    <mergeCell ref="H199:I199"/>
    <mergeCell ref="A196:B196"/>
    <mergeCell ref="C196:D196"/>
    <mergeCell ref="H196:I196"/>
    <mergeCell ref="A197:B197"/>
    <mergeCell ref="C197:D197"/>
    <mergeCell ref="H197:I197"/>
    <mergeCell ref="A202:B202"/>
    <mergeCell ref="C202:D202"/>
    <mergeCell ref="H202:I202"/>
    <mergeCell ref="A203:B203"/>
    <mergeCell ref="C203:D203"/>
    <mergeCell ref="H203:I203"/>
    <mergeCell ref="A200:B200"/>
    <mergeCell ref="C200:D200"/>
    <mergeCell ref="H200:I200"/>
    <mergeCell ref="A201:B201"/>
    <mergeCell ref="C201:D201"/>
    <mergeCell ref="H201:I201"/>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8:B238"/>
    <mergeCell ref="C238:D238"/>
    <mergeCell ref="H238:I238"/>
    <mergeCell ref="A239:B239"/>
    <mergeCell ref="C239:D239"/>
    <mergeCell ref="H239:I239"/>
    <mergeCell ref="A236:B236"/>
    <mergeCell ref="C236:D236"/>
    <mergeCell ref="H236:I236"/>
    <mergeCell ref="A237:B237"/>
    <mergeCell ref="C237:D237"/>
    <mergeCell ref="H237:I237"/>
  </mergeCells>
  <dataValidations count="2">
    <dataValidation type="decimal" operator="lessThanOrEqual" allowBlank="1" showInputMessage="1" showErrorMessage="1" errorTitle="Release retention" error="In order to release retention, the number entered into this cell must be negative." sqref="O80:O238">
      <formula1>0</formula1>
    </dataValidation>
    <dataValidation allowBlank="1" showInputMessage="1" sqref="P80:P238"/>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242"/>
  <sheetViews>
    <sheetView showGridLines="0" zoomScale="70" zoomScaleNormal="70" zoomScalePageLayoutView="70" workbookViewId="0">
      <selection activeCell="C19" sqref="C19"/>
    </sheetView>
  </sheetViews>
  <sheetFormatPr defaultRowHeight="15" x14ac:dyDescent="0.25"/>
  <cols>
    <col min="1" max="1" width="3.7109375" customWidth="1"/>
    <col min="2" max="2" width="19.5703125" customWidth="1"/>
    <col min="3" max="3" width="17.140625" customWidth="1"/>
    <col min="4" max="4" width="49" customWidth="1"/>
    <col min="5" max="5" width="17.85546875" customWidth="1"/>
    <col min="6" max="6" width="20.5703125" customWidth="1"/>
    <col min="7" max="7" width="18.28515625" bestFit="1" customWidth="1"/>
    <col min="8" max="8" width="2.28515625" customWidth="1"/>
    <col min="9" max="9" width="14.85546875" customWidth="1"/>
    <col min="10" max="10" width="17.5703125" customWidth="1"/>
    <col min="11" max="11" width="17.42578125" customWidth="1"/>
    <col min="12" max="12" width="13.5703125" customWidth="1"/>
    <col min="13" max="13" width="18" customWidth="1"/>
    <col min="14" max="15" width="16" customWidth="1"/>
    <col min="16" max="17" width="18" customWidth="1"/>
    <col min="19" max="19" width="13.28515625" bestFit="1" customWidth="1"/>
    <col min="20" max="20" width="10" bestFit="1" customWidth="1"/>
  </cols>
  <sheetData>
    <row r="1" spans="1:19" ht="30.75" customHeight="1" x14ac:dyDescent="0.25">
      <c r="A1" s="2"/>
      <c r="B1" s="2"/>
      <c r="C1" s="2"/>
      <c r="D1" s="2"/>
      <c r="E1" s="2"/>
      <c r="F1" s="2"/>
      <c r="G1" s="2"/>
      <c r="H1" s="2"/>
      <c r="I1" s="2"/>
      <c r="J1" s="2"/>
      <c r="K1" s="2"/>
      <c r="L1" s="2"/>
      <c r="M1" s="2"/>
      <c r="N1" s="2"/>
      <c r="O1" s="2"/>
      <c r="P1" s="2"/>
      <c r="Q1" s="50" t="s">
        <v>243</v>
      </c>
    </row>
    <row r="2" spans="1:19" ht="27" customHeight="1" x14ac:dyDescent="0.25">
      <c r="A2" s="2"/>
      <c r="B2" s="2"/>
      <c r="C2" s="2"/>
      <c r="D2" s="2"/>
      <c r="E2" s="2"/>
      <c r="F2" s="2"/>
      <c r="G2" s="2"/>
      <c r="H2" s="2"/>
      <c r="I2" s="2"/>
      <c r="J2" s="2"/>
      <c r="K2" s="2"/>
      <c r="L2" s="2"/>
      <c r="M2" s="2"/>
      <c r="N2" s="2"/>
      <c r="O2" s="2"/>
      <c r="P2" s="2"/>
      <c r="Q2" s="51">
        <v>8</v>
      </c>
    </row>
    <row r="3" spans="1:19" ht="6.75" customHeight="1" x14ac:dyDescent="0.25">
      <c r="A3" s="2"/>
      <c r="B3" s="2"/>
      <c r="C3" s="2"/>
      <c r="D3" s="2"/>
      <c r="E3" s="2"/>
      <c r="F3" s="2"/>
      <c r="G3" s="2"/>
      <c r="H3" s="2"/>
      <c r="I3" s="2"/>
      <c r="J3" s="2"/>
      <c r="K3" s="2"/>
      <c r="L3" s="2"/>
      <c r="M3" s="2"/>
      <c r="N3" s="2"/>
      <c r="O3" s="2"/>
      <c r="P3" s="2"/>
      <c r="Q3" s="2"/>
    </row>
    <row r="4" spans="1:19" s="1" customFormat="1" ht="20.25" customHeight="1" x14ac:dyDescent="0.25"/>
    <row r="5" spans="1:19" ht="15.75" x14ac:dyDescent="0.25">
      <c r="A5" s="31" t="s">
        <v>25</v>
      </c>
      <c r="B5" s="30"/>
      <c r="C5" s="30"/>
      <c r="D5" s="30"/>
      <c r="E5" s="30"/>
      <c r="F5" s="30"/>
      <c r="G5" s="13"/>
      <c r="H5" s="31" t="s">
        <v>23</v>
      </c>
      <c r="I5" s="32"/>
      <c r="J5" s="31"/>
      <c r="K5" s="31"/>
      <c r="L5" s="31"/>
      <c r="M5" s="31"/>
      <c r="N5" s="31"/>
      <c r="O5" s="31"/>
      <c r="P5" s="31"/>
      <c r="Q5" s="31"/>
    </row>
    <row r="6" spans="1:19" s="1" customFormat="1" ht="15.75" x14ac:dyDescent="0.25">
      <c r="A6" s="33"/>
      <c r="B6" s="34"/>
      <c r="C6" s="34"/>
      <c r="D6" s="34"/>
      <c r="E6" s="34"/>
      <c r="F6" s="34"/>
      <c r="G6" s="15"/>
      <c r="H6" s="33"/>
      <c r="I6" s="35"/>
      <c r="J6" s="33"/>
      <c r="K6" s="33"/>
      <c r="L6" s="33"/>
      <c r="M6" s="33"/>
      <c r="N6" s="33"/>
      <c r="O6" s="33"/>
      <c r="P6" s="33"/>
      <c r="Q6" s="33"/>
    </row>
    <row r="7" spans="1:19" ht="18.75" x14ac:dyDescent="0.3">
      <c r="A7" s="165" t="s">
        <v>7</v>
      </c>
      <c r="B7" s="165"/>
      <c r="C7" s="46" t="str">
        <f>+'Project Summary Sheet'!C6</f>
        <v>The University of Utah</v>
      </c>
      <c r="D7" s="13"/>
      <c r="E7" s="13"/>
      <c r="F7" s="13"/>
      <c r="G7" s="13"/>
      <c r="H7" s="46" t="s">
        <v>24</v>
      </c>
      <c r="I7" s="164"/>
      <c r="J7" s="164"/>
      <c r="K7" s="46" t="s">
        <v>249</v>
      </c>
      <c r="L7" s="13"/>
      <c r="M7" s="13"/>
      <c r="N7" s="13"/>
      <c r="O7" s="13"/>
      <c r="P7" s="13"/>
      <c r="Q7" s="13"/>
    </row>
    <row r="8" spans="1:19" ht="18.75" customHeight="1" x14ac:dyDescent="0.3">
      <c r="A8" s="46"/>
      <c r="B8" s="46"/>
      <c r="C8" s="46" t="str">
        <f>+'Project Summary Sheet'!C7</f>
        <v>Planning, Design, &amp; Construction</v>
      </c>
      <c r="D8" s="13"/>
      <c r="E8" s="13"/>
      <c r="F8" s="13"/>
      <c r="G8" s="13"/>
      <c r="H8" s="188" t="s">
        <v>415</v>
      </c>
      <c r="I8" s="188"/>
      <c r="J8" s="188"/>
      <c r="K8" s="188"/>
      <c r="L8" s="188"/>
      <c r="M8" s="188"/>
      <c r="N8" s="188"/>
      <c r="O8" s="188"/>
      <c r="P8" s="188"/>
      <c r="Q8" s="188"/>
    </row>
    <row r="9" spans="1:19" ht="15.75" customHeight="1" x14ac:dyDescent="0.3">
      <c r="A9" s="46"/>
      <c r="B9" s="46"/>
      <c r="C9" s="46" t="str">
        <f>+'Project Summary Sheet'!C8</f>
        <v>1795 E South Campus Drive Room 201</v>
      </c>
      <c r="D9" s="13"/>
      <c r="E9" s="13"/>
      <c r="F9" s="13"/>
      <c r="G9" s="13"/>
      <c r="H9" s="188"/>
      <c r="I9" s="188"/>
      <c r="J9" s="188"/>
      <c r="K9" s="188"/>
      <c r="L9" s="188"/>
      <c r="M9" s="188"/>
      <c r="N9" s="188"/>
      <c r="O9" s="188"/>
      <c r="P9" s="188"/>
      <c r="Q9" s="188"/>
    </row>
    <row r="10" spans="1:19" ht="15.75" customHeight="1" x14ac:dyDescent="0.3">
      <c r="A10" s="46"/>
      <c r="B10" s="46"/>
      <c r="C10" s="46" t="str">
        <f>+'Project Summary Sheet'!C9</f>
        <v>Salt Lake City UT 84112-9403</v>
      </c>
      <c r="D10" s="13"/>
      <c r="E10" s="13"/>
      <c r="F10" s="13"/>
      <c r="G10" s="13"/>
      <c r="H10" s="188"/>
      <c r="I10" s="188"/>
      <c r="J10" s="188"/>
      <c r="K10" s="188"/>
      <c r="L10" s="188"/>
      <c r="M10" s="188"/>
      <c r="N10" s="188"/>
      <c r="O10" s="188"/>
      <c r="P10" s="188"/>
      <c r="Q10" s="188"/>
    </row>
    <row r="11" spans="1:19" ht="18.75" customHeight="1" x14ac:dyDescent="0.3">
      <c r="A11" s="46"/>
      <c r="B11" s="46"/>
      <c r="C11" s="46"/>
      <c r="D11" s="13"/>
      <c r="E11" s="13"/>
      <c r="F11" s="13"/>
      <c r="G11" s="13"/>
      <c r="H11" s="188"/>
      <c r="I11" s="188"/>
      <c r="J11" s="188"/>
      <c r="K11" s="188"/>
      <c r="L11" s="188"/>
      <c r="M11" s="188"/>
      <c r="N11" s="188"/>
      <c r="O11" s="188"/>
      <c r="P11" s="188"/>
      <c r="Q11" s="188"/>
    </row>
    <row r="12" spans="1:19" ht="18.75" customHeight="1" x14ac:dyDescent="0.3">
      <c r="A12" s="165" t="s">
        <v>6</v>
      </c>
      <c r="B12" s="165"/>
      <c r="C12" s="79">
        <f>+'Project Summary Sheet'!C11</f>
        <v>0</v>
      </c>
      <c r="D12" s="13"/>
      <c r="E12" s="14"/>
      <c r="F12" s="14"/>
      <c r="G12" s="13"/>
      <c r="H12" s="188" t="s">
        <v>240</v>
      </c>
      <c r="I12" s="188"/>
      <c r="J12" s="188"/>
      <c r="K12" s="188"/>
      <c r="L12" s="188"/>
      <c r="M12" s="188"/>
      <c r="N12" s="188"/>
      <c r="O12" s="188"/>
      <c r="P12" s="188"/>
      <c r="Q12" s="188"/>
    </row>
    <row r="13" spans="1:19" ht="15.75" customHeight="1" x14ac:dyDescent="0.3">
      <c r="A13" s="46"/>
      <c r="B13" s="46"/>
      <c r="C13" s="46"/>
      <c r="D13" s="13"/>
      <c r="E13" s="15"/>
      <c r="F13" s="15"/>
      <c r="G13" s="13"/>
      <c r="H13" s="188"/>
      <c r="I13" s="188"/>
      <c r="J13" s="188"/>
      <c r="K13" s="188"/>
      <c r="L13" s="188"/>
      <c r="M13" s="188"/>
      <c r="N13" s="188"/>
      <c r="O13" s="188"/>
      <c r="P13" s="188"/>
      <c r="Q13" s="188"/>
    </row>
    <row r="14" spans="1:19" ht="15.75" customHeight="1" x14ac:dyDescent="0.3">
      <c r="A14" s="165" t="s">
        <v>8</v>
      </c>
      <c r="B14" s="165"/>
      <c r="C14" s="79">
        <f>+'Project Summary Sheet'!C13</f>
        <v>0</v>
      </c>
      <c r="D14" s="13"/>
      <c r="E14" s="14"/>
      <c r="F14" s="14"/>
      <c r="G14" s="13"/>
      <c r="H14" s="188"/>
      <c r="I14" s="188"/>
      <c r="J14" s="188"/>
      <c r="K14" s="188"/>
      <c r="L14" s="188"/>
      <c r="M14" s="188"/>
      <c r="N14" s="188"/>
      <c r="O14" s="188"/>
      <c r="P14" s="188"/>
      <c r="Q14" s="188"/>
    </row>
    <row r="15" spans="1:19" ht="18.75" x14ac:dyDescent="0.3">
      <c r="A15" s="46"/>
      <c r="B15" s="46"/>
      <c r="C15" s="79">
        <f>+'Project Summary Sheet'!C14</f>
        <v>0</v>
      </c>
      <c r="D15" s="13"/>
      <c r="E15" s="14"/>
      <c r="F15" s="14"/>
      <c r="G15" s="13"/>
      <c r="H15" s="188"/>
      <c r="I15" s="188"/>
      <c r="J15" s="188"/>
      <c r="K15" s="188"/>
      <c r="L15" s="188"/>
      <c r="M15" s="188"/>
      <c r="N15" s="188"/>
      <c r="O15" s="188"/>
      <c r="P15" s="188"/>
      <c r="Q15" s="188"/>
    </row>
    <row r="16" spans="1:19" ht="18.75" x14ac:dyDescent="0.3">
      <c r="A16" s="46"/>
      <c r="B16" s="46"/>
      <c r="C16" s="79">
        <f>+'Project Summary Sheet'!C15</f>
        <v>0</v>
      </c>
      <c r="D16" s="13"/>
      <c r="E16" s="14"/>
      <c r="F16" s="14"/>
      <c r="G16" s="13"/>
      <c r="H16" s="189" t="s">
        <v>241</v>
      </c>
      <c r="I16" s="189"/>
      <c r="J16" s="189"/>
      <c r="K16" s="189"/>
      <c r="L16" s="189"/>
      <c r="M16" s="189"/>
      <c r="N16" s="189"/>
      <c r="O16" s="189"/>
      <c r="P16" s="189"/>
      <c r="Q16" s="189"/>
      <c r="S16" s="46"/>
    </row>
    <row r="17" spans="1:20" ht="6" customHeight="1" x14ac:dyDescent="0.3">
      <c r="A17" s="46"/>
      <c r="B17" s="46"/>
      <c r="C17" s="79"/>
      <c r="D17" s="13"/>
      <c r="E17" s="14"/>
      <c r="F17" s="14"/>
      <c r="G17" s="13"/>
      <c r="H17" s="119"/>
      <c r="I17" s="119"/>
      <c r="J17" s="119"/>
      <c r="K17" s="119"/>
      <c r="L17" s="119"/>
      <c r="M17" s="119"/>
      <c r="N17" s="119"/>
      <c r="O17" s="119"/>
      <c r="P17" s="119"/>
      <c r="Q17" s="119"/>
      <c r="S17" s="46"/>
    </row>
    <row r="18" spans="1:20" ht="18.75" x14ac:dyDescent="0.3">
      <c r="A18" s="46"/>
      <c r="B18" s="46"/>
      <c r="C18" s="46"/>
      <c r="D18" s="13"/>
      <c r="E18" s="15"/>
      <c r="F18" s="15"/>
      <c r="G18" s="13"/>
      <c r="H18" s="188" t="s">
        <v>229</v>
      </c>
      <c r="I18" s="188"/>
      <c r="J18" s="188"/>
      <c r="K18" s="188"/>
      <c r="L18" s="188"/>
      <c r="M18" s="188"/>
      <c r="N18" s="188"/>
      <c r="O18" s="188"/>
      <c r="P18" s="188"/>
      <c r="Q18" s="188"/>
      <c r="S18" s="46"/>
    </row>
    <row r="19" spans="1:20" ht="18.75" x14ac:dyDescent="0.3">
      <c r="A19" s="165" t="s">
        <v>28</v>
      </c>
      <c r="B19" s="165"/>
      <c r="C19" s="82"/>
      <c r="D19" s="13"/>
      <c r="E19" s="15"/>
      <c r="F19" s="15"/>
      <c r="G19" s="13"/>
      <c r="H19" s="188"/>
      <c r="I19" s="188"/>
      <c r="J19" s="188"/>
      <c r="K19" s="188"/>
      <c r="L19" s="188"/>
      <c r="M19" s="188"/>
      <c r="N19" s="188"/>
      <c r="O19" s="188"/>
      <c r="P19" s="188"/>
      <c r="Q19" s="188"/>
      <c r="S19" s="46"/>
    </row>
    <row r="20" spans="1:20" ht="6" customHeight="1" x14ac:dyDescent="0.3">
      <c r="A20" s="98"/>
      <c r="B20" s="98"/>
      <c r="C20" s="84"/>
      <c r="D20" s="13"/>
      <c r="E20" s="15"/>
      <c r="F20" s="15"/>
      <c r="G20" s="13"/>
      <c r="H20" s="118"/>
      <c r="I20" s="118"/>
      <c r="J20" s="118"/>
      <c r="K20" s="118"/>
      <c r="L20" s="118"/>
      <c r="M20" s="118"/>
      <c r="N20" s="118"/>
      <c r="O20" s="118"/>
      <c r="P20" s="118"/>
      <c r="Q20" s="118"/>
      <c r="S20" s="46"/>
    </row>
    <row r="21" spans="1:20" ht="18.75" x14ac:dyDescent="0.3">
      <c r="A21" s="165" t="s">
        <v>29</v>
      </c>
      <c r="B21" s="165"/>
      <c r="C21" s="78"/>
      <c r="D21" s="13"/>
      <c r="E21" s="15"/>
      <c r="F21" s="15"/>
      <c r="G21" s="13"/>
      <c r="H21" s="188" t="s">
        <v>230</v>
      </c>
      <c r="I21" s="188"/>
      <c r="J21" s="188"/>
      <c r="K21" s="188"/>
      <c r="L21" s="188"/>
      <c r="M21" s="188"/>
      <c r="N21" s="188"/>
      <c r="O21" s="188"/>
      <c r="P21" s="188"/>
      <c r="Q21" s="188"/>
    </row>
    <row r="22" spans="1:20" ht="18.75" x14ac:dyDescent="0.3">
      <c r="A22" s="165"/>
      <c r="B22" s="165"/>
      <c r="C22" s="99"/>
      <c r="D22" s="13"/>
      <c r="E22" s="17"/>
      <c r="F22" s="17"/>
      <c r="G22" s="13"/>
      <c r="H22" s="188"/>
      <c r="I22" s="188"/>
      <c r="J22" s="188"/>
      <c r="K22" s="188"/>
      <c r="L22" s="188"/>
      <c r="M22" s="188"/>
      <c r="N22" s="188"/>
      <c r="O22" s="188"/>
      <c r="P22" s="188"/>
      <c r="Q22" s="188"/>
      <c r="S22" s="46"/>
    </row>
    <row r="23" spans="1:20" ht="6" customHeight="1" x14ac:dyDescent="0.3">
      <c r="A23" s="98"/>
      <c r="B23" s="98"/>
      <c r="C23" s="84"/>
      <c r="D23" s="13"/>
      <c r="E23" s="17"/>
      <c r="F23" s="17"/>
      <c r="G23" s="13"/>
      <c r="H23" s="118"/>
      <c r="I23" s="118"/>
      <c r="J23" s="118"/>
      <c r="K23" s="118"/>
      <c r="L23" s="118"/>
      <c r="M23" s="118"/>
      <c r="N23" s="118"/>
      <c r="O23" s="118"/>
      <c r="P23" s="118"/>
      <c r="Q23" s="118"/>
      <c r="S23" s="46"/>
    </row>
    <row r="24" spans="1:20" ht="18.75" customHeight="1" x14ac:dyDescent="0.3">
      <c r="A24" s="165" t="s">
        <v>9</v>
      </c>
      <c r="B24" s="165"/>
      <c r="C24" s="80">
        <f>+'Project Summary Sheet'!$C$17</f>
        <v>0</v>
      </c>
      <c r="D24" s="13"/>
      <c r="E24" s="17"/>
      <c r="F24" s="17"/>
      <c r="G24" s="13"/>
      <c r="H24" s="188" t="s">
        <v>242</v>
      </c>
      <c r="I24" s="188"/>
      <c r="J24" s="188"/>
      <c r="K24" s="188"/>
      <c r="L24" s="188"/>
      <c r="M24" s="188"/>
      <c r="N24" s="188"/>
      <c r="O24" s="188"/>
      <c r="P24" s="188"/>
      <c r="Q24" s="188"/>
      <c r="T24" s="13"/>
    </row>
    <row r="25" spans="1:20" ht="18.75" x14ac:dyDescent="0.3">
      <c r="A25" s="165" t="s">
        <v>10</v>
      </c>
      <c r="B25" s="165"/>
      <c r="C25" s="81">
        <f>+'Project Summary Sheet'!$C$18</f>
        <v>0</v>
      </c>
      <c r="D25" s="19"/>
      <c r="E25" s="15"/>
      <c r="F25" s="15"/>
      <c r="G25" s="13"/>
      <c r="H25" s="188"/>
      <c r="I25" s="188"/>
      <c r="J25" s="188"/>
      <c r="K25" s="188"/>
      <c r="L25" s="188"/>
      <c r="M25" s="188"/>
      <c r="N25" s="188"/>
      <c r="O25" s="188"/>
      <c r="P25" s="188"/>
      <c r="Q25" s="188"/>
      <c r="T25" s="13"/>
    </row>
    <row r="26" spans="1:20" ht="18.75" x14ac:dyDescent="0.3">
      <c r="A26" s="46"/>
      <c r="B26" s="46"/>
      <c r="C26" s="79"/>
      <c r="D26" s="19"/>
      <c r="E26" s="13"/>
      <c r="F26" s="13"/>
      <c r="G26" s="13"/>
      <c r="P26" s="13"/>
      <c r="Q26" s="13"/>
      <c r="T26" s="13"/>
    </row>
    <row r="27" spans="1:20" ht="18.75" x14ac:dyDescent="0.3">
      <c r="A27" s="165" t="s">
        <v>11</v>
      </c>
      <c r="B27" s="165"/>
      <c r="C27" s="81">
        <f>+'Project Summary Sheet'!$C$19</f>
        <v>0</v>
      </c>
      <c r="D27" s="13"/>
      <c r="E27" s="13"/>
      <c r="F27" s="13"/>
      <c r="G27" s="13"/>
      <c r="K27" s="13"/>
      <c r="L27" s="13"/>
      <c r="M27" s="13"/>
      <c r="P27" s="13"/>
      <c r="Q27" s="13"/>
      <c r="T27" s="13"/>
    </row>
    <row r="28" spans="1:20" ht="18.75" x14ac:dyDescent="0.3">
      <c r="A28" s="165"/>
      <c r="B28" s="165"/>
      <c r="C28" s="88"/>
      <c r="D28" s="13"/>
      <c r="E28" s="14"/>
      <c r="F28" s="14"/>
      <c r="G28" s="13"/>
      <c r="K28" s="13"/>
      <c r="L28" s="13"/>
      <c r="M28" s="13"/>
      <c r="P28" s="13"/>
      <c r="Q28" s="13"/>
      <c r="T28" s="13"/>
    </row>
    <row r="29" spans="1:20" ht="18.75" x14ac:dyDescent="0.3">
      <c r="A29" s="165"/>
      <c r="B29" s="165"/>
      <c r="C29" s="89"/>
      <c r="D29" s="15"/>
      <c r="E29" s="14"/>
      <c r="F29" s="14"/>
      <c r="G29" s="13"/>
      <c r="H29" s="190"/>
      <c r="I29" s="190"/>
      <c r="J29" s="190"/>
      <c r="K29" s="13"/>
      <c r="L29" s="166"/>
      <c r="M29" s="166"/>
      <c r="N29" s="166"/>
      <c r="O29" s="110"/>
      <c r="P29" s="13"/>
      <c r="Q29" s="13"/>
      <c r="T29" s="13"/>
    </row>
    <row r="30" spans="1:20" ht="15.75" x14ac:dyDescent="0.25">
      <c r="A30" s="31" t="s">
        <v>30</v>
      </c>
      <c r="B30" s="31"/>
      <c r="C30" s="31"/>
      <c r="D30" s="31"/>
      <c r="E30" s="31"/>
      <c r="F30" s="31"/>
      <c r="G30" s="13"/>
      <c r="H30" s="18" t="s">
        <v>26</v>
      </c>
      <c r="I30" s="13"/>
      <c r="J30" s="13"/>
      <c r="K30" s="13"/>
      <c r="L30" s="18" t="s">
        <v>27</v>
      </c>
      <c r="M30" s="13"/>
      <c r="P30" s="13"/>
      <c r="Q30" s="13"/>
    </row>
    <row r="31" spans="1:20" ht="18.75" x14ac:dyDescent="0.3">
      <c r="A31" s="165"/>
      <c r="B31" s="165"/>
      <c r="C31" s="89"/>
      <c r="D31" s="13"/>
      <c r="E31" s="14"/>
      <c r="F31" s="14"/>
      <c r="G31" s="13"/>
      <c r="P31" s="13"/>
      <c r="Q31" s="13"/>
    </row>
    <row r="32" spans="1:20" ht="15.75" x14ac:dyDescent="0.25">
      <c r="A32" s="13"/>
      <c r="B32" s="13" t="s">
        <v>422</v>
      </c>
      <c r="C32" s="13"/>
      <c r="D32" s="13"/>
      <c r="E32" s="14"/>
      <c r="F32" s="14"/>
      <c r="G32" s="13"/>
      <c r="H32" s="13"/>
      <c r="I32" s="13"/>
      <c r="J32" s="13"/>
      <c r="K32" s="20"/>
      <c r="L32" s="20"/>
      <c r="M32" s="20"/>
      <c r="P32" s="13"/>
      <c r="Q32" s="13"/>
    </row>
    <row r="33" spans="1:19" ht="15.75" customHeight="1" x14ac:dyDescent="0.25">
      <c r="A33" s="13"/>
      <c r="B33" s="13"/>
      <c r="C33" s="13"/>
      <c r="D33" s="13"/>
      <c r="E33" s="13"/>
      <c r="F33" s="13"/>
      <c r="G33" s="13"/>
      <c r="H33" s="13"/>
      <c r="I33" s="13"/>
      <c r="J33" s="13"/>
      <c r="L33" s="13"/>
      <c r="M33" s="13"/>
      <c r="N33" s="13"/>
      <c r="O33" s="13"/>
      <c r="P33" s="13"/>
      <c r="Q33" s="13"/>
    </row>
    <row r="34" spans="1:19" ht="15.75" x14ac:dyDescent="0.25">
      <c r="A34" s="21" t="s">
        <v>32</v>
      </c>
      <c r="B34" s="13" t="s">
        <v>33</v>
      </c>
      <c r="C34" s="13"/>
      <c r="D34" s="13"/>
      <c r="E34" s="22"/>
      <c r="F34" s="23">
        <f>+'Project Summary Sheet'!F22</f>
        <v>0</v>
      </c>
      <c r="G34" s="15"/>
      <c r="H34" s="193" t="s">
        <v>31</v>
      </c>
      <c r="I34" s="193"/>
      <c r="J34" s="193"/>
      <c r="K34" s="193"/>
      <c r="L34" s="193"/>
      <c r="M34" s="193"/>
      <c r="N34" s="193"/>
      <c r="O34" s="193"/>
      <c r="P34" s="193"/>
      <c r="Q34" s="193"/>
    </row>
    <row r="35" spans="1:19" s="1" customFormat="1" ht="15.75" x14ac:dyDescent="0.25">
      <c r="A35" s="13"/>
      <c r="B35" s="13"/>
      <c r="C35" s="13"/>
      <c r="D35" s="13"/>
      <c r="E35" s="13"/>
      <c r="F35" s="13"/>
      <c r="G35" s="15"/>
      <c r="H35" s="33"/>
      <c r="I35" s="33"/>
      <c r="J35" s="33"/>
      <c r="K35" s="33"/>
      <c r="L35" s="33"/>
      <c r="M35" s="33"/>
      <c r="N35" s="33"/>
      <c r="O35" s="33"/>
      <c r="P35" s="33"/>
      <c r="Q35" s="33"/>
    </row>
    <row r="36" spans="1:19" ht="15.75" customHeight="1" x14ac:dyDescent="0.25">
      <c r="A36" s="21" t="s">
        <v>34</v>
      </c>
      <c r="B36" s="13" t="s">
        <v>35</v>
      </c>
      <c r="C36" s="13"/>
      <c r="D36" s="13"/>
      <c r="E36" s="22"/>
      <c r="F36" s="23">
        <f>+'Pay App 7'!F36+'Pay App 8'!F239</f>
        <v>0</v>
      </c>
      <c r="G36" s="13"/>
      <c r="H36" s="188" t="s">
        <v>232</v>
      </c>
      <c r="I36" s="188"/>
      <c r="J36" s="188"/>
      <c r="K36" s="188"/>
      <c r="L36" s="188"/>
      <c r="M36" s="188"/>
      <c r="N36" s="188"/>
      <c r="O36" s="188"/>
      <c r="P36" s="188"/>
      <c r="Q36" s="188"/>
    </row>
    <row r="37" spans="1:19" ht="15.75" x14ac:dyDescent="0.25">
      <c r="A37" s="21"/>
      <c r="B37" s="13"/>
      <c r="C37" s="13"/>
      <c r="D37" s="13"/>
      <c r="E37" s="22"/>
      <c r="F37" s="24"/>
      <c r="G37" s="13"/>
      <c r="H37" s="188"/>
      <c r="I37" s="188"/>
      <c r="J37" s="188"/>
      <c r="K37" s="188"/>
      <c r="L37" s="188"/>
      <c r="M37" s="188"/>
      <c r="N37" s="188"/>
      <c r="O37" s="188"/>
      <c r="P37" s="188"/>
      <c r="Q37" s="188"/>
    </row>
    <row r="38" spans="1:19" ht="15" customHeight="1" x14ac:dyDescent="0.25">
      <c r="A38" s="21" t="s">
        <v>49</v>
      </c>
      <c r="B38" s="13" t="s">
        <v>244</v>
      </c>
      <c r="C38" s="13"/>
      <c r="D38" s="13"/>
      <c r="E38" s="22"/>
      <c r="F38" s="23">
        <f>+F239</f>
        <v>0</v>
      </c>
      <c r="G38" s="13"/>
      <c r="H38" s="188"/>
      <c r="I38" s="188"/>
      <c r="J38" s="188"/>
      <c r="K38" s="188"/>
      <c r="L38" s="188"/>
      <c r="M38" s="188"/>
      <c r="N38" s="188"/>
      <c r="O38" s="188"/>
      <c r="P38" s="188"/>
      <c r="Q38" s="188"/>
    </row>
    <row r="39" spans="1:19" ht="15.75" x14ac:dyDescent="0.25">
      <c r="A39" s="21"/>
      <c r="B39" s="13"/>
      <c r="C39" s="13"/>
      <c r="D39" s="13"/>
      <c r="E39" s="22"/>
      <c r="F39" s="24"/>
      <c r="G39" s="13"/>
      <c r="H39" s="188"/>
      <c r="I39" s="188"/>
      <c r="J39" s="188"/>
      <c r="K39" s="188"/>
      <c r="L39" s="188"/>
      <c r="M39" s="188"/>
      <c r="N39" s="188"/>
      <c r="O39" s="188"/>
      <c r="P39" s="188"/>
      <c r="Q39" s="188"/>
      <c r="S39" s="11"/>
    </row>
    <row r="40" spans="1:19" ht="15" customHeight="1" x14ac:dyDescent="0.25">
      <c r="A40" s="21" t="s">
        <v>50</v>
      </c>
      <c r="B40" s="13" t="s">
        <v>36</v>
      </c>
      <c r="C40" s="13"/>
      <c r="D40" s="13"/>
      <c r="E40" s="22"/>
      <c r="F40" s="23">
        <f>SUM(F34:F36)</f>
        <v>0</v>
      </c>
      <c r="G40" s="13"/>
      <c r="H40" s="188"/>
      <c r="I40" s="188"/>
      <c r="J40" s="188"/>
      <c r="K40" s="188"/>
      <c r="L40" s="188"/>
      <c r="M40" s="188"/>
      <c r="N40" s="188"/>
      <c r="O40" s="188"/>
      <c r="P40" s="188"/>
      <c r="Q40" s="188"/>
      <c r="S40" s="11"/>
    </row>
    <row r="41" spans="1:19" ht="15.75" x14ac:dyDescent="0.25">
      <c r="A41" s="21"/>
      <c r="B41" s="13"/>
      <c r="C41" s="13"/>
      <c r="D41" s="13"/>
      <c r="E41" s="22"/>
      <c r="F41" s="24"/>
      <c r="G41" s="13"/>
      <c r="H41" s="188"/>
      <c r="I41" s="188"/>
      <c r="J41" s="188"/>
      <c r="K41" s="188"/>
      <c r="L41" s="188"/>
      <c r="M41" s="188"/>
      <c r="N41" s="188"/>
      <c r="O41" s="188"/>
      <c r="P41" s="188"/>
      <c r="Q41" s="188"/>
      <c r="S41" s="11"/>
    </row>
    <row r="42" spans="1:19" ht="18.75" x14ac:dyDescent="0.25">
      <c r="A42" s="21" t="s">
        <v>51</v>
      </c>
      <c r="B42" s="13" t="s">
        <v>37</v>
      </c>
      <c r="C42" s="13"/>
      <c r="D42" s="13"/>
      <c r="E42" s="22"/>
      <c r="F42" s="23">
        <f>+K239</f>
        <v>0</v>
      </c>
      <c r="G42" s="13"/>
      <c r="H42" s="118"/>
      <c r="I42" s="118"/>
      <c r="J42" s="118"/>
      <c r="K42" s="118"/>
      <c r="L42" s="118"/>
      <c r="M42" s="118"/>
      <c r="N42" s="118"/>
      <c r="O42" s="118"/>
      <c r="P42" s="118"/>
      <c r="Q42" s="118"/>
      <c r="S42" s="11"/>
    </row>
    <row r="43" spans="1:19" ht="15" customHeight="1" x14ac:dyDescent="0.25">
      <c r="A43" s="21"/>
      <c r="B43" s="13"/>
      <c r="C43" s="13"/>
      <c r="D43" s="13"/>
      <c r="E43" s="22"/>
      <c r="F43" s="24"/>
      <c r="G43" s="13"/>
      <c r="H43" s="47"/>
      <c r="I43" s="64"/>
      <c r="J43" s="64"/>
      <c r="K43" s="47"/>
      <c r="L43" s="64"/>
      <c r="M43" s="64"/>
      <c r="N43" s="64"/>
      <c r="O43" s="64"/>
      <c r="P43" s="64"/>
      <c r="Q43" s="29"/>
      <c r="S43" s="11"/>
    </row>
    <row r="44" spans="1:19" ht="15" customHeight="1" x14ac:dyDescent="0.25">
      <c r="A44" s="21" t="s">
        <v>52</v>
      </c>
      <c r="B44" s="13" t="s">
        <v>38</v>
      </c>
      <c r="C44" s="13"/>
      <c r="D44" s="13"/>
      <c r="E44" s="22"/>
      <c r="F44" s="23">
        <f>+J239</f>
        <v>0</v>
      </c>
      <c r="G44" s="13"/>
      <c r="H44" s="47"/>
      <c r="I44" s="64"/>
      <c r="J44" s="64"/>
      <c r="K44" s="47"/>
      <c r="L44" s="64"/>
      <c r="M44" s="64"/>
      <c r="N44" s="64"/>
      <c r="O44" s="64"/>
      <c r="P44" s="64"/>
      <c r="Q44" s="29"/>
      <c r="S44" s="11"/>
    </row>
    <row r="45" spans="1:19" ht="15.75" x14ac:dyDescent="0.25">
      <c r="A45" s="21"/>
      <c r="B45" s="13"/>
      <c r="C45" s="13"/>
      <c r="D45" s="13"/>
      <c r="E45" s="22"/>
      <c r="F45" s="24"/>
      <c r="G45" s="13"/>
      <c r="H45" s="64"/>
      <c r="I45" s="64"/>
      <c r="J45" s="64"/>
      <c r="K45" s="64"/>
      <c r="L45" s="64"/>
      <c r="M45" s="64"/>
      <c r="N45" s="64"/>
      <c r="O45" s="64"/>
      <c r="P45" s="64"/>
      <c r="Q45" s="29"/>
      <c r="S45" s="11"/>
    </row>
    <row r="46" spans="1:19" ht="15" customHeight="1" x14ac:dyDescent="0.25">
      <c r="A46" s="21" t="s">
        <v>53</v>
      </c>
      <c r="B46" s="13" t="s">
        <v>39</v>
      </c>
      <c r="C46" s="13"/>
      <c r="D46" s="13"/>
      <c r="E46" s="22"/>
      <c r="F46" s="22"/>
      <c r="G46" s="13"/>
      <c r="H46" s="66" t="s">
        <v>31</v>
      </c>
      <c r="I46" s="66"/>
      <c r="J46" s="66"/>
      <c r="K46" s="65"/>
      <c r="L46" s="65"/>
      <c r="M46" s="65"/>
      <c r="N46" s="65"/>
      <c r="O46" s="65"/>
      <c r="P46" s="65"/>
      <c r="Q46" s="65"/>
      <c r="S46" s="11"/>
    </row>
    <row r="47" spans="1:19" ht="15.75" x14ac:dyDescent="0.25">
      <c r="A47" s="21"/>
      <c r="B47" s="13" t="s">
        <v>40</v>
      </c>
      <c r="C47" s="13"/>
      <c r="D47" s="13"/>
      <c r="E47" s="23">
        <f>+'Pay App 7'!F51</f>
        <v>0</v>
      </c>
      <c r="F47" s="22"/>
      <c r="G47" s="13"/>
      <c r="S47" s="11"/>
    </row>
    <row r="48" spans="1:19" ht="15" customHeight="1" x14ac:dyDescent="0.25">
      <c r="A48" s="21"/>
      <c r="B48" s="13"/>
      <c r="C48" s="13"/>
      <c r="D48" s="13"/>
      <c r="E48" s="24"/>
      <c r="F48" s="22"/>
      <c r="G48" s="13"/>
      <c r="H48" s="166"/>
      <c r="I48" s="166"/>
      <c r="J48" s="166"/>
      <c r="L48" s="77"/>
      <c r="N48" s="167"/>
      <c r="O48" s="167"/>
      <c r="P48" s="167"/>
      <c r="S48" s="11"/>
    </row>
    <row r="49" spans="1:19" ht="15.75" x14ac:dyDescent="0.25">
      <c r="A49" s="21"/>
      <c r="B49" s="13" t="s">
        <v>41</v>
      </c>
      <c r="C49" s="13"/>
      <c r="D49" s="13"/>
      <c r="E49" s="23">
        <f>+N239</f>
        <v>0</v>
      </c>
      <c r="F49" s="22"/>
      <c r="G49" s="13"/>
      <c r="H49" s="28" t="s">
        <v>46</v>
      </c>
      <c r="I49" s="28"/>
      <c r="J49" s="28"/>
      <c r="L49" s="18" t="s">
        <v>47</v>
      </c>
      <c r="N49" s="18" t="s">
        <v>48</v>
      </c>
      <c r="O49" s="18"/>
      <c r="P49" s="20"/>
      <c r="S49" s="11"/>
    </row>
    <row r="50" spans="1:19" ht="15" customHeight="1" x14ac:dyDescent="0.25">
      <c r="A50" s="21"/>
      <c r="B50" s="13"/>
      <c r="C50" s="13"/>
      <c r="D50" s="13"/>
      <c r="E50" s="24"/>
      <c r="F50" s="22"/>
      <c r="G50" s="13"/>
      <c r="S50" s="11"/>
    </row>
    <row r="51" spans="1:19" ht="15.75" x14ac:dyDescent="0.25">
      <c r="A51" s="21"/>
      <c r="B51" s="13" t="s">
        <v>42</v>
      </c>
      <c r="C51" s="13"/>
      <c r="D51" s="13"/>
      <c r="E51" s="22"/>
      <c r="F51" s="23">
        <f>+E47+E49</f>
        <v>0</v>
      </c>
      <c r="G51" s="13"/>
      <c r="S51" s="11"/>
    </row>
    <row r="52" spans="1:19" ht="15" customHeight="1" x14ac:dyDescent="0.25">
      <c r="A52" s="21"/>
      <c r="G52" s="13"/>
      <c r="S52" s="11"/>
    </row>
    <row r="53" spans="1:19" ht="15.75" x14ac:dyDescent="0.25">
      <c r="A53" s="21" t="s">
        <v>54</v>
      </c>
      <c r="B53" s="13" t="s">
        <v>43</v>
      </c>
      <c r="C53" s="13"/>
      <c r="D53" s="13"/>
      <c r="E53" s="22"/>
      <c r="F53" s="23">
        <f>+F42-F51</f>
        <v>0</v>
      </c>
      <c r="G53" s="13"/>
      <c r="S53" s="11"/>
    </row>
    <row r="54" spans="1:19" ht="15" customHeight="1" x14ac:dyDescent="0.25">
      <c r="G54" s="13"/>
      <c r="S54" s="11"/>
    </row>
    <row r="55" spans="1:19" ht="15.75" x14ac:dyDescent="0.25">
      <c r="A55" s="21" t="s">
        <v>55</v>
      </c>
      <c r="B55" s="13" t="s">
        <v>44</v>
      </c>
      <c r="C55" s="13"/>
      <c r="D55" s="13"/>
      <c r="E55" s="22"/>
      <c r="F55" s="23">
        <f>+'Pay App 7'!F55+'Pay App 7'!F57</f>
        <v>0</v>
      </c>
      <c r="G55" s="13"/>
      <c r="H55" s="166"/>
      <c r="I55" s="166"/>
      <c r="J55" s="166"/>
      <c r="L55" s="77"/>
      <c r="M55" s="13"/>
      <c r="N55" s="167"/>
      <c r="O55" s="167"/>
      <c r="P55" s="167"/>
      <c r="S55" s="11"/>
    </row>
    <row r="56" spans="1:19" ht="15" customHeight="1" x14ac:dyDescent="0.25">
      <c r="A56" s="21"/>
      <c r="B56" s="13"/>
      <c r="C56" s="13"/>
      <c r="D56" s="13"/>
      <c r="E56" s="22"/>
      <c r="F56" s="24"/>
      <c r="G56" s="13"/>
      <c r="H56" s="175" t="s">
        <v>231</v>
      </c>
      <c r="I56" s="175"/>
      <c r="J56" s="175"/>
      <c r="L56" s="18" t="s">
        <v>47</v>
      </c>
      <c r="N56" s="18" t="s">
        <v>48</v>
      </c>
      <c r="O56" s="18"/>
      <c r="P56" s="20"/>
      <c r="S56" s="11"/>
    </row>
    <row r="57" spans="1:19" ht="15.75" x14ac:dyDescent="0.25">
      <c r="A57" s="21" t="s">
        <v>56</v>
      </c>
      <c r="B57" s="13" t="s">
        <v>45</v>
      </c>
      <c r="C57" s="13"/>
      <c r="D57" s="13"/>
      <c r="E57" s="22"/>
      <c r="F57" s="23">
        <f>+J239-N239-P239</f>
        <v>0</v>
      </c>
      <c r="G57" s="13"/>
      <c r="L57" s="18"/>
      <c r="N57" s="18"/>
      <c r="O57" s="18"/>
      <c r="P57" s="20"/>
      <c r="S57" s="11"/>
    </row>
    <row r="58" spans="1:19" ht="15" customHeight="1" x14ac:dyDescent="0.25">
      <c r="A58" s="21"/>
      <c r="B58" s="13"/>
      <c r="C58" s="13"/>
      <c r="D58" s="13"/>
      <c r="E58" s="22"/>
      <c r="F58" s="24"/>
      <c r="G58" s="13"/>
      <c r="H58" s="13"/>
      <c r="I58" s="13"/>
      <c r="J58" s="13"/>
      <c r="K58" s="13"/>
      <c r="L58" s="13"/>
      <c r="M58" s="13"/>
      <c r="N58" s="13"/>
      <c r="O58" s="13"/>
      <c r="P58" s="13"/>
      <c r="S58" s="11"/>
    </row>
    <row r="59" spans="1:19" ht="16.5" thickBot="1" x14ac:dyDescent="0.3">
      <c r="A59" s="21" t="s">
        <v>57</v>
      </c>
      <c r="B59" s="13" t="s">
        <v>565</v>
      </c>
      <c r="C59" s="13"/>
      <c r="D59" s="13"/>
      <c r="E59" s="22"/>
      <c r="F59" s="138">
        <f>+F40-F42+F51+P239</f>
        <v>0</v>
      </c>
      <c r="G59" s="13"/>
      <c r="S59" s="11"/>
    </row>
    <row r="60" spans="1:19" ht="15" customHeight="1" thickTop="1" x14ac:dyDescent="0.25">
      <c r="G60" s="13"/>
      <c r="M60" s="13"/>
      <c r="N60" s="67"/>
      <c r="O60" s="67"/>
      <c r="P60" s="67"/>
      <c r="S60" s="11"/>
    </row>
    <row r="61" spans="1:19" ht="15.75" x14ac:dyDescent="0.25">
      <c r="A61" t="s">
        <v>416</v>
      </c>
      <c r="G61" s="13"/>
      <c r="M61" s="13"/>
      <c r="N61" s="18"/>
      <c r="O61" s="18"/>
      <c r="P61" s="20"/>
      <c r="S61" s="11"/>
    </row>
    <row r="62" spans="1:19" ht="15.75" customHeight="1" x14ac:dyDescent="0.25">
      <c r="B62" s="22">
        <f>+'Pay App 7'!B62+'Pay App 8'!N239</f>
        <v>0</v>
      </c>
      <c r="C62" s="13" t="s">
        <v>417</v>
      </c>
      <c r="G62" s="13"/>
      <c r="H62" s="188" t="s">
        <v>233</v>
      </c>
      <c r="I62" s="188"/>
      <c r="J62" s="188"/>
      <c r="K62" s="188"/>
      <c r="L62" s="188"/>
      <c r="M62" s="188"/>
      <c r="N62" s="188"/>
      <c r="O62" s="188"/>
      <c r="P62" s="188"/>
      <c r="Q62" s="188"/>
      <c r="S62" s="11"/>
    </row>
    <row r="63" spans="1:19" ht="15.75" customHeight="1" x14ac:dyDescent="0.25">
      <c r="A63" s="21"/>
      <c r="B63" s="22">
        <f>+O239</f>
        <v>0</v>
      </c>
      <c r="C63" s="13" t="s">
        <v>418</v>
      </c>
      <c r="D63" s="13"/>
      <c r="G63" s="13"/>
      <c r="H63" s="188"/>
      <c r="I63" s="188"/>
      <c r="J63" s="188"/>
      <c r="K63" s="188"/>
      <c r="L63" s="188"/>
      <c r="M63" s="188"/>
      <c r="N63" s="188"/>
      <c r="O63" s="188"/>
      <c r="P63" s="188"/>
      <c r="Q63" s="188"/>
      <c r="S63" s="11"/>
    </row>
    <row r="64" spans="1:19" ht="15" customHeight="1" x14ac:dyDescent="0.25">
      <c r="B64" s="22">
        <f>+P239</f>
        <v>0</v>
      </c>
      <c r="C64" s="13" t="s">
        <v>419</v>
      </c>
      <c r="E64" s="22"/>
      <c r="F64" s="24"/>
      <c r="G64" s="13"/>
      <c r="H64" s="188"/>
      <c r="I64" s="188"/>
      <c r="J64" s="188"/>
      <c r="K64" s="188"/>
      <c r="L64" s="188"/>
      <c r="M64" s="188"/>
      <c r="N64" s="188"/>
      <c r="O64" s="188"/>
      <c r="P64" s="188"/>
      <c r="Q64" s="188"/>
      <c r="S64" s="11"/>
    </row>
    <row r="65" spans="1:20" ht="15.75" customHeight="1" x14ac:dyDescent="0.25">
      <c r="A65" s="21"/>
      <c r="B65" s="22">
        <f>+N239</f>
        <v>0</v>
      </c>
      <c r="C65" s="13" t="s">
        <v>420</v>
      </c>
      <c r="D65" s="13"/>
      <c r="G65" s="13"/>
      <c r="H65" s="188"/>
      <c r="I65" s="188"/>
      <c r="J65" s="188"/>
      <c r="K65" s="188"/>
      <c r="L65" s="188"/>
      <c r="M65" s="188"/>
      <c r="N65" s="188"/>
      <c r="O65" s="188"/>
      <c r="P65" s="188"/>
      <c r="Q65" s="188"/>
      <c r="S65" s="11"/>
      <c r="T65" s="13"/>
    </row>
    <row r="66" spans="1:20" ht="16.5" thickBot="1" x14ac:dyDescent="0.3">
      <c r="B66" s="109">
        <f>SUM(B62:B64)</f>
        <v>0</v>
      </c>
      <c r="C66" s="13" t="s">
        <v>421</v>
      </c>
      <c r="E66" s="22"/>
      <c r="F66" s="24"/>
      <c r="G66" s="13"/>
      <c r="H66" s="13"/>
      <c r="J66" s="13"/>
      <c r="K66" s="13"/>
      <c r="L66" s="13"/>
      <c r="M66" s="13"/>
      <c r="N66" s="13"/>
      <c r="O66" s="13"/>
      <c r="P66" s="13"/>
      <c r="Q66" s="13"/>
      <c r="S66" s="11"/>
    </row>
    <row r="67" spans="1:20" ht="16.5" thickTop="1" x14ac:dyDescent="0.25">
      <c r="E67" s="22"/>
      <c r="F67" s="24"/>
      <c r="G67" s="13"/>
      <c r="H67" s="13"/>
      <c r="J67" s="13"/>
      <c r="K67" s="13"/>
      <c r="L67" s="13"/>
      <c r="M67" s="13"/>
      <c r="N67" s="13"/>
      <c r="O67" s="13"/>
      <c r="P67" s="13"/>
      <c r="Q67" s="13"/>
      <c r="S67" s="11"/>
    </row>
    <row r="68" spans="1:20" ht="15.75" x14ac:dyDescent="0.25">
      <c r="A68" s="21"/>
      <c r="D68" s="13"/>
      <c r="E68" s="13"/>
      <c r="F68" s="13"/>
      <c r="G68" s="13"/>
      <c r="H68" s="13"/>
      <c r="J68" s="13"/>
      <c r="K68" s="13"/>
      <c r="L68" s="13"/>
      <c r="M68" s="13"/>
      <c r="N68" s="13"/>
      <c r="O68" s="13"/>
      <c r="P68" s="13"/>
      <c r="Q68" s="13"/>
      <c r="S68" s="11"/>
    </row>
    <row r="69" spans="1:20" ht="18" customHeight="1" x14ac:dyDescent="0.25">
      <c r="A69" s="2"/>
      <c r="B69" s="2"/>
      <c r="C69" s="2"/>
      <c r="D69" s="2"/>
      <c r="E69" s="2"/>
      <c r="F69" s="2"/>
      <c r="G69" s="2"/>
      <c r="H69" s="2"/>
      <c r="I69" s="2"/>
      <c r="J69" s="2"/>
      <c r="K69" s="2"/>
      <c r="L69" s="2"/>
      <c r="M69" s="2"/>
      <c r="N69" s="2"/>
      <c r="O69" s="2"/>
      <c r="P69" s="2"/>
      <c r="Q69" s="50" t="s">
        <v>58</v>
      </c>
    </row>
    <row r="70" spans="1:20" ht="18" customHeight="1" x14ac:dyDescent="0.25">
      <c r="A70" s="2"/>
      <c r="B70" s="2"/>
      <c r="C70" s="2"/>
      <c r="D70" s="2"/>
      <c r="E70" s="2"/>
      <c r="F70" s="2"/>
      <c r="G70" s="2"/>
      <c r="H70" s="2"/>
      <c r="I70" s="2"/>
      <c r="J70" s="2"/>
      <c r="K70" s="2"/>
      <c r="L70" s="2"/>
      <c r="M70" s="2"/>
      <c r="N70" s="2"/>
      <c r="O70" s="2"/>
      <c r="P70" s="2"/>
      <c r="Q70" s="36"/>
    </row>
    <row r="71" spans="1:20" ht="18" customHeight="1" x14ac:dyDescent="0.25">
      <c r="A71" s="2"/>
      <c r="B71" s="2"/>
      <c r="C71" s="2"/>
      <c r="D71" s="2"/>
      <c r="E71" s="2"/>
      <c r="F71" s="2"/>
      <c r="G71" s="2"/>
      <c r="H71" s="2"/>
      <c r="I71" s="2"/>
      <c r="J71" s="2"/>
      <c r="K71" s="2"/>
      <c r="L71" s="2"/>
      <c r="M71" s="2"/>
      <c r="N71" s="2"/>
      <c r="O71" s="2"/>
      <c r="P71" s="2"/>
      <c r="Q71" s="51">
        <f>+Q2+0.1</f>
        <v>8.1</v>
      </c>
    </row>
    <row r="72" spans="1:20" s="1" customFormat="1" ht="15.75" customHeight="1" x14ac:dyDescent="0.25"/>
    <row r="73" spans="1:20" ht="20.100000000000001" customHeight="1" x14ac:dyDescent="0.25">
      <c r="A73" s="37" t="s">
        <v>25</v>
      </c>
      <c r="B73" s="38"/>
      <c r="C73" s="38"/>
      <c r="D73" s="38"/>
      <c r="E73" s="38"/>
      <c r="F73" s="38"/>
      <c r="G73" s="38"/>
      <c r="H73" s="38"/>
      <c r="I73" s="38"/>
      <c r="J73" s="38"/>
      <c r="K73" s="38"/>
      <c r="L73" s="38"/>
      <c r="M73" s="38"/>
      <c r="N73" s="38"/>
      <c r="O73" s="38"/>
      <c r="P73" s="38"/>
      <c r="Q73" s="38"/>
    </row>
    <row r="74" spans="1:20" ht="20.100000000000001" customHeight="1" x14ac:dyDescent="0.25">
      <c r="A74" s="176" t="s">
        <v>8</v>
      </c>
      <c r="B74" s="177"/>
      <c r="C74" s="20">
        <f>+'Project Summary Sheet'!$C$13</f>
        <v>0</v>
      </c>
      <c r="D74" s="8"/>
      <c r="E74" s="8"/>
      <c r="F74" s="8"/>
      <c r="G74" s="8"/>
      <c r="H74" s="20" t="s">
        <v>28</v>
      </c>
      <c r="I74" s="13"/>
      <c r="J74" s="39">
        <f>+C19</f>
        <v>0</v>
      </c>
      <c r="L74" s="8"/>
      <c r="M74" s="20" t="s">
        <v>60</v>
      </c>
      <c r="N74" s="115">
        <f>+'Project Summary Sheet'!C17</f>
        <v>0</v>
      </c>
      <c r="O74" s="115"/>
      <c r="P74" s="20"/>
      <c r="Q74" s="20"/>
    </row>
    <row r="75" spans="1:20" ht="20.100000000000001" customHeight="1" x14ac:dyDescent="0.25">
      <c r="A75" s="7"/>
      <c r="B75" s="5"/>
      <c r="C75" s="20">
        <f>+'Project Summary Sheet'!$C$14</f>
        <v>0</v>
      </c>
      <c r="D75" s="8"/>
      <c r="E75" s="8"/>
      <c r="F75" s="8"/>
      <c r="G75" s="8"/>
      <c r="H75" s="20" t="s">
        <v>29</v>
      </c>
      <c r="I75" s="13"/>
      <c r="J75" s="68">
        <f>+C21</f>
        <v>0</v>
      </c>
      <c r="L75" s="8"/>
      <c r="M75" s="20" t="s">
        <v>10</v>
      </c>
      <c r="N75" s="168">
        <f>+'Project Summary Sheet'!$C$18</f>
        <v>0</v>
      </c>
      <c r="O75" s="168"/>
      <c r="P75" s="168"/>
      <c r="Q75" s="168"/>
    </row>
    <row r="76" spans="1:20" ht="20.100000000000001" customHeight="1" x14ac:dyDescent="0.25">
      <c r="A76" s="9"/>
      <c r="B76" s="4"/>
      <c r="C76" s="16">
        <f>+'Project Summary Sheet'!$C$15</f>
        <v>0</v>
      </c>
      <c r="D76" s="10"/>
      <c r="E76" s="10"/>
      <c r="F76" s="10"/>
      <c r="G76" s="10"/>
      <c r="H76" s="174"/>
      <c r="I76" s="174"/>
      <c r="J76" s="10"/>
      <c r="K76" s="10"/>
      <c r="L76" s="10"/>
      <c r="M76" s="16" t="s">
        <v>59</v>
      </c>
      <c r="N76" s="16">
        <f>+'Project Summary Sheet'!$C$19</f>
        <v>0</v>
      </c>
      <c r="O76" s="16"/>
      <c r="P76" s="16"/>
      <c r="Q76" s="16"/>
    </row>
    <row r="77" spans="1:20" ht="11.25" customHeight="1" x14ac:dyDescent="0.25"/>
    <row r="78" spans="1:20" x14ac:dyDescent="0.25">
      <c r="A78" s="169" t="s">
        <v>61</v>
      </c>
      <c r="B78" s="169"/>
      <c r="C78" s="169" t="s">
        <v>62</v>
      </c>
      <c r="D78" s="169"/>
      <c r="E78" s="116" t="s">
        <v>63</v>
      </c>
      <c r="F78" s="116" t="s">
        <v>64</v>
      </c>
      <c r="G78" s="116" t="s">
        <v>65</v>
      </c>
      <c r="H78" s="169" t="s">
        <v>66</v>
      </c>
      <c r="I78" s="169"/>
      <c r="J78" s="116" t="s">
        <v>67</v>
      </c>
      <c r="K78" s="116" t="s">
        <v>248</v>
      </c>
      <c r="L78" s="116" t="s">
        <v>68</v>
      </c>
      <c r="M78" s="42" t="s">
        <v>69</v>
      </c>
      <c r="N78" s="116" t="s">
        <v>70</v>
      </c>
      <c r="O78" s="112" t="s">
        <v>71</v>
      </c>
      <c r="P78" s="116" t="s">
        <v>72</v>
      </c>
      <c r="Q78" s="116" t="s">
        <v>425</v>
      </c>
    </row>
    <row r="79" spans="1:20" ht="65.25" customHeight="1" x14ac:dyDescent="0.25">
      <c r="A79" s="170" t="s">
        <v>73</v>
      </c>
      <c r="B79" s="170"/>
      <c r="C79" s="170" t="s">
        <v>74</v>
      </c>
      <c r="D79" s="170"/>
      <c r="E79" s="117" t="s">
        <v>14</v>
      </c>
      <c r="F79" s="117" t="s">
        <v>235</v>
      </c>
      <c r="G79" s="117" t="s">
        <v>234</v>
      </c>
      <c r="H79" s="170" t="s">
        <v>236</v>
      </c>
      <c r="I79" s="170"/>
      <c r="J79" s="117" t="s">
        <v>245</v>
      </c>
      <c r="K79" s="45" t="s">
        <v>246</v>
      </c>
      <c r="L79" s="117" t="s">
        <v>247</v>
      </c>
      <c r="M79" s="45" t="s">
        <v>237</v>
      </c>
      <c r="N79" s="117" t="s">
        <v>238</v>
      </c>
      <c r="O79" s="113" t="s">
        <v>424</v>
      </c>
      <c r="P79" s="117" t="s">
        <v>423</v>
      </c>
      <c r="Q79" s="117" t="s">
        <v>239</v>
      </c>
    </row>
    <row r="80" spans="1:20" ht="21" customHeight="1" x14ac:dyDescent="0.25">
      <c r="A80" s="171" t="s">
        <v>77</v>
      </c>
      <c r="B80" s="171"/>
      <c r="C80" s="186" t="s">
        <v>75</v>
      </c>
      <c r="D80" s="187"/>
      <c r="E80" s="100">
        <f>+'Pay App 7'!E80</f>
        <v>0</v>
      </c>
      <c r="F80" s="72"/>
      <c r="G80" s="52">
        <f>+'Pay App 7'!G80+F80</f>
        <v>0</v>
      </c>
      <c r="H80" s="196">
        <f>+'Pay App 7'!K80</f>
        <v>0</v>
      </c>
      <c r="I80" s="197"/>
      <c r="J80" s="103"/>
      <c r="K80" s="53">
        <f>+H80+J80</f>
        <v>0</v>
      </c>
      <c r="L80" s="70">
        <f>IF(ISERROR(K80/G80),0,K80/G80)</f>
        <v>0</v>
      </c>
      <c r="M80" s="52">
        <f>+G80-K80</f>
        <v>0</v>
      </c>
      <c r="N80" s="52">
        <f>SUM(+J80*0.05)</f>
        <v>0</v>
      </c>
      <c r="O80" s="100">
        <f>+'Pay App 7'!O80+'Pay App 7'!P80</f>
        <v>0</v>
      </c>
      <c r="P80" s="72"/>
      <c r="Q80" s="71">
        <f>+'Pay App 7'!Q80+N80+P80</f>
        <v>0</v>
      </c>
    </row>
    <row r="81" spans="1:17" ht="21" customHeight="1" x14ac:dyDescent="0.25">
      <c r="A81" s="154" t="s">
        <v>78</v>
      </c>
      <c r="B81" s="154"/>
      <c r="C81" s="154" t="s">
        <v>79</v>
      </c>
      <c r="D81" s="155"/>
      <c r="E81" s="101">
        <f>+'Pay App 7'!E81</f>
        <v>0</v>
      </c>
      <c r="F81" s="73"/>
      <c r="G81" s="102">
        <f>+'Pay App 7'!G81+'Pay App 8'!F81</f>
        <v>0</v>
      </c>
      <c r="H81" s="194">
        <f>+'Pay App 7'!K81</f>
        <v>0</v>
      </c>
      <c r="I81" s="195"/>
      <c r="J81" s="104"/>
      <c r="K81" s="55">
        <f>+H81+J81</f>
        <v>0</v>
      </c>
      <c r="L81" s="56">
        <f t="shared" ref="L81:L145" si="0">IF(ISERROR(K81/G81),0,K81/G81)</f>
        <v>0</v>
      </c>
      <c r="M81" s="54">
        <f t="shared" ref="M81:M145" si="1">+G81-K81</f>
        <v>0</v>
      </c>
      <c r="N81" s="54">
        <f>SUM(+J81*0.05)</f>
        <v>0</v>
      </c>
      <c r="O81" s="101">
        <f>+'Pay App 7'!O81+'Pay App 7'!P81</f>
        <v>0</v>
      </c>
      <c r="P81" s="73"/>
      <c r="Q81" s="69">
        <f>+'Pay App 7'!Q81+N81+P81</f>
        <v>0</v>
      </c>
    </row>
    <row r="82" spans="1:17" ht="21" customHeight="1" x14ac:dyDescent="0.25">
      <c r="A82" s="154" t="s">
        <v>80</v>
      </c>
      <c r="B82" s="154"/>
      <c r="C82" s="114" t="s">
        <v>76</v>
      </c>
      <c r="D82" s="58"/>
      <c r="E82" s="101">
        <f>+'Pay App 7'!E82</f>
        <v>0</v>
      </c>
      <c r="F82" s="73"/>
      <c r="G82" s="102">
        <f>+'Pay App 7'!G82+'Pay App 8'!F82</f>
        <v>0</v>
      </c>
      <c r="H82" s="194">
        <f>+'Pay App 7'!K82</f>
        <v>0</v>
      </c>
      <c r="I82" s="195"/>
      <c r="J82" s="104"/>
      <c r="K82" s="55">
        <f t="shared" ref="K82:K146" si="2">+H82+J82</f>
        <v>0</v>
      </c>
      <c r="L82" s="56">
        <f t="shared" si="0"/>
        <v>0</v>
      </c>
      <c r="M82" s="54">
        <f t="shared" si="1"/>
        <v>0</v>
      </c>
      <c r="N82" s="54">
        <f t="shared" ref="N82:N146" si="3">SUM(+J82*0.05)</f>
        <v>0</v>
      </c>
      <c r="O82" s="101">
        <f>+'Pay App 7'!O82+'Pay App 7'!P82</f>
        <v>0</v>
      </c>
      <c r="P82" s="73"/>
      <c r="Q82" s="69">
        <f>+'Pay App 7'!Q82+N82+P82</f>
        <v>0</v>
      </c>
    </row>
    <row r="83" spans="1:17" ht="21" customHeight="1" x14ac:dyDescent="0.25">
      <c r="A83" s="154" t="s">
        <v>408</v>
      </c>
      <c r="B83" s="154"/>
      <c r="C83" s="154" t="s">
        <v>409</v>
      </c>
      <c r="D83" s="155"/>
      <c r="E83" s="101">
        <f>+'Pay App 7'!E83</f>
        <v>0</v>
      </c>
      <c r="F83" s="73"/>
      <c r="G83" s="102">
        <f>+'Pay App 7'!G83+'Pay App 8'!F83</f>
        <v>0</v>
      </c>
      <c r="H83" s="194">
        <f>+'Pay App 7'!K83</f>
        <v>0</v>
      </c>
      <c r="I83" s="195"/>
      <c r="J83" s="104"/>
      <c r="K83" s="55">
        <f t="shared" si="2"/>
        <v>0</v>
      </c>
      <c r="L83" s="56">
        <f t="shared" si="0"/>
        <v>0</v>
      </c>
      <c r="M83" s="54">
        <f t="shared" si="1"/>
        <v>0</v>
      </c>
      <c r="N83" s="54">
        <f t="shared" si="3"/>
        <v>0</v>
      </c>
      <c r="O83" s="101">
        <f>+'Pay App 7'!O83+'Pay App 7'!P83</f>
        <v>0</v>
      </c>
      <c r="P83" s="73"/>
      <c r="Q83" s="69">
        <f>+'Pay App 7'!Q83+N83+P83</f>
        <v>0</v>
      </c>
    </row>
    <row r="84" spans="1:17" ht="21" customHeight="1" x14ac:dyDescent="0.25">
      <c r="A84" s="154" t="s">
        <v>410</v>
      </c>
      <c r="B84" s="154"/>
      <c r="C84" s="154" t="s">
        <v>81</v>
      </c>
      <c r="D84" s="155"/>
      <c r="E84" s="101">
        <f>+'Pay App 7'!E84</f>
        <v>0</v>
      </c>
      <c r="F84" s="73"/>
      <c r="G84" s="102">
        <f>+'Pay App 7'!G84+'Pay App 8'!F84</f>
        <v>0</v>
      </c>
      <c r="H84" s="194">
        <f>+'Pay App 7'!K84</f>
        <v>0</v>
      </c>
      <c r="I84" s="195"/>
      <c r="J84" s="104"/>
      <c r="K84" s="55">
        <f t="shared" si="2"/>
        <v>0</v>
      </c>
      <c r="L84" s="56">
        <f t="shared" si="0"/>
        <v>0</v>
      </c>
      <c r="M84" s="54">
        <f t="shared" si="1"/>
        <v>0</v>
      </c>
      <c r="N84" s="54">
        <f t="shared" si="3"/>
        <v>0</v>
      </c>
      <c r="O84" s="101">
        <f>+'Pay App 7'!O84+'Pay App 7'!P84</f>
        <v>0</v>
      </c>
      <c r="P84" s="73"/>
      <c r="Q84" s="69">
        <f>+'Pay App 7'!Q84+N84+P84</f>
        <v>0</v>
      </c>
    </row>
    <row r="85" spans="1:17" ht="21" customHeight="1" x14ac:dyDescent="0.25">
      <c r="A85" s="154" t="s">
        <v>411</v>
      </c>
      <c r="B85" s="154"/>
      <c r="C85" s="154" t="s">
        <v>412</v>
      </c>
      <c r="D85" s="155"/>
      <c r="E85" s="101">
        <f>+'Pay App 7'!E85</f>
        <v>0</v>
      </c>
      <c r="F85" s="73"/>
      <c r="G85" s="102">
        <f>+'Pay App 7'!G85+'Pay App 8'!F85</f>
        <v>0</v>
      </c>
      <c r="H85" s="194">
        <f>+'Pay App 7'!K85</f>
        <v>0</v>
      </c>
      <c r="I85" s="195"/>
      <c r="J85" s="104"/>
      <c r="K85" s="55">
        <f t="shared" si="2"/>
        <v>0</v>
      </c>
      <c r="L85" s="56">
        <f t="shared" si="0"/>
        <v>0</v>
      </c>
      <c r="M85" s="54">
        <f t="shared" si="1"/>
        <v>0</v>
      </c>
      <c r="N85" s="54">
        <f t="shared" si="3"/>
        <v>0</v>
      </c>
      <c r="O85" s="101">
        <f>+'Pay App 7'!O85+'Pay App 7'!P85</f>
        <v>0</v>
      </c>
      <c r="P85" s="73"/>
      <c r="Q85" s="69">
        <f>+'Pay App 7'!Q85+N85+P85</f>
        <v>0</v>
      </c>
    </row>
    <row r="86" spans="1:17" ht="21" customHeight="1" x14ac:dyDescent="0.25">
      <c r="A86" s="154" t="s">
        <v>406</v>
      </c>
      <c r="B86" s="154"/>
      <c r="C86" s="154" t="s">
        <v>407</v>
      </c>
      <c r="D86" s="155"/>
      <c r="E86" s="101">
        <f>+'Pay App 7'!E86</f>
        <v>0</v>
      </c>
      <c r="F86" s="73"/>
      <c r="G86" s="102">
        <f>+'Pay App 7'!G86+'Pay App 8'!F86</f>
        <v>0</v>
      </c>
      <c r="H86" s="194">
        <f>+'Pay App 7'!K86</f>
        <v>0</v>
      </c>
      <c r="I86" s="195"/>
      <c r="J86" s="104"/>
      <c r="K86" s="55">
        <f t="shared" ref="K86" si="4">+H86+J86</f>
        <v>0</v>
      </c>
      <c r="L86" s="56">
        <f t="shared" ref="L86" si="5">IF(ISERROR(K86/G86),0,K86/G86)</f>
        <v>0</v>
      </c>
      <c r="M86" s="54">
        <f t="shared" ref="M86" si="6">+G86-K86</f>
        <v>0</v>
      </c>
      <c r="N86" s="54">
        <f t="shared" ref="N86" si="7">SUM(+J86*0.05)</f>
        <v>0</v>
      </c>
      <c r="O86" s="101">
        <f>+'Pay App 7'!O86+'Pay App 7'!P86</f>
        <v>0</v>
      </c>
      <c r="P86" s="73"/>
      <c r="Q86" s="69">
        <f>+'Pay App 7'!Q86+N86+P86</f>
        <v>0</v>
      </c>
    </row>
    <row r="87" spans="1:17" ht="21" customHeight="1" x14ac:dyDescent="0.25">
      <c r="A87" s="154" t="s">
        <v>562</v>
      </c>
      <c r="B87" s="154"/>
      <c r="C87" s="154" t="s">
        <v>563</v>
      </c>
      <c r="D87" s="155"/>
      <c r="E87" s="101">
        <f>+'Pay App 7'!E87</f>
        <v>0</v>
      </c>
      <c r="F87" s="73"/>
      <c r="G87" s="102">
        <f>+'Pay App 7'!G87+'Pay App 8'!F87</f>
        <v>0</v>
      </c>
      <c r="H87" s="194">
        <f>+'Pay App 7'!K87</f>
        <v>0</v>
      </c>
      <c r="I87" s="195"/>
      <c r="J87" s="104"/>
      <c r="K87" s="55">
        <f t="shared" si="2"/>
        <v>0</v>
      </c>
      <c r="L87" s="56">
        <f t="shared" si="0"/>
        <v>0</v>
      </c>
      <c r="M87" s="54">
        <f t="shared" si="1"/>
        <v>0</v>
      </c>
      <c r="N87" s="54">
        <f t="shared" si="3"/>
        <v>0</v>
      </c>
      <c r="O87" s="101">
        <f>+'Pay App 7'!O87+'Pay App 7'!P87</f>
        <v>0</v>
      </c>
      <c r="P87" s="73"/>
      <c r="Q87" s="69">
        <f>+'Pay App 7'!Q87+N87+P87</f>
        <v>0</v>
      </c>
    </row>
    <row r="88" spans="1:17" ht="21" customHeight="1" x14ac:dyDescent="0.25">
      <c r="A88" s="159" t="s">
        <v>228</v>
      </c>
      <c r="B88" s="159"/>
      <c r="C88" s="186" t="s">
        <v>269</v>
      </c>
      <c r="D88" s="187"/>
      <c r="E88" s="101">
        <f>+'Pay App 7'!E88</f>
        <v>0</v>
      </c>
      <c r="F88" s="73"/>
      <c r="G88" s="102">
        <f>+'Pay App 7'!G88+'Pay App 8'!F88</f>
        <v>0</v>
      </c>
      <c r="H88" s="194">
        <f>+'Pay App 7'!K88</f>
        <v>0</v>
      </c>
      <c r="I88" s="195"/>
      <c r="J88" s="104"/>
      <c r="K88" s="55">
        <f t="shared" si="2"/>
        <v>0</v>
      </c>
      <c r="L88" s="56">
        <f t="shared" si="0"/>
        <v>0</v>
      </c>
      <c r="M88" s="54">
        <f t="shared" si="1"/>
        <v>0</v>
      </c>
      <c r="N88" s="54">
        <f t="shared" si="3"/>
        <v>0</v>
      </c>
      <c r="O88" s="101">
        <f>+'Pay App 7'!O88+'Pay App 7'!P88</f>
        <v>0</v>
      </c>
      <c r="P88" s="73"/>
      <c r="Q88" s="69">
        <f>+'Pay App 7'!Q88+N88+P88</f>
        <v>0</v>
      </c>
    </row>
    <row r="89" spans="1:17" ht="21" customHeight="1" x14ac:dyDescent="0.25">
      <c r="A89" s="154" t="s">
        <v>82</v>
      </c>
      <c r="B89" s="154"/>
      <c r="C89" s="154" t="s">
        <v>256</v>
      </c>
      <c r="D89" s="155"/>
      <c r="E89" s="101">
        <f>+'Pay App 7'!E89</f>
        <v>0</v>
      </c>
      <c r="F89" s="73"/>
      <c r="G89" s="102">
        <f>+'Pay App 7'!G89+'Pay App 8'!F89</f>
        <v>0</v>
      </c>
      <c r="H89" s="194">
        <f>+'Pay App 7'!K89</f>
        <v>0</v>
      </c>
      <c r="I89" s="195"/>
      <c r="J89" s="104"/>
      <c r="K89" s="55">
        <f t="shared" si="2"/>
        <v>0</v>
      </c>
      <c r="L89" s="56">
        <f t="shared" si="0"/>
        <v>0</v>
      </c>
      <c r="M89" s="54">
        <f t="shared" si="1"/>
        <v>0</v>
      </c>
      <c r="N89" s="54">
        <f t="shared" si="3"/>
        <v>0</v>
      </c>
      <c r="O89" s="101">
        <f>+'Pay App 7'!O89+'Pay App 7'!P89</f>
        <v>0</v>
      </c>
      <c r="P89" s="73"/>
      <c r="Q89" s="69">
        <f>+'Pay App 7'!Q89+N89+P89</f>
        <v>0</v>
      </c>
    </row>
    <row r="90" spans="1:17" ht="21" customHeight="1" x14ac:dyDescent="0.25">
      <c r="A90" s="154" t="s">
        <v>257</v>
      </c>
      <c r="B90" s="154"/>
      <c r="C90" s="154" t="s">
        <v>258</v>
      </c>
      <c r="D90" s="155"/>
      <c r="E90" s="101">
        <f>+'Pay App 7'!E90</f>
        <v>0</v>
      </c>
      <c r="F90" s="73"/>
      <c r="G90" s="102">
        <f>+'Pay App 7'!G90+'Pay App 8'!F90</f>
        <v>0</v>
      </c>
      <c r="H90" s="194">
        <f>+'Pay App 7'!K90</f>
        <v>0</v>
      </c>
      <c r="I90" s="195"/>
      <c r="J90" s="104"/>
      <c r="K90" s="55">
        <f t="shared" si="2"/>
        <v>0</v>
      </c>
      <c r="L90" s="56">
        <f t="shared" si="0"/>
        <v>0</v>
      </c>
      <c r="M90" s="54">
        <f t="shared" si="1"/>
        <v>0</v>
      </c>
      <c r="N90" s="54">
        <f t="shared" si="3"/>
        <v>0</v>
      </c>
      <c r="O90" s="101">
        <f>+'Pay App 7'!O90+'Pay App 7'!P90</f>
        <v>0</v>
      </c>
      <c r="P90" s="73"/>
      <c r="Q90" s="69">
        <f>+'Pay App 7'!Q90+N90+P90</f>
        <v>0</v>
      </c>
    </row>
    <row r="91" spans="1:17" ht="21" customHeight="1" x14ac:dyDescent="0.25">
      <c r="A91" s="154" t="s">
        <v>259</v>
      </c>
      <c r="B91" s="154"/>
      <c r="C91" s="154" t="s">
        <v>260</v>
      </c>
      <c r="D91" s="155"/>
      <c r="E91" s="101">
        <f>+'Pay App 7'!E91</f>
        <v>0</v>
      </c>
      <c r="F91" s="73"/>
      <c r="G91" s="102">
        <f>+'Pay App 7'!G91+'Pay App 8'!F91</f>
        <v>0</v>
      </c>
      <c r="H91" s="194">
        <f>+'Pay App 7'!K91</f>
        <v>0</v>
      </c>
      <c r="I91" s="195"/>
      <c r="J91" s="104"/>
      <c r="K91" s="55">
        <f t="shared" si="2"/>
        <v>0</v>
      </c>
      <c r="L91" s="56">
        <f t="shared" si="0"/>
        <v>0</v>
      </c>
      <c r="M91" s="54">
        <f t="shared" si="1"/>
        <v>0</v>
      </c>
      <c r="N91" s="54">
        <f t="shared" si="3"/>
        <v>0</v>
      </c>
      <c r="O91" s="101">
        <f>+'Pay App 7'!O91+'Pay App 7'!P91</f>
        <v>0</v>
      </c>
      <c r="P91" s="73"/>
      <c r="Q91" s="69">
        <f>+'Pay App 7'!Q91+N91+P91</f>
        <v>0</v>
      </c>
    </row>
    <row r="92" spans="1:17" ht="21" customHeight="1" x14ac:dyDescent="0.25">
      <c r="A92" s="154" t="s">
        <v>261</v>
      </c>
      <c r="B92" s="154"/>
      <c r="C92" s="154" t="s">
        <v>262</v>
      </c>
      <c r="D92" s="155"/>
      <c r="E92" s="101">
        <f>+'Pay App 7'!E92</f>
        <v>0</v>
      </c>
      <c r="F92" s="73"/>
      <c r="G92" s="102">
        <f>+'Pay App 7'!G92+'Pay App 8'!F92</f>
        <v>0</v>
      </c>
      <c r="H92" s="194">
        <f>+'Pay App 7'!K92</f>
        <v>0</v>
      </c>
      <c r="I92" s="195"/>
      <c r="J92" s="104"/>
      <c r="K92" s="55">
        <f t="shared" si="2"/>
        <v>0</v>
      </c>
      <c r="L92" s="56">
        <f t="shared" si="0"/>
        <v>0</v>
      </c>
      <c r="M92" s="54">
        <f t="shared" si="1"/>
        <v>0</v>
      </c>
      <c r="N92" s="54">
        <f t="shared" si="3"/>
        <v>0</v>
      </c>
      <c r="O92" s="101">
        <f>+'Pay App 7'!O92+'Pay App 7'!P92</f>
        <v>0</v>
      </c>
      <c r="P92" s="73"/>
      <c r="Q92" s="69">
        <f>+'Pay App 7'!Q92+N92+P92</f>
        <v>0</v>
      </c>
    </row>
    <row r="93" spans="1:17" ht="21" customHeight="1" x14ac:dyDescent="0.25">
      <c r="A93" s="154" t="s">
        <v>263</v>
      </c>
      <c r="B93" s="154"/>
      <c r="C93" s="154" t="s">
        <v>264</v>
      </c>
      <c r="D93" s="155"/>
      <c r="E93" s="101">
        <f>+'Pay App 7'!E93</f>
        <v>0</v>
      </c>
      <c r="F93" s="73"/>
      <c r="G93" s="102">
        <f>+'Pay App 7'!G93+'Pay App 8'!F93</f>
        <v>0</v>
      </c>
      <c r="H93" s="194">
        <f>+'Pay App 7'!K93</f>
        <v>0</v>
      </c>
      <c r="I93" s="195"/>
      <c r="J93" s="104"/>
      <c r="K93" s="55">
        <f t="shared" si="2"/>
        <v>0</v>
      </c>
      <c r="L93" s="56">
        <f t="shared" si="0"/>
        <v>0</v>
      </c>
      <c r="M93" s="54">
        <f t="shared" si="1"/>
        <v>0</v>
      </c>
      <c r="N93" s="54">
        <f t="shared" si="3"/>
        <v>0</v>
      </c>
      <c r="O93" s="101">
        <f>+'Pay App 7'!O93+'Pay App 7'!P93</f>
        <v>0</v>
      </c>
      <c r="P93" s="73"/>
      <c r="Q93" s="69">
        <f>+'Pay App 7'!Q93+N93+P93</f>
        <v>0</v>
      </c>
    </row>
    <row r="94" spans="1:17" ht="21" customHeight="1" x14ac:dyDescent="0.25">
      <c r="A94" s="154" t="s">
        <v>265</v>
      </c>
      <c r="B94" s="154"/>
      <c r="C94" s="154" t="s">
        <v>266</v>
      </c>
      <c r="D94" s="155"/>
      <c r="E94" s="101">
        <f>+'Pay App 7'!E94</f>
        <v>0</v>
      </c>
      <c r="F94" s="73"/>
      <c r="G94" s="102">
        <f>+'Pay App 7'!G94+'Pay App 8'!F94</f>
        <v>0</v>
      </c>
      <c r="H94" s="194">
        <f>+'Pay App 7'!K94</f>
        <v>0</v>
      </c>
      <c r="I94" s="195"/>
      <c r="J94" s="104"/>
      <c r="K94" s="55">
        <f t="shared" si="2"/>
        <v>0</v>
      </c>
      <c r="L94" s="56">
        <f t="shared" si="0"/>
        <v>0</v>
      </c>
      <c r="M94" s="54">
        <f t="shared" si="1"/>
        <v>0</v>
      </c>
      <c r="N94" s="54">
        <f t="shared" si="3"/>
        <v>0</v>
      </c>
      <c r="O94" s="101">
        <f>+'Pay App 7'!O94+'Pay App 7'!P94</f>
        <v>0</v>
      </c>
      <c r="P94" s="73"/>
      <c r="Q94" s="69">
        <f>+'Pay App 7'!Q94+N94+P94</f>
        <v>0</v>
      </c>
    </row>
    <row r="95" spans="1:17" ht="21" customHeight="1" x14ac:dyDescent="0.25">
      <c r="A95" s="154" t="s">
        <v>83</v>
      </c>
      <c r="B95" s="154"/>
      <c r="C95" s="154" t="s">
        <v>267</v>
      </c>
      <c r="D95" s="155"/>
      <c r="E95" s="101">
        <f>+'Pay App 7'!E95</f>
        <v>0</v>
      </c>
      <c r="F95" s="73"/>
      <c r="G95" s="102">
        <f>+'Pay App 7'!G95+'Pay App 8'!F95</f>
        <v>0</v>
      </c>
      <c r="H95" s="194">
        <f>+'Pay App 7'!K95</f>
        <v>0</v>
      </c>
      <c r="I95" s="195"/>
      <c r="J95" s="104"/>
      <c r="K95" s="55">
        <f t="shared" si="2"/>
        <v>0</v>
      </c>
      <c r="L95" s="56">
        <f t="shared" si="0"/>
        <v>0</v>
      </c>
      <c r="M95" s="54">
        <f t="shared" si="1"/>
        <v>0</v>
      </c>
      <c r="N95" s="54">
        <f t="shared" si="3"/>
        <v>0</v>
      </c>
      <c r="O95" s="101">
        <f>+'Pay App 7'!O95+'Pay App 7'!P95</f>
        <v>0</v>
      </c>
      <c r="P95" s="73"/>
      <c r="Q95" s="69">
        <f>+'Pay App 7'!Q95+N95+P95</f>
        <v>0</v>
      </c>
    </row>
    <row r="96" spans="1:17" ht="21" customHeight="1" x14ac:dyDescent="0.25">
      <c r="A96" s="154" t="s">
        <v>84</v>
      </c>
      <c r="B96" s="154"/>
      <c r="C96" s="154" t="s">
        <v>268</v>
      </c>
      <c r="D96" s="155"/>
      <c r="E96" s="101">
        <f>+'Pay App 7'!E96</f>
        <v>0</v>
      </c>
      <c r="F96" s="73"/>
      <c r="G96" s="102">
        <f>+'Pay App 7'!G96+'Pay App 8'!F96</f>
        <v>0</v>
      </c>
      <c r="H96" s="194">
        <f>+'Pay App 7'!K96</f>
        <v>0</v>
      </c>
      <c r="I96" s="195"/>
      <c r="J96" s="104"/>
      <c r="K96" s="55">
        <f t="shared" si="2"/>
        <v>0</v>
      </c>
      <c r="L96" s="56">
        <f t="shared" si="0"/>
        <v>0</v>
      </c>
      <c r="M96" s="54">
        <f t="shared" si="1"/>
        <v>0</v>
      </c>
      <c r="N96" s="54">
        <f t="shared" si="3"/>
        <v>0</v>
      </c>
      <c r="O96" s="101">
        <f>+'Pay App 7'!O96+'Pay App 7'!P96</f>
        <v>0</v>
      </c>
      <c r="P96" s="73"/>
      <c r="Q96" s="69">
        <f>+'Pay App 7'!Q96+N96+P96</f>
        <v>0</v>
      </c>
    </row>
    <row r="97" spans="1:17" ht="21" customHeight="1" x14ac:dyDescent="0.25">
      <c r="A97" s="154" t="s">
        <v>270</v>
      </c>
      <c r="B97" s="154"/>
      <c r="C97" s="154" t="s">
        <v>271</v>
      </c>
      <c r="D97" s="155"/>
      <c r="E97" s="101">
        <f>+'Pay App 7'!E97</f>
        <v>0</v>
      </c>
      <c r="F97" s="73"/>
      <c r="G97" s="102">
        <f>+'Pay App 7'!G97+'Pay App 8'!F97</f>
        <v>0</v>
      </c>
      <c r="H97" s="194">
        <f>+'Pay App 7'!K97</f>
        <v>0</v>
      </c>
      <c r="I97" s="195"/>
      <c r="J97" s="104"/>
      <c r="K97" s="55">
        <f t="shared" si="2"/>
        <v>0</v>
      </c>
      <c r="L97" s="56">
        <f t="shared" si="0"/>
        <v>0</v>
      </c>
      <c r="M97" s="54">
        <f t="shared" si="1"/>
        <v>0</v>
      </c>
      <c r="N97" s="54">
        <f t="shared" si="3"/>
        <v>0</v>
      </c>
      <c r="O97" s="101">
        <f>+'Pay App 7'!O97+'Pay App 7'!P97</f>
        <v>0</v>
      </c>
      <c r="P97" s="73"/>
      <c r="Q97" s="69">
        <f>+'Pay App 7'!Q97+N97+P97</f>
        <v>0</v>
      </c>
    </row>
    <row r="98" spans="1:17" ht="21" customHeight="1" x14ac:dyDescent="0.25">
      <c r="A98" s="154" t="s">
        <v>272</v>
      </c>
      <c r="B98" s="154"/>
      <c r="C98" s="154" t="s">
        <v>273</v>
      </c>
      <c r="D98" s="155"/>
      <c r="E98" s="101">
        <f>+'Pay App 7'!E98</f>
        <v>0</v>
      </c>
      <c r="F98" s="73"/>
      <c r="G98" s="102">
        <f>+'Pay App 7'!G98+'Pay App 8'!F98</f>
        <v>0</v>
      </c>
      <c r="H98" s="194">
        <f>+'Pay App 7'!K98</f>
        <v>0</v>
      </c>
      <c r="I98" s="195"/>
      <c r="J98" s="104"/>
      <c r="K98" s="55">
        <f t="shared" si="2"/>
        <v>0</v>
      </c>
      <c r="L98" s="56">
        <f t="shared" si="0"/>
        <v>0</v>
      </c>
      <c r="M98" s="54">
        <f t="shared" si="1"/>
        <v>0</v>
      </c>
      <c r="N98" s="54">
        <f t="shared" si="3"/>
        <v>0</v>
      </c>
      <c r="O98" s="101">
        <f>+'Pay App 7'!O98+'Pay App 7'!P98</f>
        <v>0</v>
      </c>
      <c r="P98" s="73"/>
      <c r="Q98" s="69">
        <f>+'Pay App 7'!Q98+N98+P98</f>
        <v>0</v>
      </c>
    </row>
    <row r="99" spans="1:17" ht="21" customHeight="1" x14ac:dyDescent="0.25">
      <c r="A99" s="154" t="s">
        <v>274</v>
      </c>
      <c r="B99" s="154"/>
      <c r="C99" s="154" t="s">
        <v>275</v>
      </c>
      <c r="D99" s="155"/>
      <c r="E99" s="101">
        <f>+'Pay App 7'!E99</f>
        <v>0</v>
      </c>
      <c r="F99" s="73"/>
      <c r="G99" s="102">
        <f>+'Pay App 7'!G99+'Pay App 8'!F99</f>
        <v>0</v>
      </c>
      <c r="H99" s="194">
        <f>+'Pay App 7'!K99</f>
        <v>0</v>
      </c>
      <c r="I99" s="195"/>
      <c r="J99" s="104"/>
      <c r="K99" s="55">
        <f t="shared" si="2"/>
        <v>0</v>
      </c>
      <c r="L99" s="56">
        <f t="shared" si="0"/>
        <v>0</v>
      </c>
      <c r="M99" s="54">
        <f t="shared" si="1"/>
        <v>0</v>
      </c>
      <c r="N99" s="54">
        <f t="shared" si="3"/>
        <v>0</v>
      </c>
      <c r="O99" s="101">
        <f>+'Pay App 7'!O99+'Pay App 7'!P99</f>
        <v>0</v>
      </c>
      <c r="P99" s="73"/>
      <c r="Q99" s="69">
        <f>+'Pay App 7'!Q99+N99+P99</f>
        <v>0</v>
      </c>
    </row>
    <row r="100" spans="1:17" ht="21" customHeight="1" x14ac:dyDescent="0.25">
      <c r="A100" s="154" t="s">
        <v>276</v>
      </c>
      <c r="B100" s="154"/>
      <c r="C100" s="154" t="s">
        <v>277</v>
      </c>
      <c r="D100" s="155"/>
      <c r="E100" s="101">
        <f>+'Pay App 7'!E100</f>
        <v>0</v>
      </c>
      <c r="F100" s="73"/>
      <c r="G100" s="102">
        <f>+'Pay App 7'!G100+'Pay App 8'!F100</f>
        <v>0</v>
      </c>
      <c r="H100" s="194">
        <f>+'Pay App 7'!K100</f>
        <v>0</v>
      </c>
      <c r="I100" s="195"/>
      <c r="J100" s="104"/>
      <c r="K100" s="55">
        <f t="shared" si="2"/>
        <v>0</v>
      </c>
      <c r="L100" s="56">
        <f t="shared" si="0"/>
        <v>0</v>
      </c>
      <c r="M100" s="54">
        <f t="shared" si="1"/>
        <v>0</v>
      </c>
      <c r="N100" s="54">
        <f t="shared" si="3"/>
        <v>0</v>
      </c>
      <c r="O100" s="101">
        <f>+'Pay App 7'!O100+'Pay App 7'!P100</f>
        <v>0</v>
      </c>
      <c r="P100" s="73"/>
      <c r="Q100" s="69">
        <f>+'Pay App 7'!Q100+N100+P100</f>
        <v>0</v>
      </c>
    </row>
    <row r="101" spans="1:17" ht="21" customHeight="1" x14ac:dyDescent="0.25">
      <c r="A101" s="154" t="s">
        <v>278</v>
      </c>
      <c r="B101" s="154"/>
      <c r="C101" s="154" t="s">
        <v>279</v>
      </c>
      <c r="D101" s="155"/>
      <c r="E101" s="101">
        <f>+'Pay App 7'!E101</f>
        <v>0</v>
      </c>
      <c r="F101" s="73"/>
      <c r="G101" s="102">
        <f>+'Pay App 7'!G101+'Pay App 8'!F101</f>
        <v>0</v>
      </c>
      <c r="H101" s="194">
        <f>+'Pay App 7'!K101</f>
        <v>0</v>
      </c>
      <c r="I101" s="195"/>
      <c r="J101" s="104"/>
      <c r="K101" s="55">
        <f t="shared" si="2"/>
        <v>0</v>
      </c>
      <c r="L101" s="56">
        <f t="shared" si="0"/>
        <v>0</v>
      </c>
      <c r="M101" s="54">
        <f t="shared" si="1"/>
        <v>0</v>
      </c>
      <c r="N101" s="54">
        <f t="shared" si="3"/>
        <v>0</v>
      </c>
      <c r="O101" s="101">
        <f>+'Pay App 7'!O101+'Pay App 7'!P101</f>
        <v>0</v>
      </c>
      <c r="P101" s="73"/>
      <c r="Q101" s="69">
        <f>+'Pay App 7'!Q101+N101+P101</f>
        <v>0</v>
      </c>
    </row>
    <row r="102" spans="1:17" ht="21" customHeight="1" x14ac:dyDescent="0.25">
      <c r="A102" s="154" t="s">
        <v>281</v>
      </c>
      <c r="B102" s="154"/>
      <c r="C102" s="154" t="s">
        <v>280</v>
      </c>
      <c r="D102" s="155"/>
      <c r="E102" s="101">
        <f>+'Pay App 7'!E102</f>
        <v>0</v>
      </c>
      <c r="F102" s="73"/>
      <c r="G102" s="102">
        <f>+'Pay App 7'!G102+'Pay App 8'!F102</f>
        <v>0</v>
      </c>
      <c r="H102" s="194">
        <f>+'Pay App 7'!K102</f>
        <v>0</v>
      </c>
      <c r="I102" s="195"/>
      <c r="J102" s="104"/>
      <c r="K102" s="55">
        <f t="shared" si="2"/>
        <v>0</v>
      </c>
      <c r="L102" s="56">
        <f t="shared" si="0"/>
        <v>0</v>
      </c>
      <c r="M102" s="54">
        <f t="shared" si="1"/>
        <v>0</v>
      </c>
      <c r="N102" s="54">
        <f t="shared" si="3"/>
        <v>0</v>
      </c>
      <c r="O102" s="101">
        <f>+'Pay App 7'!O102+'Pay App 7'!P102</f>
        <v>0</v>
      </c>
      <c r="P102" s="73"/>
      <c r="Q102" s="69">
        <f>+'Pay App 7'!Q102+N102+P102</f>
        <v>0</v>
      </c>
    </row>
    <row r="103" spans="1:17" ht="21" customHeight="1" x14ac:dyDescent="0.25">
      <c r="A103" s="154" t="s">
        <v>282</v>
      </c>
      <c r="B103" s="154"/>
      <c r="C103" s="154" t="s">
        <v>283</v>
      </c>
      <c r="D103" s="155"/>
      <c r="E103" s="101">
        <f>+'Pay App 7'!E103</f>
        <v>0</v>
      </c>
      <c r="F103" s="73"/>
      <c r="G103" s="102">
        <f>+'Pay App 7'!G103+'Pay App 8'!F103</f>
        <v>0</v>
      </c>
      <c r="H103" s="194">
        <f>+'Pay App 7'!K103</f>
        <v>0</v>
      </c>
      <c r="I103" s="195"/>
      <c r="J103" s="104"/>
      <c r="K103" s="55">
        <f t="shared" si="2"/>
        <v>0</v>
      </c>
      <c r="L103" s="56">
        <f t="shared" si="0"/>
        <v>0</v>
      </c>
      <c r="M103" s="54">
        <f t="shared" si="1"/>
        <v>0</v>
      </c>
      <c r="N103" s="54">
        <f t="shared" si="3"/>
        <v>0</v>
      </c>
      <c r="O103" s="101">
        <f>+'Pay App 7'!O103+'Pay App 7'!P103</f>
        <v>0</v>
      </c>
      <c r="P103" s="73"/>
      <c r="Q103" s="69">
        <f>+'Pay App 7'!Q103+N103+P103</f>
        <v>0</v>
      </c>
    </row>
    <row r="104" spans="1:17" ht="21" customHeight="1" x14ac:dyDescent="0.25">
      <c r="A104" s="154" t="s">
        <v>284</v>
      </c>
      <c r="B104" s="154"/>
      <c r="C104" s="154" t="s">
        <v>285</v>
      </c>
      <c r="D104" s="155"/>
      <c r="E104" s="101">
        <f>+'Pay App 7'!E104</f>
        <v>0</v>
      </c>
      <c r="F104" s="73"/>
      <c r="G104" s="102">
        <f>+'Pay App 7'!G104+'Pay App 8'!F104</f>
        <v>0</v>
      </c>
      <c r="H104" s="194">
        <f>+'Pay App 7'!K104</f>
        <v>0</v>
      </c>
      <c r="I104" s="195"/>
      <c r="J104" s="104"/>
      <c r="K104" s="55">
        <f t="shared" si="2"/>
        <v>0</v>
      </c>
      <c r="L104" s="56">
        <f t="shared" si="0"/>
        <v>0</v>
      </c>
      <c r="M104" s="54">
        <f t="shared" si="1"/>
        <v>0</v>
      </c>
      <c r="N104" s="54">
        <f t="shared" si="3"/>
        <v>0</v>
      </c>
      <c r="O104" s="101">
        <f>+'Pay App 7'!O104+'Pay App 7'!P104</f>
        <v>0</v>
      </c>
      <c r="P104" s="73"/>
      <c r="Q104" s="69">
        <f>+'Pay App 7'!Q104+N104+P104</f>
        <v>0</v>
      </c>
    </row>
    <row r="105" spans="1:17" ht="21" customHeight="1" x14ac:dyDescent="0.25">
      <c r="A105" s="154" t="s">
        <v>292</v>
      </c>
      <c r="B105" s="154"/>
      <c r="C105" s="154" t="s">
        <v>286</v>
      </c>
      <c r="D105" s="155"/>
      <c r="E105" s="101">
        <f>+'Pay App 7'!E105</f>
        <v>0</v>
      </c>
      <c r="F105" s="73"/>
      <c r="G105" s="102">
        <f>+'Pay App 7'!G105+'Pay App 8'!F105</f>
        <v>0</v>
      </c>
      <c r="H105" s="194">
        <f>+'Pay App 7'!K105</f>
        <v>0</v>
      </c>
      <c r="I105" s="195"/>
      <c r="J105" s="104"/>
      <c r="K105" s="55">
        <f t="shared" si="2"/>
        <v>0</v>
      </c>
      <c r="L105" s="56">
        <f t="shared" si="0"/>
        <v>0</v>
      </c>
      <c r="M105" s="54">
        <f t="shared" si="1"/>
        <v>0</v>
      </c>
      <c r="N105" s="54">
        <f t="shared" si="3"/>
        <v>0</v>
      </c>
      <c r="O105" s="101">
        <f>+'Pay App 7'!O105+'Pay App 7'!P105</f>
        <v>0</v>
      </c>
      <c r="P105" s="73"/>
      <c r="Q105" s="69">
        <f>+'Pay App 7'!Q105+N105+P105</f>
        <v>0</v>
      </c>
    </row>
    <row r="106" spans="1:17" ht="21" customHeight="1" x14ac:dyDescent="0.25">
      <c r="A106" s="154" t="s">
        <v>413</v>
      </c>
      <c r="B106" s="154"/>
      <c r="C106" s="154" t="s">
        <v>414</v>
      </c>
      <c r="D106" s="155"/>
      <c r="E106" s="101">
        <f>+'Pay App 7'!E106</f>
        <v>0</v>
      </c>
      <c r="F106" s="73"/>
      <c r="G106" s="102">
        <f>+'Pay App 7'!G106+'Pay App 8'!F106</f>
        <v>0</v>
      </c>
      <c r="H106" s="194">
        <f>+'Pay App 7'!K106</f>
        <v>0</v>
      </c>
      <c r="I106" s="195"/>
      <c r="J106" s="104"/>
      <c r="K106" s="55">
        <f t="shared" si="2"/>
        <v>0</v>
      </c>
      <c r="L106" s="56">
        <f t="shared" si="0"/>
        <v>0</v>
      </c>
      <c r="M106" s="54">
        <f t="shared" si="1"/>
        <v>0</v>
      </c>
      <c r="N106" s="54">
        <f t="shared" si="3"/>
        <v>0</v>
      </c>
      <c r="O106" s="101">
        <f>+'Pay App 7'!O106+'Pay App 7'!P106</f>
        <v>0</v>
      </c>
      <c r="P106" s="73"/>
      <c r="Q106" s="69">
        <f>+'Pay App 7'!Q106+N106+P106</f>
        <v>0</v>
      </c>
    </row>
    <row r="107" spans="1:17" ht="21" customHeight="1" x14ac:dyDescent="0.25">
      <c r="A107" s="154" t="s">
        <v>293</v>
      </c>
      <c r="B107" s="154"/>
      <c r="C107" s="154" t="s">
        <v>287</v>
      </c>
      <c r="D107" s="155"/>
      <c r="E107" s="101">
        <f>+'Pay App 7'!E107</f>
        <v>0</v>
      </c>
      <c r="F107" s="73"/>
      <c r="G107" s="102">
        <f>+'Pay App 7'!G107+'Pay App 8'!F107</f>
        <v>0</v>
      </c>
      <c r="H107" s="194">
        <f>+'Pay App 7'!K107</f>
        <v>0</v>
      </c>
      <c r="I107" s="195"/>
      <c r="J107" s="104"/>
      <c r="K107" s="55">
        <f t="shared" si="2"/>
        <v>0</v>
      </c>
      <c r="L107" s="56">
        <f t="shared" si="0"/>
        <v>0</v>
      </c>
      <c r="M107" s="54">
        <f t="shared" si="1"/>
        <v>0</v>
      </c>
      <c r="N107" s="54">
        <f t="shared" si="3"/>
        <v>0</v>
      </c>
      <c r="O107" s="101">
        <f>+'Pay App 7'!O107+'Pay App 7'!P107</f>
        <v>0</v>
      </c>
      <c r="P107" s="73"/>
      <c r="Q107" s="69">
        <f>+'Pay App 7'!Q107+N107+P107</f>
        <v>0</v>
      </c>
    </row>
    <row r="108" spans="1:17" ht="21" customHeight="1" x14ac:dyDescent="0.25">
      <c r="A108" s="154" t="s">
        <v>294</v>
      </c>
      <c r="B108" s="154"/>
      <c r="C108" s="154" t="s">
        <v>288</v>
      </c>
      <c r="D108" s="155"/>
      <c r="E108" s="101">
        <f>+'Pay App 7'!E108</f>
        <v>0</v>
      </c>
      <c r="F108" s="73"/>
      <c r="G108" s="102">
        <f>+'Pay App 7'!G108+'Pay App 8'!F108</f>
        <v>0</v>
      </c>
      <c r="H108" s="194">
        <f>+'Pay App 7'!K108</f>
        <v>0</v>
      </c>
      <c r="I108" s="195"/>
      <c r="J108" s="104"/>
      <c r="K108" s="55">
        <f t="shared" si="2"/>
        <v>0</v>
      </c>
      <c r="L108" s="56">
        <f t="shared" si="0"/>
        <v>0</v>
      </c>
      <c r="M108" s="54">
        <f t="shared" si="1"/>
        <v>0</v>
      </c>
      <c r="N108" s="54">
        <f t="shared" si="3"/>
        <v>0</v>
      </c>
      <c r="O108" s="101">
        <f>+'Pay App 7'!O108+'Pay App 7'!P108</f>
        <v>0</v>
      </c>
      <c r="P108" s="73"/>
      <c r="Q108" s="69">
        <f>+'Pay App 7'!Q108+N108+P108</f>
        <v>0</v>
      </c>
    </row>
    <row r="109" spans="1:17" ht="21" customHeight="1" x14ac:dyDescent="0.25">
      <c r="A109" s="154" t="s">
        <v>295</v>
      </c>
      <c r="B109" s="154"/>
      <c r="C109" s="154" t="s">
        <v>289</v>
      </c>
      <c r="D109" s="155"/>
      <c r="E109" s="101">
        <f>+'Pay App 7'!E109</f>
        <v>0</v>
      </c>
      <c r="F109" s="73"/>
      <c r="G109" s="102">
        <f>+'Pay App 7'!G109+'Pay App 8'!F109</f>
        <v>0</v>
      </c>
      <c r="H109" s="194">
        <f>+'Pay App 7'!K109</f>
        <v>0</v>
      </c>
      <c r="I109" s="195"/>
      <c r="J109" s="104"/>
      <c r="K109" s="55">
        <f t="shared" si="2"/>
        <v>0</v>
      </c>
      <c r="L109" s="56">
        <f t="shared" si="0"/>
        <v>0</v>
      </c>
      <c r="M109" s="54">
        <f t="shared" si="1"/>
        <v>0</v>
      </c>
      <c r="N109" s="54">
        <f t="shared" si="3"/>
        <v>0</v>
      </c>
      <c r="O109" s="101">
        <f>+'Pay App 7'!O109+'Pay App 7'!P109</f>
        <v>0</v>
      </c>
      <c r="P109" s="73"/>
      <c r="Q109" s="69">
        <f>+'Pay App 7'!Q109+N109+P109</f>
        <v>0</v>
      </c>
    </row>
    <row r="110" spans="1:17" ht="21" customHeight="1" x14ac:dyDescent="0.25">
      <c r="A110" s="154" t="s">
        <v>296</v>
      </c>
      <c r="B110" s="154"/>
      <c r="C110" s="154" t="s">
        <v>290</v>
      </c>
      <c r="D110" s="155"/>
      <c r="E110" s="101">
        <f>+'Pay App 7'!E110</f>
        <v>0</v>
      </c>
      <c r="F110" s="73"/>
      <c r="G110" s="102">
        <f>+'Pay App 7'!G110+'Pay App 8'!F110</f>
        <v>0</v>
      </c>
      <c r="H110" s="194">
        <f>+'Pay App 7'!K110</f>
        <v>0</v>
      </c>
      <c r="I110" s="195"/>
      <c r="J110" s="104"/>
      <c r="K110" s="55">
        <f t="shared" si="2"/>
        <v>0</v>
      </c>
      <c r="L110" s="56">
        <f t="shared" si="0"/>
        <v>0</v>
      </c>
      <c r="M110" s="54">
        <f t="shared" si="1"/>
        <v>0</v>
      </c>
      <c r="N110" s="54">
        <f t="shared" si="3"/>
        <v>0</v>
      </c>
      <c r="O110" s="101">
        <f>+'Pay App 7'!O110+'Pay App 7'!P110</f>
        <v>0</v>
      </c>
      <c r="P110" s="73"/>
      <c r="Q110" s="69">
        <f>+'Pay App 7'!Q110+N110+P110</f>
        <v>0</v>
      </c>
    </row>
    <row r="111" spans="1:17" ht="21" customHeight="1" x14ac:dyDescent="0.25">
      <c r="A111" s="154" t="s">
        <v>297</v>
      </c>
      <c r="B111" s="154"/>
      <c r="C111" s="154" t="s">
        <v>291</v>
      </c>
      <c r="D111" s="155"/>
      <c r="E111" s="101">
        <f>+'Pay App 7'!E111</f>
        <v>0</v>
      </c>
      <c r="F111" s="73"/>
      <c r="G111" s="102">
        <f>+'Pay App 7'!G111+'Pay App 8'!F111</f>
        <v>0</v>
      </c>
      <c r="H111" s="194">
        <f>+'Pay App 7'!K111</f>
        <v>0</v>
      </c>
      <c r="I111" s="195"/>
      <c r="J111" s="104"/>
      <c r="K111" s="55">
        <f t="shared" si="2"/>
        <v>0</v>
      </c>
      <c r="L111" s="56">
        <f t="shared" si="0"/>
        <v>0</v>
      </c>
      <c r="M111" s="54">
        <f t="shared" si="1"/>
        <v>0</v>
      </c>
      <c r="N111" s="54">
        <f t="shared" si="3"/>
        <v>0</v>
      </c>
      <c r="O111" s="101">
        <f>+'Pay App 7'!O111+'Pay App 7'!P111</f>
        <v>0</v>
      </c>
      <c r="P111" s="73"/>
      <c r="Q111" s="69">
        <f>+'Pay App 7'!Q111+N111+P111</f>
        <v>0</v>
      </c>
    </row>
    <row r="112" spans="1:17" ht="21" customHeight="1" x14ac:dyDescent="0.25">
      <c r="A112" s="159" t="s">
        <v>226</v>
      </c>
      <c r="B112" s="159"/>
      <c r="C112" s="159" t="s">
        <v>227</v>
      </c>
      <c r="D112" s="160"/>
      <c r="E112" s="101">
        <f>+'Pay App 7'!E112</f>
        <v>0</v>
      </c>
      <c r="F112" s="73"/>
      <c r="G112" s="102">
        <f>+'Pay App 7'!G112+'Pay App 8'!F112</f>
        <v>0</v>
      </c>
      <c r="H112" s="194">
        <f>+'Pay App 7'!K112</f>
        <v>0</v>
      </c>
      <c r="I112" s="195"/>
      <c r="J112" s="104"/>
      <c r="K112" s="55">
        <f t="shared" si="2"/>
        <v>0</v>
      </c>
      <c r="L112" s="56">
        <f t="shared" si="0"/>
        <v>0</v>
      </c>
      <c r="M112" s="54">
        <f t="shared" si="1"/>
        <v>0</v>
      </c>
      <c r="N112" s="54">
        <f t="shared" si="3"/>
        <v>0</v>
      </c>
      <c r="O112" s="101">
        <f>+'Pay App 7'!O112+'Pay App 7'!P112</f>
        <v>0</v>
      </c>
      <c r="P112" s="73"/>
      <c r="Q112" s="69">
        <f>+'Pay App 7'!Q112+N112+P112</f>
        <v>0</v>
      </c>
    </row>
    <row r="113" spans="1:17" ht="21" customHeight="1" x14ac:dyDescent="0.25">
      <c r="A113" s="154" t="s">
        <v>85</v>
      </c>
      <c r="B113" s="154"/>
      <c r="C113" s="154" t="s">
        <v>86</v>
      </c>
      <c r="D113" s="155"/>
      <c r="E113" s="101">
        <f>+'Pay App 7'!E113</f>
        <v>0</v>
      </c>
      <c r="F113" s="73"/>
      <c r="G113" s="102">
        <f>+'Pay App 7'!G113+'Pay App 8'!F113</f>
        <v>0</v>
      </c>
      <c r="H113" s="194">
        <f>+'Pay App 7'!K113</f>
        <v>0</v>
      </c>
      <c r="I113" s="195"/>
      <c r="J113" s="104"/>
      <c r="K113" s="55">
        <f t="shared" si="2"/>
        <v>0</v>
      </c>
      <c r="L113" s="56">
        <f t="shared" si="0"/>
        <v>0</v>
      </c>
      <c r="M113" s="54">
        <f t="shared" si="1"/>
        <v>0</v>
      </c>
      <c r="N113" s="54">
        <f t="shared" si="3"/>
        <v>0</v>
      </c>
      <c r="O113" s="101">
        <f>+'Pay App 7'!O113+'Pay App 7'!P113</f>
        <v>0</v>
      </c>
      <c r="P113" s="73"/>
      <c r="Q113" s="69">
        <f>+'Pay App 7'!Q113+N113+P113</f>
        <v>0</v>
      </c>
    </row>
    <row r="114" spans="1:17" ht="21" customHeight="1" x14ac:dyDescent="0.25">
      <c r="A114" s="154" t="s">
        <v>87</v>
      </c>
      <c r="B114" s="154"/>
      <c r="C114" s="154" t="s">
        <v>88</v>
      </c>
      <c r="D114" s="155"/>
      <c r="E114" s="101">
        <f>+'Pay App 7'!E114</f>
        <v>0</v>
      </c>
      <c r="F114" s="73"/>
      <c r="G114" s="102">
        <f>+'Pay App 7'!G114+'Pay App 8'!F114</f>
        <v>0</v>
      </c>
      <c r="H114" s="194">
        <f>+'Pay App 7'!K114</f>
        <v>0</v>
      </c>
      <c r="I114" s="195"/>
      <c r="J114" s="104"/>
      <c r="K114" s="55">
        <f t="shared" si="2"/>
        <v>0</v>
      </c>
      <c r="L114" s="56">
        <f t="shared" si="0"/>
        <v>0</v>
      </c>
      <c r="M114" s="54">
        <f t="shared" si="1"/>
        <v>0</v>
      </c>
      <c r="N114" s="54">
        <f t="shared" si="3"/>
        <v>0</v>
      </c>
      <c r="O114" s="101">
        <f>+'Pay App 7'!O114+'Pay App 7'!P114</f>
        <v>0</v>
      </c>
      <c r="P114" s="73"/>
      <c r="Q114" s="69">
        <f>+'Pay App 7'!Q114+N114+P114</f>
        <v>0</v>
      </c>
    </row>
    <row r="115" spans="1:17" ht="21" customHeight="1" x14ac:dyDescent="0.25">
      <c r="A115" s="154" t="s">
        <v>298</v>
      </c>
      <c r="B115" s="154"/>
      <c r="C115" s="154" t="s">
        <v>299</v>
      </c>
      <c r="D115" s="155"/>
      <c r="E115" s="101">
        <f>+'Pay App 7'!E115</f>
        <v>0</v>
      </c>
      <c r="F115" s="73"/>
      <c r="G115" s="102">
        <f>+'Pay App 7'!G115+'Pay App 8'!F115</f>
        <v>0</v>
      </c>
      <c r="H115" s="194">
        <f>+'Pay App 7'!K115</f>
        <v>0</v>
      </c>
      <c r="I115" s="195"/>
      <c r="J115" s="104"/>
      <c r="K115" s="55">
        <f t="shared" si="2"/>
        <v>0</v>
      </c>
      <c r="L115" s="56">
        <f t="shared" si="0"/>
        <v>0</v>
      </c>
      <c r="M115" s="54">
        <f t="shared" si="1"/>
        <v>0</v>
      </c>
      <c r="N115" s="54">
        <f t="shared" si="3"/>
        <v>0</v>
      </c>
      <c r="O115" s="101">
        <f>+'Pay App 7'!O115+'Pay App 7'!P115</f>
        <v>0</v>
      </c>
      <c r="P115" s="73"/>
      <c r="Q115" s="69">
        <f>+'Pay App 7'!Q115+N115+P115</f>
        <v>0</v>
      </c>
    </row>
    <row r="116" spans="1:17" ht="21" customHeight="1" x14ac:dyDescent="0.25">
      <c r="A116" s="159" t="s">
        <v>224</v>
      </c>
      <c r="B116" s="159"/>
      <c r="C116" s="157" t="s">
        <v>225</v>
      </c>
      <c r="D116" s="185"/>
      <c r="E116" s="101">
        <f>+'Pay App 7'!E116</f>
        <v>0</v>
      </c>
      <c r="F116" s="73"/>
      <c r="G116" s="102">
        <f>+'Pay App 7'!G116+'Pay App 8'!F116</f>
        <v>0</v>
      </c>
      <c r="H116" s="194">
        <f>+'Pay App 7'!K116</f>
        <v>0</v>
      </c>
      <c r="I116" s="195"/>
      <c r="J116" s="104"/>
      <c r="K116" s="55">
        <f t="shared" si="2"/>
        <v>0</v>
      </c>
      <c r="L116" s="56">
        <f t="shared" si="0"/>
        <v>0</v>
      </c>
      <c r="M116" s="54">
        <f t="shared" si="1"/>
        <v>0</v>
      </c>
      <c r="N116" s="54">
        <f t="shared" si="3"/>
        <v>0</v>
      </c>
      <c r="O116" s="101">
        <f>+'Pay App 7'!O116+'Pay App 7'!P116</f>
        <v>0</v>
      </c>
      <c r="P116" s="73"/>
      <c r="Q116" s="69">
        <f>+'Pay App 7'!Q116+N116+P116</f>
        <v>0</v>
      </c>
    </row>
    <row r="117" spans="1:17" ht="21" customHeight="1" x14ac:dyDescent="0.25">
      <c r="A117" s="154" t="s">
        <v>300</v>
      </c>
      <c r="B117" s="154"/>
      <c r="C117" s="154" t="s">
        <v>301</v>
      </c>
      <c r="D117" s="155"/>
      <c r="E117" s="101">
        <f>+'Pay App 7'!E117</f>
        <v>0</v>
      </c>
      <c r="F117" s="73"/>
      <c r="G117" s="102">
        <f>+'Pay App 7'!G117+'Pay App 8'!F117</f>
        <v>0</v>
      </c>
      <c r="H117" s="194">
        <f>+'Pay App 7'!K117</f>
        <v>0</v>
      </c>
      <c r="I117" s="195"/>
      <c r="J117" s="104"/>
      <c r="K117" s="55">
        <f t="shared" si="2"/>
        <v>0</v>
      </c>
      <c r="L117" s="56">
        <f t="shared" si="0"/>
        <v>0</v>
      </c>
      <c r="M117" s="54">
        <f t="shared" si="1"/>
        <v>0</v>
      </c>
      <c r="N117" s="54">
        <f t="shared" si="3"/>
        <v>0</v>
      </c>
      <c r="O117" s="101">
        <f>+'Pay App 7'!O117+'Pay App 7'!P117</f>
        <v>0</v>
      </c>
      <c r="P117" s="73"/>
      <c r="Q117" s="69">
        <f>+'Pay App 7'!Q117+N117+P117</f>
        <v>0</v>
      </c>
    </row>
    <row r="118" spans="1:17" ht="21" customHeight="1" x14ac:dyDescent="0.25">
      <c r="A118" s="154" t="s">
        <v>89</v>
      </c>
      <c r="B118" s="154"/>
      <c r="C118" s="114" t="s">
        <v>90</v>
      </c>
      <c r="D118" s="58"/>
      <c r="E118" s="101">
        <f>+'Pay App 7'!E118</f>
        <v>0</v>
      </c>
      <c r="F118" s="73"/>
      <c r="G118" s="102">
        <f>+'Pay App 7'!G118+'Pay App 8'!F118</f>
        <v>0</v>
      </c>
      <c r="H118" s="194">
        <f>+'Pay App 7'!K118</f>
        <v>0</v>
      </c>
      <c r="I118" s="195"/>
      <c r="J118" s="104"/>
      <c r="K118" s="55">
        <f t="shared" si="2"/>
        <v>0</v>
      </c>
      <c r="L118" s="56">
        <f t="shared" si="0"/>
        <v>0</v>
      </c>
      <c r="M118" s="54">
        <f t="shared" si="1"/>
        <v>0</v>
      </c>
      <c r="N118" s="54">
        <f t="shared" si="3"/>
        <v>0</v>
      </c>
      <c r="O118" s="101">
        <f>+'Pay App 7'!O118+'Pay App 7'!P118</f>
        <v>0</v>
      </c>
      <c r="P118" s="73"/>
      <c r="Q118" s="69">
        <f>+'Pay App 7'!Q118+N118+P118</f>
        <v>0</v>
      </c>
    </row>
    <row r="119" spans="1:17" ht="21" customHeight="1" x14ac:dyDescent="0.25">
      <c r="A119" s="154" t="s">
        <v>91</v>
      </c>
      <c r="B119" s="154"/>
      <c r="C119" s="155" t="s">
        <v>92</v>
      </c>
      <c r="D119" s="172"/>
      <c r="E119" s="101">
        <f>+'Pay App 7'!E119</f>
        <v>0</v>
      </c>
      <c r="F119" s="73"/>
      <c r="G119" s="102">
        <f>+'Pay App 7'!G119+'Pay App 8'!F119</f>
        <v>0</v>
      </c>
      <c r="H119" s="194">
        <f>+'Pay App 7'!K119</f>
        <v>0</v>
      </c>
      <c r="I119" s="195"/>
      <c r="J119" s="104"/>
      <c r="K119" s="55">
        <f t="shared" si="2"/>
        <v>0</v>
      </c>
      <c r="L119" s="56">
        <f t="shared" si="0"/>
        <v>0</v>
      </c>
      <c r="M119" s="54">
        <f t="shared" si="1"/>
        <v>0</v>
      </c>
      <c r="N119" s="54">
        <f t="shared" si="3"/>
        <v>0</v>
      </c>
      <c r="O119" s="101">
        <f>+'Pay App 7'!O119+'Pay App 7'!P119</f>
        <v>0</v>
      </c>
      <c r="P119" s="73"/>
      <c r="Q119" s="69">
        <f>+'Pay App 7'!Q119+N119+P119</f>
        <v>0</v>
      </c>
    </row>
    <row r="120" spans="1:17" ht="21" customHeight="1" x14ac:dyDescent="0.25">
      <c r="A120" s="154" t="s">
        <v>302</v>
      </c>
      <c r="B120" s="154"/>
      <c r="C120" s="154" t="s">
        <v>303</v>
      </c>
      <c r="D120" s="155"/>
      <c r="E120" s="101">
        <f>+'Pay App 7'!E120</f>
        <v>0</v>
      </c>
      <c r="F120" s="73"/>
      <c r="G120" s="102">
        <f>+'Pay App 7'!G120+'Pay App 8'!F120</f>
        <v>0</v>
      </c>
      <c r="H120" s="194">
        <f>+'Pay App 7'!K120</f>
        <v>0</v>
      </c>
      <c r="I120" s="195"/>
      <c r="J120" s="104"/>
      <c r="K120" s="55">
        <f t="shared" si="2"/>
        <v>0</v>
      </c>
      <c r="L120" s="56">
        <f t="shared" si="0"/>
        <v>0</v>
      </c>
      <c r="M120" s="54">
        <f t="shared" si="1"/>
        <v>0</v>
      </c>
      <c r="N120" s="54">
        <f t="shared" si="3"/>
        <v>0</v>
      </c>
      <c r="O120" s="101">
        <f>+'Pay App 7'!O120+'Pay App 7'!P120</f>
        <v>0</v>
      </c>
      <c r="P120" s="73"/>
      <c r="Q120" s="69">
        <f>+'Pay App 7'!Q120+N120+P120</f>
        <v>0</v>
      </c>
    </row>
    <row r="121" spans="1:17" ht="21" customHeight="1" x14ac:dyDescent="0.25">
      <c r="A121" s="154" t="s">
        <v>304</v>
      </c>
      <c r="B121" s="154"/>
      <c r="C121" s="154" t="s">
        <v>305</v>
      </c>
      <c r="D121" s="155"/>
      <c r="E121" s="101">
        <f>+'Pay App 7'!E121</f>
        <v>0</v>
      </c>
      <c r="F121" s="73"/>
      <c r="G121" s="102">
        <f>+'Pay App 7'!G121+'Pay App 8'!F121</f>
        <v>0</v>
      </c>
      <c r="H121" s="194">
        <f>+'Pay App 7'!K121</f>
        <v>0</v>
      </c>
      <c r="I121" s="195"/>
      <c r="J121" s="104"/>
      <c r="K121" s="55">
        <f t="shared" si="2"/>
        <v>0</v>
      </c>
      <c r="L121" s="56">
        <f t="shared" si="0"/>
        <v>0</v>
      </c>
      <c r="M121" s="54">
        <f t="shared" si="1"/>
        <v>0</v>
      </c>
      <c r="N121" s="54">
        <f t="shared" si="3"/>
        <v>0</v>
      </c>
      <c r="O121" s="101">
        <f>+'Pay App 7'!O121+'Pay App 7'!P121</f>
        <v>0</v>
      </c>
      <c r="P121" s="73"/>
      <c r="Q121" s="69">
        <f>+'Pay App 7'!Q121+N121+P121</f>
        <v>0</v>
      </c>
    </row>
    <row r="122" spans="1:17" ht="21" customHeight="1" x14ac:dyDescent="0.25">
      <c r="A122" s="159" t="s">
        <v>93</v>
      </c>
      <c r="B122" s="159"/>
      <c r="C122" s="160" t="s">
        <v>221</v>
      </c>
      <c r="D122" s="163"/>
      <c r="E122" s="101">
        <f>+'Pay App 7'!E122</f>
        <v>0</v>
      </c>
      <c r="F122" s="73"/>
      <c r="G122" s="102">
        <f>+'Pay App 7'!G122+'Pay App 8'!F122</f>
        <v>0</v>
      </c>
      <c r="H122" s="194">
        <f>+'Pay App 7'!K122</f>
        <v>0</v>
      </c>
      <c r="I122" s="195"/>
      <c r="J122" s="104"/>
      <c r="K122" s="55">
        <f t="shared" si="2"/>
        <v>0</v>
      </c>
      <c r="L122" s="56">
        <f t="shared" si="0"/>
        <v>0</v>
      </c>
      <c r="M122" s="54">
        <f t="shared" si="1"/>
        <v>0</v>
      </c>
      <c r="N122" s="54">
        <f t="shared" si="3"/>
        <v>0</v>
      </c>
      <c r="O122" s="101">
        <f>+'Pay App 7'!O122+'Pay App 7'!P122</f>
        <v>0</v>
      </c>
      <c r="P122" s="73"/>
      <c r="Q122" s="69">
        <f>+'Pay App 7'!Q122+N122+P122</f>
        <v>0</v>
      </c>
    </row>
    <row r="123" spans="1:17" ht="21" customHeight="1" x14ac:dyDescent="0.25">
      <c r="A123" s="154" t="s">
        <v>306</v>
      </c>
      <c r="B123" s="154"/>
      <c r="C123" s="154" t="s">
        <v>307</v>
      </c>
      <c r="D123" s="155"/>
      <c r="E123" s="101">
        <f>+'Pay App 7'!E123</f>
        <v>0</v>
      </c>
      <c r="F123" s="73"/>
      <c r="G123" s="102">
        <f>+'Pay App 7'!G123+'Pay App 8'!F123</f>
        <v>0</v>
      </c>
      <c r="H123" s="194">
        <f>+'Pay App 7'!K123</f>
        <v>0</v>
      </c>
      <c r="I123" s="195"/>
      <c r="J123" s="104"/>
      <c r="K123" s="55">
        <f t="shared" si="2"/>
        <v>0</v>
      </c>
      <c r="L123" s="56">
        <f t="shared" si="0"/>
        <v>0</v>
      </c>
      <c r="M123" s="54">
        <f t="shared" si="1"/>
        <v>0</v>
      </c>
      <c r="N123" s="54">
        <f t="shared" si="3"/>
        <v>0</v>
      </c>
      <c r="O123" s="101">
        <f>+'Pay App 7'!O123+'Pay App 7'!P123</f>
        <v>0</v>
      </c>
      <c r="P123" s="73"/>
      <c r="Q123" s="69">
        <f>+'Pay App 7'!Q123+N123+P123</f>
        <v>0</v>
      </c>
    </row>
    <row r="124" spans="1:17" ht="21" customHeight="1" x14ac:dyDescent="0.25">
      <c r="A124" s="154" t="s">
        <v>306</v>
      </c>
      <c r="B124" s="154"/>
      <c r="C124" s="154" t="s">
        <v>308</v>
      </c>
      <c r="D124" s="155"/>
      <c r="E124" s="101">
        <f>+'Pay App 7'!E124</f>
        <v>0</v>
      </c>
      <c r="F124" s="73"/>
      <c r="G124" s="102">
        <f>+'Pay App 7'!G124+'Pay App 8'!F124</f>
        <v>0</v>
      </c>
      <c r="H124" s="194">
        <f>+'Pay App 7'!K124</f>
        <v>0</v>
      </c>
      <c r="I124" s="195"/>
      <c r="J124" s="104"/>
      <c r="K124" s="55">
        <f t="shared" si="2"/>
        <v>0</v>
      </c>
      <c r="L124" s="56">
        <f t="shared" si="0"/>
        <v>0</v>
      </c>
      <c r="M124" s="54">
        <f t="shared" si="1"/>
        <v>0</v>
      </c>
      <c r="N124" s="54">
        <f t="shared" si="3"/>
        <v>0</v>
      </c>
      <c r="O124" s="101">
        <f>+'Pay App 7'!O124+'Pay App 7'!P124</f>
        <v>0</v>
      </c>
      <c r="P124" s="73"/>
      <c r="Q124" s="69">
        <f>+'Pay App 7'!Q124+N124+P124</f>
        <v>0</v>
      </c>
    </row>
    <row r="125" spans="1:17" ht="21" customHeight="1" x14ac:dyDescent="0.25">
      <c r="A125" s="154" t="s">
        <v>306</v>
      </c>
      <c r="B125" s="154"/>
      <c r="C125" s="154" t="s">
        <v>309</v>
      </c>
      <c r="D125" s="155"/>
      <c r="E125" s="101">
        <f>+'Pay App 7'!E125</f>
        <v>0</v>
      </c>
      <c r="F125" s="73"/>
      <c r="G125" s="102">
        <f>+'Pay App 7'!G125+'Pay App 8'!F125</f>
        <v>0</v>
      </c>
      <c r="H125" s="194">
        <f>+'Pay App 7'!K125</f>
        <v>0</v>
      </c>
      <c r="I125" s="195"/>
      <c r="J125" s="104"/>
      <c r="K125" s="55">
        <f t="shared" si="2"/>
        <v>0</v>
      </c>
      <c r="L125" s="56">
        <f t="shared" si="0"/>
        <v>0</v>
      </c>
      <c r="M125" s="54">
        <f t="shared" si="1"/>
        <v>0</v>
      </c>
      <c r="N125" s="54">
        <f t="shared" si="3"/>
        <v>0</v>
      </c>
      <c r="O125" s="101">
        <f>+'Pay App 7'!O125+'Pay App 7'!P125</f>
        <v>0</v>
      </c>
      <c r="P125" s="73"/>
      <c r="Q125" s="69">
        <f>+'Pay App 7'!Q125+N125+P125</f>
        <v>0</v>
      </c>
    </row>
    <row r="126" spans="1:17" ht="21" customHeight="1" x14ac:dyDescent="0.25">
      <c r="A126" s="159" t="s">
        <v>222</v>
      </c>
      <c r="B126" s="159"/>
      <c r="C126" s="159" t="s">
        <v>223</v>
      </c>
      <c r="D126" s="160"/>
      <c r="E126" s="101">
        <f>+'Pay App 7'!E126</f>
        <v>0</v>
      </c>
      <c r="F126" s="73"/>
      <c r="G126" s="102">
        <f>+'Pay App 7'!G126+'Pay App 8'!F126</f>
        <v>0</v>
      </c>
      <c r="H126" s="194">
        <f>+'Pay App 7'!K126</f>
        <v>0</v>
      </c>
      <c r="I126" s="195"/>
      <c r="J126" s="104"/>
      <c r="K126" s="55">
        <f t="shared" si="2"/>
        <v>0</v>
      </c>
      <c r="L126" s="56">
        <f t="shared" si="0"/>
        <v>0</v>
      </c>
      <c r="M126" s="54">
        <f t="shared" si="1"/>
        <v>0</v>
      </c>
      <c r="N126" s="54">
        <f t="shared" si="3"/>
        <v>0</v>
      </c>
      <c r="O126" s="101">
        <f>+'Pay App 7'!O126+'Pay App 7'!P126</f>
        <v>0</v>
      </c>
      <c r="P126" s="73"/>
      <c r="Q126" s="69">
        <f>+'Pay App 7'!Q126+N126+P126</f>
        <v>0</v>
      </c>
    </row>
    <row r="127" spans="1:17" ht="21" customHeight="1" x14ac:dyDescent="0.25">
      <c r="A127" s="154" t="s">
        <v>94</v>
      </c>
      <c r="B127" s="154"/>
      <c r="C127" s="154" t="s">
        <v>95</v>
      </c>
      <c r="D127" s="155"/>
      <c r="E127" s="101">
        <f>+'Pay App 7'!E127</f>
        <v>0</v>
      </c>
      <c r="F127" s="73"/>
      <c r="G127" s="102">
        <f>+'Pay App 7'!G127+'Pay App 8'!F127</f>
        <v>0</v>
      </c>
      <c r="H127" s="194">
        <f>+'Pay App 7'!K127</f>
        <v>0</v>
      </c>
      <c r="I127" s="195"/>
      <c r="J127" s="104"/>
      <c r="K127" s="55">
        <f t="shared" si="2"/>
        <v>0</v>
      </c>
      <c r="L127" s="56">
        <f t="shared" si="0"/>
        <v>0</v>
      </c>
      <c r="M127" s="54">
        <f t="shared" si="1"/>
        <v>0</v>
      </c>
      <c r="N127" s="54">
        <f t="shared" si="3"/>
        <v>0</v>
      </c>
      <c r="O127" s="101">
        <f>+'Pay App 7'!O127+'Pay App 7'!P127</f>
        <v>0</v>
      </c>
      <c r="P127" s="73"/>
      <c r="Q127" s="69">
        <f>+'Pay App 7'!Q127+N127+P127</f>
        <v>0</v>
      </c>
    </row>
    <row r="128" spans="1:17" ht="21" customHeight="1" x14ac:dyDescent="0.25">
      <c r="A128" s="154" t="s">
        <v>310</v>
      </c>
      <c r="B128" s="154"/>
      <c r="C128" s="154" t="s">
        <v>311</v>
      </c>
      <c r="D128" s="155"/>
      <c r="E128" s="101">
        <f>+'Pay App 7'!E128</f>
        <v>0</v>
      </c>
      <c r="F128" s="73"/>
      <c r="G128" s="102">
        <f>+'Pay App 7'!G128+'Pay App 8'!F128</f>
        <v>0</v>
      </c>
      <c r="H128" s="194">
        <f>+'Pay App 7'!K128</f>
        <v>0</v>
      </c>
      <c r="I128" s="195"/>
      <c r="J128" s="104"/>
      <c r="K128" s="55">
        <f t="shared" si="2"/>
        <v>0</v>
      </c>
      <c r="L128" s="56">
        <f t="shared" si="0"/>
        <v>0</v>
      </c>
      <c r="M128" s="54">
        <f t="shared" si="1"/>
        <v>0</v>
      </c>
      <c r="N128" s="54">
        <f t="shared" si="3"/>
        <v>0</v>
      </c>
      <c r="O128" s="101">
        <f>+'Pay App 7'!O128+'Pay App 7'!P128</f>
        <v>0</v>
      </c>
      <c r="P128" s="73"/>
      <c r="Q128" s="69">
        <f>+'Pay App 7'!Q128+N128+P128</f>
        <v>0</v>
      </c>
    </row>
    <row r="129" spans="1:17" ht="21" customHeight="1" x14ac:dyDescent="0.25">
      <c r="A129" s="154" t="s">
        <v>312</v>
      </c>
      <c r="B129" s="154"/>
      <c r="C129" s="154" t="s">
        <v>313</v>
      </c>
      <c r="D129" s="155"/>
      <c r="E129" s="101">
        <f>+'Pay App 7'!E129</f>
        <v>0</v>
      </c>
      <c r="F129" s="73"/>
      <c r="G129" s="102">
        <f>+'Pay App 7'!G129+'Pay App 8'!F129</f>
        <v>0</v>
      </c>
      <c r="H129" s="194">
        <f>+'Pay App 7'!K129</f>
        <v>0</v>
      </c>
      <c r="I129" s="195"/>
      <c r="J129" s="104"/>
      <c r="K129" s="55">
        <f t="shared" si="2"/>
        <v>0</v>
      </c>
      <c r="L129" s="56">
        <f t="shared" si="0"/>
        <v>0</v>
      </c>
      <c r="M129" s="54">
        <f t="shared" si="1"/>
        <v>0</v>
      </c>
      <c r="N129" s="54">
        <f t="shared" si="3"/>
        <v>0</v>
      </c>
      <c r="O129" s="101">
        <f>+'Pay App 7'!O129+'Pay App 7'!P129</f>
        <v>0</v>
      </c>
      <c r="P129" s="73"/>
      <c r="Q129" s="69">
        <f>+'Pay App 7'!Q129+N129+P129</f>
        <v>0</v>
      </c>
    </row>
    <row r="130" spans="1:17" ht="21" customHeight="1" x14ac:dyDescent="0.25">
      <c r="A130" s="154" t="s">
        <v>96</v>
      </c>
      <c r="B130" s="154"/>
      <c r="C130" s="154" t="s">
        <v>97</v>
      </c>
      <c r="D130" s="155"/>
      <c r="E130" s="101">
        <f>+'Pay App 7'!E130</f>
        <v>0</v>
      </c>
      <c r="F130" s="73"/>
      <c r="G130" s="102">
        <f>+'Pay App 7'!G130+'Pay App 8'!F130</f>
        <v>0</v>
      </c>
      <c r="H130" s="194">
        <f>+'Pay App 7'!K130</f>
        <v>0</v>
      </c>
      <c r="I130" s="195"/>
      <c r="J130" s="104"/>
      <c r="K130" s="55">
        <f t="shared" si="2"/>
        <v>0</v>
      </c>
      <c r="L130" s="56">
        <f t="shared" si="0"/>
        <v>0</v>
      </c>
      <c r="M130" s="54">
        <f t="shared" si="1"/>
        <v>0</v>
      </c>
      <c r="N130" s="54">
        <f t="shared" si="3"/>
        <v>0</v>
      </c>
      <c r="O130" s="101">
        <f>+'Pay App 7'!O130+'Pay App 7'!P130</f>
        <v>0</v>
      </c>
      <c r="P130" s="73"/>
      <c r="Q130" s="69">
        <f>+'Pay App 7'!Q130+N130+P130</f>
        <v>0</v>
      </c>
    </row>
    <row r="131" spans="1:17" ht="21" customHeight="1" x14ac:dyDescent="0.25">
      <c r="A131" s="154" t="s">
        <v>314</v>
      </c>
      <c r="B131" s="154"/>
      <c r="C131" s="154" t="s">
        <v>315</v>
      </c>
      <c r="D131" s="155"/>
      <c r="E131" s="101">
        <f>+'Pay App 7'!E131</f>
        <v>0</v>
      </c>
      <c r="F131" s="73"/>
      <c r="G131" s="102">
        <f>+'Pay App 7'!G131+'Pay App 8'!F131</f>
        <v>0</v>
      </c>
      <c r="H131" s="194">
        <f>+'Pay App 7'!K131</f>
        <v>0</v>
      </c>
      <c r="I131" s="195"/>
      <c r="J131" s="104"/>
      <c r="K131" s="55">
        <f t="shared" si="2"/>
        <v>0</v>
      </c>
      <c r="L131" s="56">
        <f t="shared" si="0"/>
        <v>0</v>
      </c>
      <c r="M131" s="54">
        <f t="shared" si="1"/>
        <v>0</v>
      </c>
      <c r="N131" s="54">
        <f t="shared" si="3"/>
        <v>0</v>
      </c>
      <c r="O131" s="101">
        <f>+'Pay App 7'!O131+'Pay App 7'!P131</f>
        <v>0</v>
      </c>
      <c r="P131" s="73"/>
      <c r="Q131" s="69">
        <f>+'Pay App 7'!Q131+N131+P131</f>
        <v>0</v>
      </c>
    </row>
    <row r="132" spans="1:17" ht="21" customHeight="1" x14ac:dyDescent="0.25">
      <c r="A132" s="154" t="s">
        <v>316</v>
      </c>
      <c r="B132" s="154"/>
      <c r="C132" s="154" t="s">
        <v>317</v>
      </c>
      <c r="D132" s="155"/>
      <c r="E132" s="101">
        <f>+'Pay App 7'!E132</f>
        <v>0</v>
      </c>
      <c r="F132" s="73"/>
      <c r="G132" s="102">
        <f>+'Pay App 7'!G132+'Pay App 8'!F132</f>
        <v>0</v>
      </c>
      <c r="H132" s="194">
        <f>+'Pay App 7'!K132</f>
        <v>0</v>
      </c>
      <c r="I132" s="195"/>
      <c r="J132" s="104"/>
      <c r="K132" s="55">
        <f t="shared" si="2"/>
        <v>0</v>
      </c>
      <c r="L132" s="56">
        <f t="shared" si="0"/>
        <v>0</v>
      </c>
      <c r="M132" s="54">
        <f t="shared" si="1"/>
        <v>0</v>
      </c>
      <c r="N132" s="54">
        <f t="shared" si="3"/>
        <v>0</v>
      </c>
      <c r="O132" s="101">
        <f>+'Pay App 7'!O132+'Pay App 7'!P132</f>
        <v>0</v>
      </c>
      <c r="P132" s="73"/>
      <c r="Q132" s="69">
        <f>+'Pay App 7'!Q132+N132+P132</f>
        <v>0</v>
      </c>
    </row>
    <row r="133" spans="1:17" ht="21" customHeight="1" x14ac:dyDescent="0.25">
      <c r="A133" s="159" t="s">
        <v>219</v>
      </c>
      <c r="B133" s="159"/>
      <c r="C133" s="159" t="s">
        <v>220</v>
      </c>
      <c r="D133" s="160"/>
      <c r="E133" s="101">
        <f>+'Pay App 7'!E133</f>
        <v>0</v>
      </c>
      <c r="F133" s="73"/>
      <c r="G133" s="102">
        <f>+'Pay App 7'!G133+'Pay App 8'!F133</f>
        <v>0</v>
      </c>
      <c r="H133" s="194">
        <f>+'Pay App 7'!K133</f>
        <v>0</v>
      </c>
      <c r="I133" s="195"/>
      <c r="J133" s="104"/>
      <c r="K133" s="55">
        <f t="shared" si="2"/>
        <v>0</v>
      </c>
      <c r="L133" s="56">
        <f t="shared" si="0"/>
        <v>0</v>
      </c>
      <c r="M133" s="54">
        <f t="shared" si="1"/>
        <v>0</v>
      </c>
      <c r="N133" s="54">
        <f t="shared" si="3"/>
        <v>0</v>
      </c>
      <c r="O133" s="101">
        <f>+'Pay App 7'!O133+'Pay App 7'!P133</f>
        <v>0</v>
      </c>
      <c r="P133" s="73"/>
      <c r="Q133" s="69">
        <f>+'Pay App 7'!Q133+N133+P133</f>
        <v>0</v>
      </c>
    </row>
    <row r="134" spans="1:17" ht="21" customHeight="1" x14ac:dyDescent="0.25">
      <c r="A134" s="154" t="s">
        <v>98</v>
      </c>
      <c r="B134" s="154"/>
      <c r="C134" s="154" t="s">
        <v>99</v>
      </c>
      <c r="D134" s="155"/>
      <c r="E134" s="101">
        <f>+'Pay App 7'!E134</f>
        <v>0</v>
      </c>
      <c r="F134" s="73"/>
      <c r="G134" s="102">
        <f>+'Pay App 7'!G134+'Pay App 8'!F134</f>
        <v>0</v>
      </c>
      <c r="H134" s="194">
        <f>+'Pay App 7'!K134</f>
        <v>0</v>
      </c>
      <c r="I134" s="195"/>
      <c r="J134" s="104"/>
      <c r="K134" s="55">
        <f t="shared" si="2"/>
        <v>0</v>
      </c>
      <c r="L134" s="56">
        <f t="shared" si="0"/>
        <v>0</v>
      </c>
      <c r="M134" s="54">
        <f t="shared" si="1"/>
        <v>0</v>
      </c>
      <c r="N134" s="54">
        <f t="shared" si="3"/>
        <v>0</v>
      </c>
      <c r="O134" s="101">
        <f>+'Pay App 7'!O134+'Pay App 7'!P134</f>
        <v>0</v>
      </c>
      <c r="P134" s="73"/>
      <c r="Q134" s="69">
        <f>+'Pay App 7'!Q134+N134+P134</f>
        <v>0</v>
      </c>
    </row>
    <row r="135" spans="1:17" ht="21" customHeight="1" x14ac:dyDescent="0.25">
      <c r="A135" s="154" t="s">
        <v>100</v>
      </c>
      <c r="B135" s="154"/>
      <c r="C135" s="154" t="s">
        <v>101</v>
      </c>
      <c r="D135" s="155"/>
      <c r="E135" s="101">
        <f>+'Pay App 7'!E135</f>
        <v>0</v>
      </c>
      <c r="F135" s="73"/>
      <c r="G135" s="102">
        <f>+'Pay App 7'!G135+'Pay App 8'!F135</f>
        <v>0</v>
      </c>
      <c r="H135" s="194">
        <f>+'Pay App 7'!K135</f>
        <v>0</v>
      </c>
      <c r="I135" s="195"/>
      <c r="J135" s="104"/>
      <c r="K135" s="55">
        <f t="shared" si="2"/>
        <v>0</v>
      </c>
      <c r="L135" s="56">
        <f t="shared" si="0"/>
        <v>0</v>
      </c>
      <c r="M135" s="54">
        <f t="shared" si="1"/>
        <v>0</v>
      </c>
      <c r="N135" s="54">
        <f t="shared" si="3"/>
        <v>0</v>
      </c>
      <c r="O135" s="101">
        <f>+'Pay App 7'!O135+'Pay App 7'!P135</f>
        <v>0</v>
      </c>
      <c r="P135" s="73"/>
      <c r="Q135" s="69">
        <f>+'Pay App 7'!Q135+N135+P135</f>
        <v>0</v>
      </c>
    </row>
    <row r="136" spans="1:17" ht="21" customHeight="1" x14ac:dyDescent="0.25">
      <c r="A136" s="154" t="s">
        <v>102</v>
      </c>
      <c r="B136" s="154"/>
      <c r="C136" s="154" t="s">
        <v>103</v>
      </c>
      <c r="D136" s="155"/>
      <c r="E136" s="101">
        <f>+'Pay App 7'!E136</f>
        <v>0</v>
      </c>
      <c r="F136" s="73"/>
      <c r="G136" s="102">
        <f>+'Pay App 7'!G136+'Pay App 8'!F136</f>
        <v>0</v>
      </c>
      <c r="H136" s="194">
        <f>+'Pay App 7'!K136</f>
        <v>0</v>
      </c>
      <c r="I136" s="195"/>
      <c r="J136" s="104"/>
      <c r="K136" s="55">
        <f t="shared" si="2"/>
        <v>0</v>
      </c>
      <c r="L136" s="56">
        <f t="shared" si="0"/>
        <v>0</v>
      </c>
      <c r="M136" s="54">
        <f t="shared" si="1"/>
        <v>0</v>
      </c>
      <c r="N136" s="54">
        <f t="shared" si="3"/>
        <v>0</v>
      </c>
      <c r="O136" s="101">
        <f>+'Pay App 7'!O136+'Pay App 7'!P136</f>
        <v>0</v>
      </c>
      <c r="P136" s="73"/>
      <c r="Q136" s="69">
        <f>+'Pay App 7'!Q136+N136+P136</f>
        <v>0</v>
      </c>
    </row>
    <row r="137" spans="1:17" ht="21" customHeight="1" x14ac:dyDescent="0.25">
      <c r="A137" s="159" t="s">
        <v>217</v>
      </c>
      <c r="B137" s="159"/>
      <c r="C137" s="159" t="s">
        <v>218</v>
      </c>
      <c r="D137" s="160"/>
      <c r="E137" s="101">
        <f>+'Pay App 7'!E137</f>
        <v>0</v>
      </c>
      <c r="F137" s="73"/>
      <c r="G137" s="102">
        <f>+'Pay App 7'!G137+'Pay App 8'!F137</f>
        <v>0</v>
      </c>
      <c r="H137" s="194">
        <f>+'Pay App 7'!K137</f>
        <v>0</v>
      </c>
      <c r="I137" s="195"/>
      <c r="J137" s="104"/>
      <c r="K137" s="55">
        <f t="shared" si="2"/>
        <v>0</v>
      </c>
      <c r="L137" s="56">
        <f t="shared" si="0"/>
        <v>0</v>
      </c>
      <c r="M137" s="54">
        <f t="shared" si="1"/>
        <v>0</v>
      </c>
      <c r="N137" s="54">
        <f t="shared" si="3"/>
        <v>0</v>
      </c>
      <c r="O137" s="101">
        <f>+'Pay App 7'!O137+'Pay App 7'!P137</f>
        <v>0</v>
      </c>
      <c r="P137" s="73"/>
      <c r="Q137" s="69">
        <f>+'Pay App 7'!Q137+N137+P137</f>
        <v>0</v>
      </c>
    </row>
    <row r="138" spans="1:17" ht="21" customHeight="1" x14ac:dyDescent="0.25">
      <c r="A138" s="154" t="s">
        <v>104</v>
      </c>
      <c r="B138" s="154"/>
      <c r="C138" s="154" t="s">
        <v>105</v>
      </c>
      <c r="D138" s="155"/>
      <c r="E138" s="101">
        <f>+'Pay App 7'!E138</f>
        <v>0</v>
      </c>
      <c r="F138" s="73"/>
      <c r="G138" s="102">
        <f>+'Pay App 7'!G138+'Pay App 8'!F138</f>
        <v>0</v>
      </c>
      <c r="H138" s="194">
        <f>+'Pay App 7'!K138</f>
        <v>0</v>
      </c>
      <c r="I138" s="195"/>
      <c r="J138" s="104"/>
      <c r="K138" s="55">
        <f t="shared" si="2"/>
        <v>0</v>
      </c>
      <c r="L138" s="56">
        <f t="shared" si="0"/>
        <v>0</v>
      </c>
      <c r="M138" s="54">
        <f t="shared" si="1"/>
        <v>0</v>
      </c>
      <c r="N138" s="54">
        <f t="shared" si="3"/>
        <v>0</v>
      </c>
      <c r="O138" s="101">
        <f>+'Pay App 7'!O138+'Pay App 7'!P138</f>
        <v>0</v>
      </c>
      <c r="P138" s="73"/>
      <c r="Q138" s="69">
        <f>+'Pay App 7'!Q138+N138+P138</f>
        <v>0</v>
      </c>
    </row>
    <row r="139" spans="1:17" ht="21" customHeight="1" x14ac:dyDescent="0.25">
      <c r="A139" s="154" t="s">
        <v>318</v>
      </c>
      <c r="B139" s="154"/>
      <c r="C139" s="154" t="s">
        <v>319</v>
      </c>
      <c r="D139" s="155"/>
      <c r="E139" s="101">
        <f>+'Pay App 7'!E139</f>
        <v>0</v>
      </c>
      <c r="F139" s="73"/>
      <c r="G139" s="102">
        <f>+'Pay App 7'!G139+'Pay App 8'!F139</f>
        <v>0</v>
      </c>
      <c r="H139" s="194">
        <f>+'Pay App 7'!K139</f>
        <v>0</v>
      </c>
      <c r="I139" s="195"/>
      <c r="J139" s="104"/>
      <c r="K139" s="55">
        <f t="shared" si="2"/>
        <v>0</v>
      </c>
      <c r="L139" s="56">
        <f t="shared" si="0"/>
        <v>0</v>
      </c>
      <c r="M139" s="54">
        <f t="shared" si="1"/>
        <v>0</v>
      </c>
      <c r="N139" s="54">
        <f t="shared" si="3"/>
        <v>0</v>
      </c>
      <c r="O139" s="101">
        <f>+'Pay App 7'!O139+'Pay App 7'!P139</f>
        <v>0</v>
      </c>
      <c r="P139" s="73"/>
      <c r="Q139" s="69">
        <f>+'Pay App 7'!Q139+N139+P139</f>
        <v>0</v>
      </c>
    </row>
    <row r="140" spans="1:17" ht="21" customHeight="1" x14ac:dyDescent="0.25">
      <c r="A140" s="154" t="s">
        <v>106</v>
      </c>
      <c r="B140" s="154"/>
      <c r="C140" s="154" t="s">
        <v>107</v>
      </c>
      <c r="D140" s="155"/>
      <c r="E140" s="101">
        <f>+'Pay App 7'!E140</f>
        <v>0</v>
      </c>
      <c r="F140" s="73"/>
      <c r="G140" s="102">
        <f>+'Pay App 7'!G140+'Pay App 8'!F140</f>
        <v>0</v>
      </c>
      <c r="H140" s="194">
        <f>+'Pay App 7'!K140</f>
        <v>0</v>
      </c>
      <c r="I140" s="195"/>
      <c r="J140" s="104"/>
      <c r="K140" s="55">
        <f t="shared" si="2"/>
        <v>0</v>
      </c>
      <c r="L140" s="56">
        <f t="shared" si="0"/>
        <v>0</v>
      </c>
      <c r="M140" s="54">
        <f t="shared" si="1"/>
        <v>0</v>
      </c>
      <c r="N140" s="54">
        <f t="shared" si="3"/>
        <v>0</v>
      </c>
      <c r="O140" s="101">
        <f>+'Pay App 7'!O140+'Pay App 7'!P140</f>
        <v>0</v>
      </c>
      <c r="P140" s="73"/>
      <c r="Q140" s="69">
        <f>+'Pay App 7'!Q140+N140+P140</f>
        <v>0</v>
      </c>
    </row>
    <row r="141" spans="1:17" ht="21" customHeight="1" x14ac:dyDescent="0.25">
      <c r="A141" s="154" t="s">
        <v>320</v>
      </c>
      <c r="B141" s="154"/>
      <c r="C141" s="154" t="s">
        <v>321</v>
      </c>
      <c r="D141" s="155"/>
      <c r="E141" s="101">
        <f>+'Pay App 7'!E141</f>
        <v>0</v>
      </c>
      <c r="F141" s="73"/>
      <c r="G141" s="102">
        <f>+'Pay App 7'!G141+'Pay App 8'!F141</f>
        <v>0</v>
      </c>
      <c r="H141" s="194">
        <f>+'Pay App 7'!K141</f>
        <v>0</v>
      </c>
      <c r="I141" s="195"/>
      <c r="J141" s="104"/>
      <c r="K141" s="55">
        <f t="shared" si="2"/>
        <v>0</v>
      </c>
      <c r="L141" s="56">
        <f t="shared" si="0"/>
        <v>0</v>
      </c>
      <c r="M141" s="54">
        <f t="shared" si="1"/>
        <v>0</v>
      </c>
      <c r="N141" s="54">
        <f t="shared" si="3"/>
        <v>0</v>
      </c>
      <c r="O141" s="101">
        <f>+'Pay App 7'!O141+'Pay App 7'!P141</f>
        <v>0</v>
      </c>
      <c r="P141" s="73"/>
      <c r="Q141" s="69">
        <f>+'Pay App 7'!Q141+N141+P141</f>
        <v>0</v>
      </c>
    </row>
    <row r="142" spans="1:17" ht="21" customHeight="1" x14ac:dyDescent="0.25">
      <c r="A142" s="154" t="s">
        <v>108</v>
      </c>
      <c r="B142" s="154"/>
      <c r="C142" s="154" t="s">
        <v>109</v>
      </c>
      <c r="D142" s="155"/>
      <c r="E142" s="101">
        <f>+'Pay App 7'!E142</f>
        <v>0</v>
      </c>
      <c r="F142" s="73"/>
      <c r="G142" s="102">
        <f>+'Pay App 7'!G142+'Pay App 8'!F142</f>
        <v>0</v>
      </c>
      <c r="H142" s="194">
        <f>+'Pay App 7'!K142</f>
        <v>0</v>
      </c>
      <c r="I142" s="195"/>
      <c r="J142" s="104"/>
      <c r="K142" s="55">
        <f t="shared" si="2"/>
        <v>0</v>
      </c>
      <c r="L142" s="56">
        <f t="shared" si="0"/>
        <v>0</v>
      </c>
      <c r="M142" s="54">
        <f t="shared" si="1"/>
        <v>0</v>
      </c>
      <c r="N142" s="54">
        <f t="shared" si="3"/>
        <v>0</v>
      </c>
      <c r="O142" s="101">
        <f>+'Pay App 7'!O142+'Pay App 7'!P142</f>
        <v>0</v>
      </c>
      <c r="P142" s="73"/>
      <c r="Q142" s="69">
        <f>+'Pay App 7'!Q142+N142+P142</f>
        <v>0</v>
      </c>
    </row>
    <row r="143" spans="1:17" ht="21" customHeight="1" x14ac:dyDescent="0.25">
      <c r="A143" s="154" t="s">
        <v>110</v>
      </c>
      <c r="B143" s="154"/>
      <c r="C143" s="154" t="s">
        <v>111</v>
      </c>
      <c r="D143" s="155"/>
      <c r="E143" s="101">
        <f>+'Pay App 7'!E143</f>
        <v>0</v>
      </c>
      <c r="F143" s="73"/>
      <c r="G143" s="102">
        <f>+'Pay App 7'!G143+'Pay App 8'!F143</f>
        <v>0</v>
      </c>
      <c r="H143" s="194">
        <f>+'Pay App 7'!K143</f>
        <v>0</v>
      </c>
      <c r="I143" s="195"/>
      <c r="J143" s="104"/>
      <c r="K143" s="55">
        <f t="shared" si="2"/>
        <v>0</v>
      </c>
      <c r="L143" s="56">
        <f t="shared" si="0"/>
        <v>0</v>
      </c>
      <c r="M143" s="54">
        <f t="shared" si="1"/>
        <v>0</v>
      </c>
      <c r="N143" s="54">
        <f t="shared" si="3"/>
        <v>0</v>
      </c>
      <c r="O143" s="101">
        <f>+'Pay App 7'!O143+'Pay App 7'!P143</f>
        <v>0</v>
      </c>
      <c r="P143" s="73"/>
      <c r="Q143" s="69">
        <f>+'Pay App 7'!Q143+N143+P143</f>
        <v>0</v>
      </c>
    </row>
    <row r="144" spans="1:17" ht="21" customHeight="1" x14ac:dyDescent="0.25">
      <c r="A144" s="154" t="s">
        <v>322</v>
      </c>
      <c r="B144" s="154"/>
      <c r="C144" s="154" t="s">
        <v>323</v>
      </c>
      <c r="D144" s="155"/>
      <c r="E144" s="101">
        <f>+'Pay App 7'!E144</f>
        <v>0</v>
      </c>
      <c r="F144" s="73"/>
      <c r="G144" s="102">
        <f>+'Pay App 7'!G144+'Pay App 8'!F144</f>
        <v>0</v>
      </c>
      <c r="H144" s="194">
        <f>+'Pay App 7'!K144</f>
        <v>0</v>
      </c>
      <c r="I144" s="195"/>
      <c r="J144" s="104"/>
      <c r="K144" s="55">
        <f t="shared" si="2"/>
        <v>0</v>
      </c>
      <c r="L144" s="56">
        <f t="shared" si="0"/>
        <v>0</v>
      </c>
      <c r="M144" s="54">
        <f t="shared" si="1"/>
        <v>0</v>
      </c>
      <c r="N144" s="54">
        <f t="shared" si="3"/>
        <v>0</v>
      </c>
      <c r="O144" s="101">
        <f>+'Pay App 7'!O144+'Pay App 7'!P144</f>
        <v>0</v>
      </c>
      <c r="P144" s="73"/>
      <c r="Q144" s="69">
        <f>+'Pay App 7'!Q144+N144+P144</f>
        <v>0</v>
      </c>
    </row>
    <row r="145" spans="1:17" ht="21" customHeight="1" x14ac:dyDescent="0.25">
      <c r="A145" s="154" t="s">
        <v>327</v>
      </c>
      <c r="B145" s="154"/>
      <c r="C145" s="154" t="s">
        <v>324</v>
      </c>
      <c r="D145" s="155"/>
      <c r="E145" s="101">
        <f>+'Pay App 7'!E145</f>
        <v>0</v>
      </c>
      <c r="F145" s="73"/>
      <c r="G145" s="102">
        <f>+'Pay App 7'!G145+'Pay App 8'!F145</f>
        <v>0</v>
      </c>
      <c r="H145" s="194">
        <f>+'Pay App 7'!K145</f>
        <v>0</v>
      </c>
      <c r="I145" s="195"/>
      <c r="J145" s="104"/>
      <c r="K145" s="55">
        <f t="shared" si="2"/>
        <v>0</v>
      </c>
      <c r="L145" s="56">
        <f t="shared" si="0"/>
        <v>0</v>
      </c>
      <c r="M145" s="54">
        <f t="shared" si="1"/>
        <v>0</v>
      </c>
      <c r="N145" s="54">
        <f t="shared" si="3"/>
        <v>0</v>
      </c>
      <c r="O145" s="101">
        <f>+'Pay App 7'!O145+'Pay App 7'!P145</f>
        <v>0</v>
      </c>
      <c r="P145" s="73"/>
      <c r="Q145" s="69">
        <f>+'Pay App 7'!Q145+N145+P145</f>
        <v>0</v>
      </c>
    </row>
    <row r="146" spans="1:17" ht="21" customHeight="1" x14ac:dyDescent="0.25">
      <c r="A146" s="154" t="s">
        <v>325</v>
      </c>
      <c r="B146" s="154"/>
      <c r="C146" s="154" t="s">
        <v>326</v>
      </c>
      <c r="D146" s="155"/>
      <c r="E146" s="101">
        <f>+'Pay App 7'!E146</f>
        <v>0</v>
      </c>
      <c r="F146" s="73"/>
      <c r="G146" s="102">
        <f>+'Pay App 7'!G146+'Pay App 8'!F146</f>
        <v>0</v>
      </c>
      <c r="H146" s="194">
        <f>+'Pay App 7'!K146</f>
        <v>0</v>
      </c>
      <c r="I146" s="195"/>
      <c r="J146" s="104"/>
      <c r="K146" s="55">
        <f t="shared" si="2"/>
        <v>0</v>
      </c>
      <c r="L146" s="56">
        <f t="shared" ref="L146:L209" si="8">IF(ISERROR(K146/G146),0,K146/G146)</f>
        <v>0</v>
      </c>
      <c r="M146" s="54">
        <f t="shared" ref="M146:M209" si="9">+G146-K146</f>
        <v>0</v>
      </c>
      <c r="N146" s="54">
        <f t="shared" si="3"/>
        <v>0</v>
      </c>
      <c r="O146" s="101">
        <f>+'Pay App 7'!O146+'Pay App 7'!P146</f>
        <v>0</v>
      </c>
      <c r="P146" s="73"/>
      <c r="Q146" s="69">
        <f>+'Pay App 7'!Q146+N146+P146</f>
        <v>0</v>
      </c>
    </row>
    <row r="147" spans="1:17" ht="21" customHeight="1" x14ac:dyDescent="0.25">
      <c r="A147" s="159" t="s">
        <v>215</v>
      </c>
      <c r="B147" s="159"/>
      <c r="C147" s="159" t="s">
        <v>216</v>
      </c>
      <c r="D147" s="160"/>
      <c r="E147" s="101">
        <f>+'Pay App 7'!E147</f>
        <v>0</v>
      </c>
      <c r="F147" s="73"/>
      <c r="G147" s="102">
        <f>+'Pay App 7'!G147+'Pay App 8'!F147</f>
        <v>0</v>
      </c>
      <c r="H147" s="194">
        <f>+'Pay App 7'!K147</f>
        <v>0</v>
      </c>
      <c r="I147" s="195"/>
      <c r="J147" s="104"/>
      <c r="K147" s="55">
        <f t="shared" ref="K147:K210" si="10">+H147+J147</f>
        <v>0</v>
      </c>
      <c r="L147" s="56">
        <f t="shared" si="8"/>
        <v>0</v>
      </c>
      <c r="M147" s="54">
        <f t="shared" si="9"/>
        <v>0</v>
      </c>
      <c r="N147" s="54">
        <f t="shared" ref="N147:N210" si="11">SUM(+J147*0.05)</f>
        <v>0</v>
      </c>
      <c r="O147" s="101">
        <f>+'Pay App 7'!O147+'Pay App 7'!P147</f>
        <v>0</v>
      </c>
      <c r="P147" s="73"/>
      <c r="Q147" s="69">
        <f>+'Pay App 7'!Q147+N147+P147</f>
        <v>0</v>
      </c>
    </row>
    <row r="148" spans="1:17" ht="21" customHeight="1" x14ac:dyDescent="0.25">
      <c r="A148" s="154" t="s">
        <v>112</v>
      </c>
      <c r="B148" s="154"/>
      <c r="C148" s="154" t="s">
        <v>113</v>
      </c>
      <c r="D148" s="155"/>
      <c r="E148" s="101">
        <f>+'Pay App 7'!E148</f>
        <v>0</v>
      </c>
      <c r="F148" s="73"/>
      <c r="G148" s="102">
        <f>+'Pay App 7'!G148+'Pay App 8'!F148</f>
        <v>0</v>
      </c>
      <c r="H148" s="194">
        <f>+'Pay App 7'!K148</f>
        <v>0</v>
      </c>
      <c r="I148" s="195"/>
      <c r="J148" s="104"/>
      <c r="K148" s="55">
        <f t="shared" si="10"/>
        <v>0</v>
      </c>
      <c r="L148" s="56">
        <f t="shared" si="8"/>
        <v>0</v>
      </c>
      <c r="M148" s="54">
        <f t="shared" si="9"/>
        <v>0</v>
      </c>
      <c r="N148" s="54">
        <f t="shared" si="11"/>
        <v>0</v>
      </c>
      <c r="O148" s="101">
        <f>+'Pay App 7'!O148+'Pay App 7'!P148</f>
        <v>0</v>
      </c>
      <c r="P148" s="73"/>
      <c r="Q148" s="69">
        <f>+'Pay App 7'!Q148+N148+P148</f>
        <v>0</v>
      </c>
    </row>
    <row r="149" spans="1:17" ht="21" customHeight="1" x14ac:dyDescent="0.25">
      <c r="A149" s="154" t="s">
        <v>328</v>
      </c>
      <c r="B149" s="154"/>
      <c r="C149" s="154" t="s">
        <v>329</v>
      </c>
      <c r="D149" s="155"/>
      <c r="E149" s="101">
        <f>+'Pay App 7'!E149</f>
        <v>0</v>
      </c>
      <c r="F149" s="73"/>
      <c r="G149" s="102">
        <f>+'Pay App 7'!G149+'Pay App 8'!F149</f>
        <v>0</v>
      </c>
      <c r="H149" s="194">
        <f>+'Pay App 7'!K149</f>
        <v>0</v>
      </c>
      <c r="I149" s="195"/>
      <c r="J149" s="104"/>
      <c r="K149" s="55">
        <f t="shared" si="10"/>
        <v>0</v>
      </c>
      <c r="L149" s="56">
        <f t="shared" si="8"/>
        <v>0</v>
      </c>
      <c r="M149" s="54">
        <f t="shared" si="9"/>
        <v>0</v>
      </c>
      <c r="N149" s="54">
        <f t="shared" si="11"/>
        <v>0</v>
      </c>
      <c r="O149" s="101">
        <f>+'Pay App 7'!O149+'Pay App 7'!P149</f>
        <v>0</v>
      </c>
      <c r="P149" s="73"/>
      <c r="Q149" s="69">
        <f>+'Pay App 7'!Q149+N149+P149</f>
        <v>0</v>
      </c>
    </row>
    <row r="150" spans="1:17" ht="21" customHeight="1" x14ac:dyDescent="0.25">
      <c r="A150" s="154" t="s">
        <v>114</v>
      </c>
      <c r="B150" s="154"/>
      <c r="C150" s="154" t="s">
        <v>115</v>
      </c>
      <c r="D150" s="155"/>
      <c r="E150" s="101">
        <f>+'Pay App 7'!E150</f>
        <v>0</v>
      </c>
      <c r="F150" s="73"/>
      <c r="G150" s="102">
        <f>+'Pay App 7'!G150+'Pay App 8'!F150</f>
        <v>0</v>
      </c>
      <c r="H150" s="194">
        <f>+'Pay App 7'!K150</f>
        <v>0</v>
      </c>
      <c r="I150" s="195"/>
      <c r="J150" s="104"/>
      <c r="K150" s="55">
        <f t="shared" si="10"/>
        <v>0</v>
      </c>
      <c r="L150" s="56">
        <f t="shared" si="8"/>
        <v>0</v>
      </c>
      <c r="M150" s="54">
        <f t="shared" si="9"/>
        <v>0</v>
      </c>
      <c r="N150" s="54">
        <f t="shared" si="11"/>
        <v>0</v>
      </c>
      <c r="O150" s="101">
        <f>+'Pay App 7'!O150+'Pay App 7'!P150</f>
        <v>0</v>
      </c>
      <c r="P150" s="73"/>
      <c r="Q150" s="69">
        <f>+'Pay App 7'!Q150+N150+P150</f>
        <v>0</v>
      </c>
    </row>
    <row r="151" spans="1:17" ht="21" customHeight="1" x14ac:dyDescent="0.25">
      <c r="A151" s="154" t="s">
        <v>116</v>
      </c>
      <c r="B151" s="154"/>
      <c r="C151" s="154" t="s">
        <v>117</v>
      </c>
      <c r="D151" s="155"/>
      <c r="E151" s="101">
        <f>+'Pay App 7'!E151</f>
        <v>0</v>
      </c>
      <c r="F151" s="73"/>
      <c r="G151" s="102">
        <f>+'Pay App 7'!G151+'Pay App 8'!F151</f>
        <v>0</v>
      </c>
      <c r="H151" s="194">
        <f>+'Pay App 7'!K151</f>
        <v>0</v>
      </c>
      <c r="I151" s="195"/>
      <c r="J151" s="104"/>
      <c r="K151" s="55">
        <f t="shared" si="10"/>
        <v>0</v>
      </c>
      <c r="L151" s="56">
        <f t="shared" si="8"/>
        <v>0</v>
      </c>
      <c r="M151" s="54">
        <f t="shared" si="9"/>
        <v>0</v>
      </c>
      <c r="N151" s="54">
        <f t="shared" si="11"/>
        <v>0</v>
      </c>
      <c r="O151" s="101">
        <f>+'Pay App 7'!O151+'Pay App 7'!P151</f>
        <v>0</v>
      </c>
      <c r="P151" s="73"/>
      <c r="Q151" s="69">
        <f>+'Pay App 7'!Q151+N151+P151</f>
        <v>0</v>
      </c>
    </row>
    <row r="152" spans="1:17" ht="21" customHeight="1" x14ac:dyDescent="0.25">
      <c r="A152" s="154" t="s">
        <v>330</v>
      </c>
      <c r="B152" s="154"/>
      <c r="C152" s="154" t="s">
        <v>331</v>
      </c>
      <c r="D152" s="155"/>
      <c r="E152" s="101">
        <f>+'Pay App 7'!E152</f>
        <v>0</v>
      </c>
      <c r="F152" s="73"/>
      <c r="G152" s="102">
        <f>+'Pay App 7'!G152+'Pay App 8'!F152</f>
        <v>0</v>
      </c>
      <c r="H152" s="194">
        <f>+'Pay App 7'!K152</f>
        <v>0</v>
      </c>
      <c r="I152" s="195"/>
      <c r="J152" s="104"/>
      <c r="K152" s="55">
        <f t="shared" si="10"/>
        <v>0</v>
      </c>
      <c r="L152" s="56">
        <f t="shared" si="8"/>
        <v>0</v>
      </c>
      <c r="M152" s="54">
        <f t="shared" si="9"/>
        <v>0</v>
      </c>
      <c r="N152" s="54">
        <f t="shared" si="11"/>
        <v>0</v>
      </c>
      <c r="O152" s="101">
        <f>+'Pay App 7'!O152+'Pay App 7'!P152</f>
        <v>0</v>
      </c>
      <c r="P152" s="73"/>
      <c r="Q152" s="69">
        <f>+'Pay App 7'!Q152+N152+P152</f>
        <v>0</v>
      </c>
    </row>
    <row r="153" spans="1:17" ht="21" customHeight="1" x14ac:dyDescent="0.25">
      <c r="A153" s="154" t="s">
        <v>118</v>
      </c>
      <c r="B153" s="154"/>
      <c r="C153" s="154" t="s">
        <v>119</v>
      </c>
      <c r="D153" s="155"/>
      <c r="E153" s="101">
        <f>+'Pay App 7'!E153</f>
        <v>0</v>
      </c>
      <c r="F153" s="73"/>
      <c r="G153" s="102">
        <f>+'Pay App 7'!G153+'Pay App 8'!F153</f>
        <v>0</v>
      </c>
      <c r="H153" s="194">
        <f>+'Pay App 7'!K153</f>
        <v>0</v>
      </c>
      <c r="I153" s="195"/>
      <c r="J153" s="104"/>
      <c r="K153" s="55">
        <f t="shared" si="10"/>
        <v>0</v>
      </c>
      <c r="L153" s="56">
        <f t="shared" si="8"/>
        <v>0</v>
      </c>
      <c r="M153" s="54">
        <f t="shared" si="9"/>
        <v>0</v>
      </c>
      <c r="N153" s="54">
        <f t="shared" si="11"/>
        <v>0</v>
      </c>
      <c r="O153" s="101">
        <f>+'Pay App 7'!O153+'Pay App 7'!P153</f>
        <v>0</v>
      </c>
      <c r="P153" s="73"/>
      <c r="Q153" s="69">
        <f>+'Pay App 7'!Q153+N153+P153</f>
        <v>0</v>
      </c>
    </row>
    <row r="154" spans="1:17" ht="21" customHeight="1" x14ac:dyDescent="0.25">
      <c r="A154" s="154" t="s">
        <v>332</v>
      </c>
      <c r="B154" s="154"/>
      <c r="C154" s="154" t="s">
        <v>333</v>
      </c>
      <c r="D154" s="155"/>
      <c r="E154" s="101">
        <f>+'Pay App 7'!E154</f>
        <v>0</v>
      </c>
      <c r="F154" s="73"/>
      <c r="G154" s="102">
        <f>+'Pay App 7'!G154+'Pay App 8'!F154</f>
        <v>0</v>
      </c>
      <c r="H154" s="194">
        <f>+'Pay App 7'!K154</f>
        <v>0</v>
      </c>
      <c r="I154" s="195"/>
      <c r="J154" s="104"/>
      <c r="K154" s="55">
        <f t="shared" si="10"/>
        <v>0</v>
      </c>
      <c r="L154" s="56">
        <f t="shared" si="8"/>
        <v>0</v>
      </c>
      <c r="M154" s="54">
        <f t="shared" si="9"/>
        <v>0</v>
      </c>
      <c r="N154" s="54">
        <f t="shared" si="11"/>
        <v>0</v>
      </c>
      <c r="O154" s="101">
        <f>+'Pay App 7'!O154+'Pay App 7'!P154</f>
        <v>0</v>
      </c>
      <c r="P154" s="73"/>
      <c r="Q154" s="69">
        <f>+'Pay App 7'!Q154+N154+P154</f>
        <v>0</v>
      </c>
    </row>
    <row r="155" spans="1:17" ht="21" customHeight="1" x14ac:dyDescent="0.25">
      <c r="A155" s="154" t="s">
        <v>335</v>
      </c>
      <c r="B155" s="154"/>
      <c r="C155" s="154" t="s">
        <v>334</v>
      </c>
      <c r="D155" s="155"/>
      <c r="E155" s="101">
        <f>+'Pay App 7'!E155</f>
        <v>0</v>
      </c>
      <c r="F155" s="73"/>
      <c r="G155" s="102">
        <f>+'Pay App 7'!G155+'Pay App 8'!F155</f>
        <v>0</v>
      </c>
      <c r="H155" s="194">
        <f>+'Pay App 7'!K155</f>
        <v>0</v>
      </c>
      <c r="I155" s="195"/>
      <c r="J155" s="104"/>
      <c r="K155" s="55">
        <f t="shared" si="10"/>
        <v>0</v>
      </c>
      <c r="L155" s="56">
        <f t="shared" si="8"/>
        <v>0</v>
      </c>
      <c r="M155" s="54">
        <f t="shared" si="9"/>
        <v>0</v>
      </c>
      <c r="N155" s="54">
        <f t="shared" si="11"/>
        <v>0</v>
      </c>
      <c r="O155" s="101">
        <f>+'Pay App 7'!O155+'Pay App 7'!P155</f>
        <v>0</v>
      </c>
      <c r="P155" s="73"/>
      <c r="Q155" s="69">
        <f>+'Pay App 7'!Q155+N155+P155</f>
        <v>0</v>
      </c>
    </row>
    <row r="156" spans="1:17" ht="21" customHeight="1" x14ac:dyDescent="0.25">
      <c r="A156" s="159" t="s">
        <v>213</v>
      </c>
      <c r="B156" s="159"/>
      <c r="C156" s="159" t="s">
        <v>214</v>
      </c>
      <c r="D156" s="160"/>
      <c r="E156" s="101">
        <f>+'Pay App 7'!E156</f>
        <v>0</v>
      </c>
      <c r="F156" s="73"/>
      <c r="G156" s="102">
        <f>+'Pay App 7'!G156+'Pay App 8'!F156</f>
        <v>0</v>
      </c>
      <c r="H156" s="194">
        <f>+'Pay App 7'!K156</f>
        <v>0</v>
      </c>
      <c r="I156" s="195"/>
      <c r="J156" s="104"/>
      <c r="K156" s="55">
        <f t="shared" si="10"/>
        <v>0</v>
      </c>
      <c r="L156" s="56">
        <f t="shared" si="8"/>
        <v>0</v>
      </c>
      <c r="M156" s="54">
        <f t="shared" si="9"/>
        <v>0</v>
      </c>
      <c r="N156" s="54">
        <f t="shared" si="11"/>
        <v>0</v>
      </c>
      <c r="O156" s="101">
        <f>+'Pay App 7'!O156+'Pay App 7'!P156</f>
        <v>0</v>
      </c>
      <c r="P156" s="73"/>
      <c r="Q156" s="69">
        <f>+'Pay App 7'!Q156+N156+P156</f>
        <v>0</v>
      </c>
    </row>
    <row r="157" spans="1:17" ht="21" customHeight="1" x14ac:dyDescent="0.25">
      <c r="A157" s="154" t="s">
        <v>120</v>
      </c>
      <c r="B157" s="154"/>
      <c r="C157" s="154" t="s">
        <v>121</v>
      </c>
      <c r="D157" s="155"/>
      <c r="E157" s="101">
        <f>+'Pay App 7'!E157</f>
        <v>0</v>
      </c>
      <c r="F157" s="73"/>
      <c r="G157" s="102">
        <f>+'Pay App 7'!G157+'Pay App 8'!F157</f>
        <v>0</v>
      </c>
      <c r="H157" s="194">
        <f>+'Pay App 7'!K157</f>
        <v>0</v>
      </c>
      <c r="I157" s="195"/>
      <c r="J157" s="104"/>
      <c r="K157" s="55">
        <f t="shared" si="10"/>
        <v>0</v>
      </c>
      <c r="L157" s="56">
        <f t="shared" si="8"/>
        <v>0</v>
      </c>
      <c r="M157" s="54">
        <f t="shared" si="9"/>
        <v>0</v>
      </c>
      <c r="N157" s="54">
        <f t="shared" si="11"/>
        <v>0</v>
      </c>
      <c r="O157" s="101">
        <f>+'Pay App 7'!O157+'Pay App 7'!P157</f>
        <v>0</v>
      </c>
      <c r="P157" s="73"/>
      <c r="Q157" s="69">
        <f>+'Pay App 7'!Q157+N157+P157</f>
        <v>0</v>
      </c>
    </row>
    <row r="158" spans="1:17" ht="21" customHeight="1" x14ac:dyDescent="0.25">
      <c r="A158" s="154" t="s">
        <v>336</v>
      </c>
      <c r="B158" s="154"/>
      <c r="C158" s="154" t="s">
        <v>337</v>
      </c>
      <c r="D158" s="155"/>
      <c r="E158" s="101">
        <f>+'Pay App 7'!E158</f>
        <v>0</v>
      </c>
      <c r="F158" s="73"/>
      <c r="G158" s="102">
        <f>+'Pay App 7'!G158+'Pay App 8'!F158</f>
        <v>0</v>
      </c>
      <c r="H158" s="194">
        <f>+'Pay App 7'!K158</f>
        <v>0</v>
      </c>
      <c r="I158" s="195"/>
      <c r="J158" s="104"/>
      <c r="K158" s="55">
        <f t="shared" si="10"/>
        <v>0</v>
      </c>
      <c r="L158" s="56">
        <f t="shared" si="8"/>
        <v>0</v>
      </c>
      <c r="M158" s="54">
        <f t="shared" si="9"/>
        <v>0</v>
      </c>
      <c r="N158" s="54">
        <f t="shared" si="11"/>
        <v>0</v>
      </c>
      <c r="O158" s="101">
        <f>+'Pay App 7'!O158+'Pay App 7'!P158</f>
        <v>0</v>
      </c>
      <c r="P158" s="73"/>
      <c r="Q158" s="69">
        <f>+'Pay App 7'!Q158+N158+P158</f>
        <v>0</v>
      </c>
    </row>
    <row r="159" spans="1:17" ht="21" customHeight="1" x14ac:dyDescent="0.25">
      <c r="A159" s="154" t="s">
        <v>122</v>
      </c>
      <c r="B159" s="154"/>
      <c r="C159" s="154" t="s">
        <v>123</v>
      </c>
      <c r="D159" s="155"/>
      <c r="E159" s="101">
        <f>+'Pay App 7'!E159</f>
        <v>0</v>
      </c>
      <c r="F159" s="73"/>
      <c r="G159" s="102">
        <f>+'Pay App 7'!G159+'Pay App 8'!F159</f>
        <v>0</v>
      </c>
      <c r="H159" s="194">
        <f>+'Pay App 7'!K159</f>
        <v>0</v>
      </c>
      <c r="I159" s="195"/>
      <c r="J159" s="104"/>
      <c r="K159" s="55">
        <f t="shared" si="10"/>
        <v>0</v>
      </c>
      <c r="L159" s="56">
        <f t="shared" si="8"/>
        <v>0</v>
      </c>
      <c r="M159" s="54">
        <f t="shared" si="9"/>
        <v>0</v>
      </c>
      <c r="N159" s="54">
        <f t="shared" si="11"/>
        <v>0</v>
      </c>
      <c r="O159" s="101">
        <f>+'Pay App 7'!O159+'Pay App 7'!P159</f>
        <v>0</v>
      </c>
      <c r="P159" s="73"/>
      <c r="Q159" s="69">
        <f>+'Pay App 7'!Q159+N159+P159</f>
        <v>0</v>
      </c>
    </row>
    <row r="160" spans="1:17" ht="21" customHeight="1" x14ac:dyDescent="0.25">
      <c r="A160" s="154" t="s">
        <v>124</v>
      </c>
      <c r="B160" s="154"/>
      <c r="C160" s="154" t="s">
        <v>125</v>
      </c>
      <c r="D160" s="155"/>
      <c r="E160" s="101">
        <f>+'Pay App 7'!E160</f>
        <v>0</v>
      </c>
      <c r="F160" s="73"/>
      <c r="G160" s="102">
        <f>+'Pay App 7'!G160+'Pay App 8'!F160</f>
        <v>0</v>
      </c>
      <c r="H160" s="194">
        <f>+'Pay App 7'!K160</f>
        <v>0</v>
      </c>
      <c r="I160" s="195"/>
      <c r="J160" s="104"/>
      <c r="K160" s="55">
        <f t="shared" si="10"/>
        <v>0</v>
      </c>
      <c r="L160" s="56">
        <f t="shared" si="8"/>
        <v>0</v>
      </c>
      <c r="M160" s="54">
        <f t="shared" si="9"/>
        <v>0</v>
      </c>
      <c r="N160" s="54">
        <f t="shared" si="11"/>
        <v>0</v>
      </c>
      <c r="O160" s="101">
        <f>+'Pay App 7'!O160+'Pay App 7'!P160</f>
        <v>0</v>
      </c>
      <c r="P160" s="73"/>
      <c r="Q160" s="69">
        <f>+'Pay App 7'!Q160+N160+P160</f>
        <v>0</v>
      </c>
    </row>
    <row r="161" spans="1:17" ht="21" customHeight="1" x14ac:dyDescent="0.25">
      <c r="A161" s="154" t="s">
        <v>126</v>
      </c>
      <c r="B161" s="154"/>
      <c r="C161" s="154" t="s">
        <v>127</v>
      </c>
      <c r="D161" s="155"/>
      <c r="E161" s="101">
        <f>+'Pay App 7'!E161</f>
        <v>0</v>
      </c>
      <c r="F161" s="73"/>
      <c r="G161" s="102">
        <f>+'Pay App 7'!G161+'Pay App 8'!F161</f>
        <v>0</v>
      </c>
      <c r="H161" s="194">
        <f>+'Pay App 7'!K161</f>
        <v>0</v>
      </c>
      <c r="I161" s="195"/>
      <c r="J161" s="104"/>
      <c r="K161" s="55">
        <f t="shared" si="10"/>
        <v>0</v>
      </c>
      <c r="L161" s="56">
        <f t="shared" si="8"/>
        <v>0</v>
      </c>
      <c r="M161" s="54">
        <f t="shared" si="9"/>
        <v>0</v>
      </c>
      <c r="N161" s="54">
        <f t="shared" si="11"/>
        <v>0</v>
      </c>
      <c r="O161" s="101">
        <f>+'Pay App 7'!O161+'Pay App 7'!P161</f>
        <v>0</v>
      </c>
      <c r="P161" s="73"/>
      <c r="Q161" s="69">
        <f>+'Pay App 7'!Q161+N161+P161</f>
        <v>0</v>
      </c>
    </row>
    <row r="162" spans="1:17" ht="21" customHeight="1" x14ac:dyDescent="0.25">
      <c r="A162" s="154" t="s">
        <v>339</v>
      </c>
      <c r="B162" s="154"/>
      <c r="C162" s="154" t="s">
        <v>338</v>
      </c>
      <c r="D162" s="155"/>
      <c r="E162" s="101">
        <f>+'Pay App 7'!E162</f>
        <v>0</v>
      </c>
      <c r="F162" s="73"/>
      <c r="G162" s="102">
        <f>+'Pay App 7'!G162+'Pay App 8'!F162</f>
        <v>0</v>
      </c>
      <c r="H162" s="194">
        <f>+'Pay App 7'!K162</f>
        <v>0</v>
      </c>
      <c r="I162" s="195"/>
      <c r="J162" s="104"/>
      <c r="K162" s="55">
        <f t="shared" si="10"/>
        <v>0</v>
      </c>
      <c r="L162" s="56">
        <f t="shared" si="8"/>
        <v>0</v>
      </c>
      <c r="M162" s="54">
        <f t="shared" si="9"/>
        <v>0</v>
      </c>
      <c r="N162" s="54">
        <f t="shared" si="11"/>
        <v>0</v>
      </c>
      <c r="O162" s="101">
        <f>+'Pay App 7'!O162+'Pay App 7'!P162</f>
        <v>0</v>
      </c>
      <c r="P162" s="73"/>
      <c r="Q162" s="69">
        <f>+'Pay App 7'!Q162+N162+P162</f>
        <v>0</v>
      </c>
    </row>
    <row r="163" spans="1:17" ht="21" customHeight="1" x14ac:dyDescent="0.25">
      <c r="A163" s="154" t="s">
        <v>128</v>
      </c>
      <c r="B163" s="154"/>
      <c r="C163" s="154" t="s">
        <v>129</v>
      </c>
      <c r="D163" s="155"/>
      <c r="E163" s="101">
        <f>+'Pay App 7'!E163</f>
        <v>0</v>
      </c>
      <c r="F163" s="73"/>
      <c r="G163" s="102">
        <f>+'Pay App 7'!G163+'Pay App 8'!F163</f>
        <v>0</v>
      </c>
      <c r="H163" s="194">
        <f>+'Pay App 7'!K163</f>
        <v>0</v>
      </c>
      <c r="I163" s="195"/>
      <c r="J163" s="104"/>
      <c r="K163" s="55">
        <f t="shared" si="10"/>
        <v>0</v>
      </c>
      <c r="L163" s="56">
        <f t="shared" si="8"/>
        <v>0</v>
      </c>
      <c r="M163" s="54">
        <f t="shared" si="9"/>
        <v>0</v>
      </c>
      <c r="N163" s="54">
        <f t="shared" si="11"/>
        <v>0</v>
      </c>
      <c r="O163" s="101">
        <f>+'Pay App 7'!O163+'Pay App 7'!P163</f>
        <v>0</v>
      </c>
      <c r="P163" s="73"/>
      <c r="Q163" s="69">
        <f>+'Pay App 7'!Q163+N163+P163</f>
        <v>0</v>
      </c>
    </row>
    <row r="164" spans="1:17" ht="21" customHeight="1" x14ac:dyDescent="0.25">
      <c r="A164" s="159" t="s">
        <v>209</v>
      </c>
      <c r="B164" s="159"/>
      <c r="C164" s="159" t="s">
        <v>210</v>
      </c>
      <c r="D164" s="160"/>
      <c r="E164" s="101">
        <f>+'Pay App 7'!E164</f>
        <v>0</v>
      </c>
      <c r="F164" s="73"/>
      <c r="G164" s="102">
        <f>+'Pay App 7'!G164+'Pay App 8'!F164</f>
        <v>0</v>
      </c>
      <c r="H164" s="194">
        <f>+'Pay App 7'!K164</f>
        <v>0</v>
      </c>
      <c r="I164" s="195"/>
      <c r="J164" s="104"/>
      <c r="K164" s="55">
        <f t="shared" si="10"/>
        <v>0</v>
      </c>
      <c r="L164" s="56">
        <f t="shared" si="8"/>
        <v>0</v>
      </c>
      <c r="M164" s="54">
        <f t="shared" si="9"/>
        <v>0</v>
      </c>
      <c r="N164" s="54">
        <f t="shared" si="11"/>
        <v>0</v>
      </c>
      <c r="O164" s="101">
        <f>+'Pay App 7'!O164+'Pay App 7'!P164</f>
        <v>0</v>
      </c>
      <c r="P164" s="73"/>
      <c r="Q164" s="69">
        <f>+'Pay App 7'!Q164+N164+P164</f>
        <v>0</v>
      </c>
    </row>
    <row r="165" spans="1:17" ht="21" customHeight="1" x14ac:dyDescent="0.25">
      <c r="A165" s="159" t="s">
        <v>211</v>
      </c>
      <c r="B165" s="159"/>
      <c r="C165" s="159" t="s">
        <v>212</v>
      </c>
      <c r="D165" s="160"/>
      <c r="E165" s="101">
        <f>+'Pay App 7'!E165</f>
        <v>0</v>
      </c>
      <c r="F165" s="73"/>
      <c r="G165" s="102">
        <f>+'Pay App 7'!G165+'Pay App 8'!F165</f>
        <v>0</v>
      </c>
      <c r="H165" s="194">
        <f>+'Pay App 7'!K165</f>
        <v>0</v>
      </c>
      <c r="I165" s="195"/>
      <c r="J165" s="104"/>
      <c r="K165" s="55">
        <f t="shared" si="10"/>
        <v>0</v>
      </c>
      <c r="L165" s="56">
        <f t="shared" si="8"/>
        <v>0</v>
      </c>
      <c r="M165" s="54">
        <f t="shared" si="9"/>
        <v>0</v>
      </c>
      <c r="N165" s="54">
        <f t="shared" si="11"/>
        <v>0</v>
      </c>
      <c r="O165" s="101">
        <f>+'Pay App 7'!O165+'Pay App 7'!P165</f>
        <v>0</v>
      </c>
      <c r="P165" s="73"/>
      <c r="Q165" s="69">
        <f>+'Pay App 7'!Q165+N165+P165</f>
        <v>0</v>
      </c>
    </row>
    <row r="166" spans="1:17" ht="21" customHeight="1" x14ac:dyDescent="0.25">
      <c r="A166" s="154" t="s">
        <v>340</v>
      </c>
      <c r="B166" s="154"/>
      <c r="C166" s="154" t="s">
        <v>341</v>
      </c>
      <c r="D166" s="155"/>
      <c r="E166" s="101">
        <f>+'Pay App 7'!E166</f>
        <v>0</v>
      </c>
      <c r="F166" s="73"/>
      <c r="G166" s="102">
        <f>+'Pay App 7'!G166+'Pay App 8'!F166</f>
        <v>0</v>
      </c>
      <c r="H166" s="194">
        <f>+'Pay App 7'!K166</f>
        <v>0</v>
      </c>
      <c r="I166" s="195"/>
      <c r="J166" s="104"/>
      <c r="K166" s="55">
        <f t="shared" si="10"/>
        <v>0</v>
      </c>
      <c r="L166" s="56">
        <f t="shared" si="8"/>
        <v>0</v>
      </c>
      <c r="M166" s="54">
        <f t="shared" si="9"/>
        <v>0</v>
      </c>
      <c r="N166" s="54">
        <f t="shared" si="11"/>
        <v>0</v>
      </c>
      <c r="O166" s="101">
        <f>+'Pay App 7'!O166+'Pay App 7'!P166</f>
        <v>0</v>
      </c>
      <c r="P166" s="73"/>
      <c r="Q166" s="69">
        <f>+'Pay App 7'!Q166+N166+P166</f>
        <v>0</v>
      </c>
    </row>
    <row r="167" spans="1:17" ht="21" customHeight="1" x14ac:dyDescent="0.25">
      <c r="A167" s="154" t="s">
        <v>351</v>
      </c>
      <c r="B167" s="154"/>
      <c r="C167" s="154" t="s">
        <v>342</v>
      </c>
      <c r="D167" s="155"/>
      <c r="E167" s="101">
        <f>+'Pay App 7'!E167</f>
        <v>0</v>
      </c>
      <c r="F167" s="73"/>
      <c r="G167" s="102">
        <f>+'Pay App 7'!G167+'Pay App 8'!F167</f>
        <v>0</v>
      </c>
      <c r="H167" s="194">
        <f>+'Pay App 7'!K167</f>
        <v>0</v>
      </c>
      <c r="I167" s="195"/>
      <c r="J167" s="104"/>
      <c r="K167" s="55">
        <f t="shared" si="10"/>
        <v>0</v>
      </c>
      <c r="L167" s="56">
        <f t="shared" si="8"/>
        <v>0</v>
      </c>
      <c r="M167" s="54">
        <f t="shared" si="9"/>
        <v>0</v>
      </c>
      <c r="N167" s="54">
        <f t="shared" si="11"/>
        <v>0</v>
      </c>
      <c r="O167" s="101">
        <f>+'Pay App 7'!O167+'Pay App 7'!P167</f>
        <v>0</v>
      </c>
      <c r="P167" s="73"/>
      <c r="Q167" s="69">
        <f>+'Pay App 7'!Q167+N167+P167</f>
        <v>0</v>
      </c>
    </row>
    <row r="168" spans="1:17" ht="21" customHeight="1" x14ac:dyDescent="0.25">
      <c r="A168" s="154" t="s">
        <v>352</v>
      </c>
      <c r="B168" s="154"/>
      <c r="C168" s="154" t="s">
        <v>343</v>
      </c>
      <c r="D168" s="155"/>
      <c r="E168" s="101">
        <f>+'Pay App 7'!E168</f>
        <v>0</v>
      </c>
      <c r="F168" s="73"/>
      <c r="G168" s="102">
        <f>+'Pay App 7'!G168+'Pay App 8'!F168</f>
        <v>0</v>
      </c>
      <c r="H168" s="194">
        <f>+'Pay App 7'!K168</f>
        <v>0</v>
      </c>
      <c r="I168" s="195"/>
      <c r="J168" s="104"/>
      <c r="K168" s="55">
        <f t="shared" si="10"/>
        <v>0</v>
      </c>
      <c r="L168" s="56">
        <f t="shared" si="8"/>
        <v>0</v>
      </c>
      <c r="M168" s="54">
        <f t="shared" si="9"/>
        <v>0</v>
      </c>
      <c r="N168" s="54">
        <f t="shared" si="11"/>
        <v>0</v>
      </c>
      <c r="O168" s="101">
        <f>+'Pay App 7'!O168+'Pay App 7'!P168</f>
        <v>0</v>
      </c>
      <c r="P168" s="73"/>
      <c r="Q168" s="69">
        <f>+'Pay App 7'!Q168+N168+P168</f>
        <v>0</v>
      </c>
    </row>
    <row r="169" spans="1:17" ht="21" customHeight="1" x14ac:dyDescent="0.25">
      <c r="A169" s="154" t="s">
        <v>353</v>
      </c>
      <c r="B169" s="154"/>
      <c r="C169" s="154" t="s">
        <v>344</v>
      </c>
      <c r="D169" s="155"/>
      <c r="E169" s="101">
        <f>+'Pay App 7'!E169</f>
        <v>0</v>
      </c>
      <c r="F169" s="73"/>
      <c r="G169" s="102">
        <f>+'Pay App 7'!G169+'Pay App 8'!F169</f>
        <v>0</v>
      </c>
      <c r="H169" s="194">
        <f>+'Pay App 7'!K169</f>
        <v>0</v>
      </c>
      <c r="I169" s="195"/>
      <c r="J169" s="104"/>
      <c r="K169" s="55">
        <f t="shared" si="10"/>
        <v>0</v>
      </c>
      <c r="L169" s="56">
        <f t="shared" si="8"/>
        <v>0</v>
      </c>
      <c r="M169" s="54">
        <f t="shared" si="9"/>
        <v>0</v>
      </c>
      <c r="N169" s="54">
        <f t="shared" si="11"/>
        <v>0</v>
      </c>
      <c r="O169" s="101">
        <f>+'Pay App 7'!O169+'Pay App 7'!P169</f>
        <v>0</v>
      </c>
      <c r="P169" s="73"/>
      <c r="Q169" s="69">
        <f>+'Pay App 7'!Q169+N169+P169</f>
        <v>0</v>
      </c>
    </row>
    <row r="170" spans="1:17" ht="21" customHeight="1" x14ac:dyDescent="0.25">
      <c r="A170" s="154" t="s">
        <v>354</v>
      </c>
      <c r="B170" s="154"/>
      <c r="C170" s="154" t="s">
        <v>345</v>
      </c>
      <c r="D170" s="155"/>
      <c r="E170" s="101">
        <f>+'Pay App 7'!E170</f>
        <v>0</v>
      </c>
      <c r="F170" s="73"/>
      <c r="G170" s="102">
        <f>+'Pay App 7'!G170+'Pay App 8'!F170</f>
        <v>0</v>
      </c>
      <c r="H170" s="194">
        <f>+'Pay App 7'!K170</f>
        <v>0</v>
      </c>
      <c r="I170" s="195"/>
      <c r="J170" s="104"/>
      <c r="K170" s="55">
        <f t="shared" si="10"/>
        <v>0</v>
      </c>
      <c r="L170" s="56">
        <f t="shared" si="8"/>
        <v>0</v>
      </c>
      <c r="M170" s="54">
        <f t="shared" si="9"/>
        <v>0</v>
      </c>
      <c r="N170" s="54">
        <f t="shared" si="11"/>
        <v>0</v>
      </c>
      <c r="O170" s="101">
        <f>+'Pay App 7'!O170+'Pay App 7'!P170</f>
        <v>0</v>
      </c>
      <c r="P170" s="73"/>
      <c r="Q170" s="69">
        <f>+'Pay App 7'!Q170+N170+P170</f>
        <v>0</v>
      </c>
    </row>
    <row r="171" spans="1:17" ht="21" customHeight="1" x14ac:dyDescent="0.25">
      <c r="A171" s="154" t="s">
        <v>355</v>
      </c>
      <c r="B171" s="154"/>
      <c r="C171" s="154" t="s">
        <v>346</v>
      </c>
      <c r="D171" s="155"/>
      <c r="E171" s="101">
        <f>+'Pay App 7'!E171</f>
        <v>0</v>
      </c>
      <c r="F171" s="73"/>
      <c r="G171" s="102">
        <f>+'Pay App 7'!G171+'Pay App 8'!F171</f>
        <v>0</v>
      </c>
      <c r="H171" s="194">
        <f>+'Pay App 7'!K171</f>
        <v>0</v>
      </c>
      <c r="I171" s="195"/>
      <c r="J171" s="104"/>
      <c r="K171" s="55">
        <f t="shared" si="10"/>
        <v>0</v>
      </c>
      <c r="L171" s="56">
        <f t="shared" si="8"/>
        <v>0</v>
      </c>
      <c r="M171" s="54">
        <f t="shared" si="9"/>
        <v>0</v>
      </c>
      <c r="N171" s="54">
        <f t="shared" si="11"/>
        <v>0</v>
      </c>
      <c r="O171" s="101">
        <f>+'Pay App 7'!O171+'Pay App 7'!P171</f>
        <v>0</v>
      </c>
      <c r="P171" s="73"/>
      <c r="Q171" s="69">
        <f>+'Pay App 7'!Q171+N171+P171</f>
        <v>0</v>
      </c>
    </row>
    <row r="172" spans="1:17" ht="21" customHeight="1" x14ac:dyDescent="0.25">
      <c r="A172" s="154" t="s">
        <v>356</v>
      </c>
      <c r="B172" s="154"/>
      <c r="C172" s="154" t="s">
        <v>347</v>
      </c>
      <c r="D172" s="155"/>
      <c r="E172" s="101">
        <f>+'Pay App 7'!E172</f>
        <v>0</v>
      </c>
      <c r="F172" s="73"/>
      <c r="G172" s="102">
        <f>+'Pay App 7'!G172+'Pay App 8'!F172</f>
        <v>0</v>
      </c>
      <c r="H172" s="194">
        <f>+'Pay App 7'!K172</f>
        <v>0</v>
      </c>
      <c r="I172" s="195"/>
      <c r="J172" s="104"/>
      <c r="K172" s="55">
        <f t="shared" si="10"/>
        <v>0</v>
      </c>
      <c r="L172" s="56">
        <f t="shared" si="8"/>
        <v>0</v>
      </c>
      <c r="M172" s="54">
        <f t="shared" si="9"/>
        <v>0</v>
      </c>
      <c r="N172" s="54">
        <f t="shared" si="11"/>
        <v>0</v>
      </c>
      <c r="O172" s="101">
        <f>+'Pay App 7'!O172+'Pay App 7'!P172</f>
        <v>0</v>
      </c>
      <c r="P172" s="73"/>
      <c r="Q172" s="69">
        <f>+'Pay App 7'!Q172+N172+P172</f>
        <v>0</v>
      </c>
    </row>
    <row r="173" spans="1:17" ht="21" customHeight="1" x14ac:dyDescent="0.25">
      <c r="A173" s="154" t="s">
        <v>357</v>
      </c>
      <c r="B173" s="154"/>
      <c r="C173" s="154" t="s">
        <v>348</v>
      </c>
      <c r="D173" s="155"/>
      <c r="E173" s="101">
        <f>+'Pay App 7'!E173</f>
        <v>0</v>
      </c>
      <c r="F173" s="73"/>
      <c r="G173" s="102">
        <f>+'Pay App 7'!G173+'Pay App 8'!F173</f>
        <v>0</v>
      </c>
      <c r="H173" s="194">
        <f>+'Pay App 7'!K173</f>
        <v>0</v>
      </c>
      <c r="I173" s="195"/>
      <c r="J173" s="104"/>
      <c r="K173" s="55">
        <f t="shared" si="10"/>
        <v>0</v>
      </c>
      <c r="L173" s="56">
        <f t="shared" si="8"/>
        <v>0</v>
      </c>
      <c r="M173" s="54">
        <f t="shared" si="9"/>
        <v>0</v>
      </c>
      <c r="N173" s="54">
        <f t="shared" si="11"/>
        <v>0</v>
      </c>
      <c r="O173" s="101">
        <f>+'Pay App 7'!O173+'Pay App 7'!P173</f>
        <v>0</v>
      </c>
      <c r="P173" s="73"/>
      <c r="Q173" s="69">
        <f>+'Pay App 7'!Q173+N173+P173</f>
        <v>0</v>
      </c>
    </row>
    <row r="174" spans="1:17" ht="21" customHeight="1" x14ac:dyDescent="0.25">
      <c r="A174" s="154" t="s">
        <v>358</v>
      </c>
      <c r="B174" s="154"/>
      <c r="C174" s="154" t="s">
        <v>349</v>
      </c>
      <c r="D174" s="155"/>
      <c r="E174" s="101">
        <f>+'Pay App 7'!E174</f>
        <v>0</v>
      </c>
      <c r="F174" s="73"/>
      <c r="G174" s="102">
        <f>+'Pay App 7'!G174+'Pay App 8'!F174</f>
        <v>0</v>
      </c>
      <c r="H174" s="194">
        <f>+'Pay App 7'!K174</f>
        <v>0</v>
      </c>
      <c r="I174" s="195"/>
      <c r="J174" s="104"/>
      <c r="K174" s="55">
        <f t="shared" si="10"/>
        <v>0</v>
      </c>
      <c r="L174" s="56">
        <f t="shared" si="8"/>
        <v>0</v>
      </c>
      <c r="M174" s="54">
        <f t="shared" si="9"/>
        <v>0</v>
      </c>
      <c r="N174" s="54">
        <f t="shared" si="11"/>
        <v>0</v>
      </c>
      <c r="O174" s="101">
        <f>+'Pay App 7'!O174+'Pay App 7'!P174</f>
        <v>0</v>
      </c>
      <c r="P174" s="73"/>
      <c r="Q174" s="69">
        <f>+'Pay App 7'!Q174+N174+P174</f>
        <v>0</v>
      </c>
    </row>
    <row r="175" spans="1:17" ht="21" customHeight="1" x14ac:dyDescent="0.25">
      <c r="A175" s="154" t="s">
        <v>359</v>
      </c>
      <c r="B175" s="154"/>
      <c r="C175" s="154" t="s">
        <v>350</v>
      </c>
      <c r="D175" s="155"/>
      <c r="E175" s="101">
        <f>+'Pay App 7'!E175</f>
        <v>0</v>
      </c>
      <c r="F175" s="73"/>
      <c r="G175" s="102">
        <f>+'Pay App 7'!G175+'Pay App 8'!F175</f>
        <v>0</v>
      </c>
      <c r="H175" s="194">
        <f>+'Pay App 7'!K175</f>
        <v>0</v>
      </c>
      <c r="I175" s="195"/>
      <c r="J175" s="104"/>
      <c r="K175" s="55">
        <f t="shared" si="10"/>
        <v>0</v>
      </c>
      <c r="L175" s="56">
        <f t="shared" si="8"/>
        <v>0</v>
      </c>
      <c r="M175" s="54">
        <f t="shared" si="9"/>
        <v>0</v>
      </c>
      <c r="N175" s="54">
        <f t="shared" si="11"/>
        <v>0</v>
      </c>
      <c r="O175" s="101">
        <f>+'Pay App 7'!O175+'Pay App 7'!P175</f>
        <v>0</v>
      </c>
      <c r="P175" s="73"/>
      <c r="Q175" s="69">
        <f>+'Pay App 7'!Q175+N175+P175</f>
        <v>0</v>
      </c>
    </row>
    <row r="176" spans="1:17" ht="21" customHeight="1" x14ac:dyDescent="0.25">
      <c r="A176" s="156" t="s">
        <v>186</v>
      </c>
      <c r="B176" s="156"/>
      <c r="C176" s="156" t="s">
        <v>187</v>
      </c>
      <c r="D176" s="157"/>
      <c r="E176" s="101">
        <f>+'Pay App 7'!E176</f>
        <v>0</v>
      </c>
      <c r="F176" s="73"/>
      <c r="G176" s="102">
        <f>+'Pay App 7'!G176+'Pay App 8'!F176</f>
        <v>0</v>
      </c>
      <c r="H176" s="194">
        <f>+'Pay App 7'!K176</f>
        <v>0</v>
      </c>
      <c r="I176" s="195"/>
      <c r="J176" s="104"/>
      <c r="K176" s="55">
        <f t="shared" si="10"/>
        <v>0</v>
      </c>
      <c r="L176" s="56">
        <f t="shared" si="8"/>
        <v>0</v>
      </c>
      <c r="M176" s="54">
        <f t="shared" si="9"/>
        <v>0</v>
      </c>
      <c r="N176" s="54">
        <f t="shared" si="11"/>
        <v>0</v>
      </c>
      <c r="O176" s="101">
        <f>+'Pay App 7'!O176+'Pay App 7'!P176</f>
        <v>0</v>
      </c>
      <c r="P176" s="73"/>
      <c r="Q176" s="69">
        <f>+'Pay App 7'!Q176+N176+P176</f>
        <v>0</v>
      </c>
    </row>
    <row r="177" spans="1:17" ht="21" customHeight="1" x14ac:dyDescent="0.25">
      <c r="A177" s="154" t="s">
        <v>361</v>
      </c>
      <c r="B177" s="154"/>
      <c r="C177" s="154" t="s">
        <v>360</v>
      </c>
      <c r="D177" s="155"/>
      <c r="E177" s="101">
        <f>+'Pay App 7'!E177</f>
        <v>0</v>
      </c>
      <c r="F177" s="73"/>
      <c r="G177" s="102">
        <f>+'Pay App 7'!G177+'Pay App 8'!F177</f>
        <v>0</v>
      </c>
      <c r="H177" s="194">
        <f>+'Pay App 7'!K177</f>
        <v>0</v>
      </c>
      <c r="I177" s="195"/>
      <c r="J177" s="104"/>
      <c r="K177" s="55">
        <f t="shared" si="10"/>
        <v>0</v>
      </c>
      <c r="L177" s="56">
        <f t="shared" si="8"/>
        <v>0</v>
      </c>
      <c r="M177" s="54">
        <f t="shared" si="9"/>
        <v>0</v>
      </c>
      <c r="N177" s="54">
        <f t="shared" si="11"/>
        <v>0</v>
      </c>
      <c r="O177" s="101">
        <f>+'Pay App 7'!O177+'Pay App 7'!P177</f>
        <v>0</v>
      </c>
      <c r="P177" s="73"/>
      <c r="Q177" s="69">
        <f>+'Pay App 7'!Q177+N177+P177</f>
        <v>0</v>
      </c>
    </row>
    <row r="178" spans="1:17" ht="21" customHeight="1" x14ac:dyDescent="0.25">
      <c r="A178" s="154" t="s">
        <v>130</v>
      </c>
      <c r="B178" s="154"/>
      <c r="C178" s="153" t="s">
        <v>131</v>
      </c>
      <c r="D178" s="158"/>
      <c r="E178" s="101">
        <f>+'Pay App 7'!E178</f>
        <v>0</v>
      </c>
      <c r="F178" s="73"/>
      <c r="G178" s="102">
        <f>+'Pay App 7'!G178+'Pay App 8'!F178</f>
        <v>0</v>
      </c>
      <c r="H178" s="194">
        <f>+'Pay App 7'!K178</f>
        <v>0</v>
      </c>
      <c r="I178" s="195"/>
      <c r="J178" s="104"/>
      <c r="K178" s="55">
        <f t="shared" si="10"/>
        <v>0</v>
      </c>
      <c r="L178" s="56">
        <f t="shared" si="8"/>
        <v>0</v>
      </c>
      <c r="M178" s="54">
        <f t="shared" si="9"/>
        <v>0</v>
      </c>
      <c r="N178" s="54">
        <f t="shared" si="11"/>
        <v>0</v>
      </c>
      <c r="O178" s="101">
        <f>+'Pay App 7'!O178+'Pay App 7'!P178</f>
        <v>0</v>
      </c>
      <c r="P178" s="73"/>
      <c r="Q178" s="69">
        <f>+'Pay App 7'!Q178+N178+P178</f>
        <v>0</v>
      </c>
    </row>
    <row r="179" spans="1:17" ht="21" customHeight="1" x14ac:dyDescent="0.25">
      <c r="A179" s="154" t="s">
        <v>362</v>
      </c>
      <c r="B179" s="154"/>
      <c r="C179" s="154" t="s">
        <v>366</v>
      </c>
      <c r="D179" s="155"/>
      <c r="E179" s="101">
        <f>+'Pay App 7'!E179</f>
        <v>0</v>
      </c>
      <c r="F179" s="73"/>
      <c r="G179" s="102">
        <f>+'Pay App 7'!G179+'Pay App 8'!F179</f>
        <v>0</v>
      </c>
      <c r="H179" s="194">
        <f>+'Pay App 7'!K179</f>
        <v>0</v>
      </c>
      <c r="I179" s="195"/>
      <c r="J179" s="104"/>
      <c r="K179" s="55">
        <f t="shared" si="10"/>
        <v>0</v>
      </c>
      <c r="L179" s="56">
        <f t="shared" si="8"/>
        <v>0</v>
      </c>
      <c r="M179" s="54">
        <f t="shared" si="9"/>
        <v>0</v>
      </c>
      <c r="N179" s="54">
        <f t="shared" si="11"/>
        <v>0</v>
      </c>
      <c r="O179" s="101">
        <f>+'Pay App 7'!O179+'Pay App 7'!P179</f>
        <v>0</v>
      </c>
      <c r="P179" s="73"/>
      <c r="Q179" s="69">
        <f>+'Pay App 7'!Q179+N179+P179</f>
        <v>0</v>
      </c>
    </row>
    <row r="180" spans="1:17" ht="21" customHeight="1" x14ac:dyDescent="0.25">
      <c r="A180" s="154" t="s">
        <v>363</v>
      </c>
      <c r="B180" s="154"/>
      <c r="C180" s="154" t="s">
        <v>367</v>
      </c>
      <c r="D180" s="155"/>
      <c r="E180" s="101">
        <f>+'Pay App 7'!E180</f>
        <v>0</v>
      </c>
      <c r="F180" s="73"/>
      <c r="G180" s="102">
        <f>+'Pay App 7'!G180+'Pay App 8'!F180</f>
        <v>0</v>
      </c>
      <c r="H180" s="194">
        <f>+'Pay App 7'!K180</f>
        <v>0</v>
      </c>
      <c r="I180" s="195"/>
      <c r="J180" s="104"/>
      <c r="K180" s="55">
        <f t="shared" si="10"/>
        <v>0</v>
      </c>
      <c r="L180" s="56">
        <f t="shared" si="8"/>
        <v>0</v>
      </c>
      <c r="M180" s="54">
        <f t="shared" si="9"/>
        <v>0</v>
      </c>
      <c r="N180" s="54">
        <f t="shared" si="11"/>
        <v>0</v>
      </c>
      <c r="O180" s="101">
        <f>+'Pay App 7'!O180+'Pay App 7'!P180</f>
        <v>0</v>
      </c>
      <c r="P180" s="73"/>
      <c r="Q180" s="69">
        <f>+'Pay App 7'!Q180+N180+P180</f>
        <v>0</v>
      </c>
    </row>
    <row r="181" spans="1:17" ht="21" customHeight="1" x14ac:dyDescent="0.25">
      <c r="A181" s="154" t="s">
        <v>364</v>
      </c>
      <c r="B181" s="154"/>
      <c r="C181" s="154" t="s">
        <v>368</v>
      </c>
      <c r="D181" s="155"/>
      <c r="E181" s="101">
        <f>+'Pay App 7'!E181</f>
        <v>0</v>
      </c>
      <c r="F181" s="73"/>
      <c r="G181" s="102">
        <f>+'Pay App 7'!G181+'Pay App 8'!F181</f>
        <v>0</v>
      </c>
      <c r="H181" s="194">
        <f>+'Pay App 7'!K181</f>
        <v>0</v>
      </c>
      <c r="I181" s="195"/>
      <c r="J181" s="104"/>
      <c r="K181" s="55">
        <f t="shared" si="10"/>
        <v>0</v>
      </c>
      <c r="L181" s="56">
        <f t="shared" si="8"/>
        <v>0</v>
      </c>
      <c r="M181" s="54">
        <f t="shared" si="9"/>
        <v>0</v>
      </c>
      <c r="N181" s="54">
        <f t="shared" si="11"/>
        <v>0</v>
      </c>
      <c r="O181" s="101">
        <f>+'Pay App 7'!O181+'Pay App 7'!P181</f>
        <v>0</v>
      </c>
      <c r="P181" s="73"/>
      <c r="Q181" s="69">
        <f>+'Pay App 7'!Q181+N181+P181</f>
        <v>0</v>
      </c>
    </row>
    <row r="182" spans="1:17" ht="21" customHeight="1" x14ac:dyDescent="0.25">
      <c r="A182" s="154" t="s">
        <v>365</v>
      </c>
      <c r="B182" s="154"/>
      <c r="C182" s="154" t="s">
        <v>369</v>
      </c>
      <c r="D182" s="155"/>
      <c r="E182" s="101">
        <f>+'Pay App 7'!E182</f>
        <v>0</v>
      </c>
      <c r="F182" s="73"/>
      <c r="G182" s="102">
        <f>+'Pay App 7'!G182+'Pay App 8'!F182</f>
        <v>0</v>
      </c>
      <c r="H182" s="194">
        <f>+'Pay App 7'!K182</f>
        <v>0</v>
      </c>
      <c r="I182" s="195"/>
      <c r="J182" s="104"/>
      <c r="K182" s="55">
        <f t="shared" si="10"/>
        <v>0</v>
      </c>
      <c r="L182" s="56">
        <f t="shared" si="8"/>
        <v>0</v>
      </c>
      <c r="M182" s="54">
        <f t="shared" si="9"/>
        <v>0</v>
      </c>
      <c r="N182" s="54">
        <f t="shared" si="11"/>
        <v>0</v>
      </c>
      <c r="O182" s="101">
        <f>+'Pay App 7'!O182+'Pay App 7'!P182</f>
        <v>0</v>
      </c>
      <c r="P182" s="73"/>
      <c r="Q182" s="69">
        <f>+'Pay App 7'!Q182+N182+P182</f>
        <v>0</v>
      </c>
    </row>
    <row r="183" spans="1:17" ht="21" customHeight="1" x14ac:dyDescent="0.25">
      <c r="A183" s="156" t="s">
        <v>188</v>
      </c>
      <c r="B183" s="156"/>
      <c r="C183" s="156" t="s">
        <v>189</v>
      </c>
      <c r="D183" s="157"/>
      <c r="E183" s="101">
        <f>+'Pay App 7'!E183</f>
        <v>0</v>
      </c>
      <c r="F183" s="73"/>
      <c r="G183" s="102">
        <f>+'Pay App 7'!G183+'Pay App 8'!F183</f>
        <v>0</v>
      </c>
      <c r="H183" s="194">
        <f>+'Pay App 7'!K183</f>
        <v>0</v>
      </c>
      <c r="I183" s="195"/>
      <c r="J183" s="104"/>
      <c r="K183" s="55">
        <f t="shared" si="10"/>
        <v>0</v>
      </c>
      <c r="L183" s="56">
        <f t="shared" si="8"/>
        <v>0</v>
      </c>
      <c r="M183" s="54">
        <f t="shared" si="9"/>
        <v>0</v>
      </c>
      <c r="N183" s="54">
        <f t="shared" si="11"/>
        <v>0</v>
      </c>
      <c r="O183" s="101">
        <f>+'Pay App 7'!O183+'Pay App 7'!P183</f>
        <v>0</v>
      </c>
      <c r="P183" s="73"/>
      <c r="Q183" s="69">
        <f>+'Pay App 7'!Q183+N183+P183</f>
        <v>0</v>
      </c>
    </row>
    <row r="184" spans="1:17" ht="21" customHeight="1" x14ac:dyDescent="0.25">
      <c r="A184" s="156" t="s">
        <v>190</v>
      </c>
      <c r="B184" s="156"/>
      <c r="C184" s="156" t="s">
        <v>191</v>
      </c>
      <c r="D184" s="157"/>
      <c r="E184" s="101">
        <f>+'Pay App 7'!E184</f>
        <v>0</v>
      </c>
      <c r="F184" s="73"/>
      <c r="G184" s="102">
        <f>+'Pay App 7'!G184+'Pay App 8'!F184</f>
        <v>0</v>
      </c>
      <c r="H184" s="194">
        <f>+'Pay App 7'!K184</f>
        <v>0</v>
      </c>
      <c r="I184" s="195"/>
      <c r="J184" s="104"/>
      <c r="K184" s="55">
        <f t="shared" si="10"/>
        <v>0</v>
      </c>
      <c r="L184" s="56">
        <f t="shared" si="8"/>
        <v>0</v>
      </c>
      <c r="M184" s="54">
        <f t="shared" si="9"/>
        <v>0</v>
      </c>
      <c r="N184" s="54">
        <f t="shared" si="11"/>
        <v>0</v>
      </c>
      <c r="O184" s="101">
        <f>+'Pay App 7'!O184+'Pay App 7'!P184</f>
        <v>0</v>
      </c>
      <c r="P184" s="73"/>
      <c r="Q184" s="69">
        <f>+'Pay App 7'!Q184+N184+P184</f>
        <v>0</v>
      </c>
    </row>
    <row r="185" spans="1:17" ht="21" customHeight="1" x14ac:dyDescent="0.25">
      <c r="A185" s="154" t="s">
        <v>371</v>
      </c>
      <c r="B185" s="154"/>
      <c r="C185" s="154" t="s">
        <v>370</v>
      </c>
      <c r="D185" s="155"/>
      <c r="E185" s="101">
        <f>+'Pay App 7'!E185</f>
        <v>0</v>
      </c>
      <c r="F185" s="73"/>
      <c r="G185" s="102">
        <f>+'Pay App 7'!G185+'Pay App 8'!F185</f>
        <v>0</v>
      </c>
      <c r="H185" s="194">
        <f>+'Pay App 7'!K185</f>
        <v>0</v>
      </c>
      <c r="I185" s="195"/>
      <c r="J185" s="104"/>
      <c r="K185" s="55">
        <f t="shared" si="10"/>
        <v>0</v>
      </c>
      <c r="L185" s="56">
        <f t="shared" si="8"/>
        <v>0</v>
      </c>
      <c r="M185" s="54">
        <f t="shared" si="9"/>
        <v>0</v>
      </c>
      <c r="N185" s="54">
        <f t="shared" si="11"/>
        <v>0</v>
      </c>
      <c r="O185" s="101">
        <f>+'Pay App 7'!O185+'Pay App 7'!P185</f>
        <v>0</v>
      </c>
      <c r="P185" s="73"/>
      <c r="Q185" s="69">
        <f>+'Pay App 7'!Q185+N185+P185</f>
        <v>0</v>
      </c>
    </row>
    <row r="186" spans="1:17" ht="21" customHeight="1" x14ac:dyDescent="0.25">
      <c r="A186" s="154" t="s">
        <v>372</v>
      </c>
      <c r="B186" s="154"/>
      <c r="C186" s="154" t="s">
        <v>373</v>
      </c>
      <c r="D186" s="155"/>
      <c r="E186" s="101">
        <f>+'Pay App 7'!E186</f>
        <v>0</v>
      </c>
      <c r="F186" s="73"/>
      <c r="G186" s="102">
        <f>+'Pay App 7'!G186+'Pay App 8'!F186</f>
        <v>0</v>
      </c>
      <c r="H186" s="194">
        <f>+'Pay App 7'!K186</f>
        <v>0</v>
      </c>
      <c r="I186" s="195"/>
      <c r="J186" s="104"/>
      <c r="K186" s="55">
        <f t="shared" si="10"/>
        <v>0</v>
      </c>
      <c r="L186" s="56">
        <f t="shared" si="8"/>
        <v>0</v>
      </c>
      <c r="M186" s="54">
        <f t="shared" si="9"/>
        <v>0</v>
      </c>
      <c r="N186" s="54">
        <f t="shared" si="11"/>
        <v>0</v>
      </c>
      <c r="O186" s="101">
        <f>+'Pay App 7'!O186+'Pay App 7'!P186</f>
        <v>0</v>
      </c>
      <c r="P186" s="73"/>
      <c r="Q186" s="69">
        <f>+'Pay App 7'!Q186+N186+P186</f>
        <v>0</v>
      </c>
    </row>
    <row r="187" spans="1:17" ht="21" customHeight="1" x14ac:dyDescent="0.25">
      <c r="A187" s="154" t="s">
        <v>374</v>
      </c>
      <c r="B187" s="154"/>
      <c r="C187" s="154" t="s">
        <v>375</v>
      </c>
      <c r="D187" s="155"/>
      <c r="E187" s="101">
        <f>+'Pay App 7'!E187</f>
        <v>0</v>
      </c>
      <c r="F187" s="73"/>
      <c r="G187" s="102">
        <f>+'Pay App 7'!G187+'Pay App 8'!F187</f>
        <v>0</v>
      </c>
      <c r="H187" s="194">
        <f>+'Pay App 7'!K187</f>
        <v>0</v>
      </c>
      <c r="I187" s="195"/>
      <c r="J187" s="104"/>
      <c r="K187" s="55">
        <f t="shared" si="10"/>
        <v>0</v>
      </c>
      <c r="L187" s="56">
        <f t="shared" si="8"/>
        <v>0</v>
      </c>
      <c r="M187" s="54">
        <f t="shared" si="9"/>
        <v>0</v>
      </c>
      <c r="N187" s="54">
        <f t="shared" si="11"/>
        <v>0</v>
      </c>
      <c r="O187" s="101">
        <f>+'Pay App 7'!O187+'Pay App 7'!P187</f>
        <v>0</v>
      </c>
      <c r="P187" s="73"/>
      <c r="Q187" s="69">
        <f>+'Pay App 7'!Q187+N187+P187</f>
        <v>0</v>
      </c>
    </row>
    <row r="188" spans="1:17" ht="21" customHeight="1" x14ac:dyDescent="0.25">
      <c r="A188" s="156" t="s">
        <v>192</v>
      </c>
      <c r="B188" s="156"/>
      <c r="C188" s="156" t="s">
        <v>193</v>
      </c>
      <c r="D188" s="157"/>
      <c r="E188" s="101">
        <f>+'Pay App 7'!E188</f>
        <v>0</v>
      </c>
      <c r="F188" s="73"/>
      <c r="G188" s="102">
        <f>+'Pay App 7'!G188+'Pay App 8'!F188</f>
        <v>0</v>
      </c>
      <c r="H188" s="194">
        <f>+'Pay App 7'!K188</f>
        <v>0</v>
      </c>
      <c r="I188" s="195"/>
      <c r="J188" s="104"/>
      <c r="K188" s="55">
        <f t="shared" si="10"/>
        <v>0</v>
      </c>
      <c r="L188" s="56">
        <f t="shared" si="8"/>
        <v>0</v>
      </c>
      <c r="M188" s="54">
        <f t="shared" si="9"/>
        <v>0</v>
      </c>
      <c r="N188" s="54">
        <f t="shared" si="11"/>
        <v>0</v>
      </c>
      <c r="O188" s="101">
        <f>+'Pay App 7'!O188+'Pay App 7'!P188</f>
        <v>0</v>
      </c>
      <c r="P188" s="73"/>
      <c r="Q188" s="69">
        <f>+'Pay App 7'!Q188+N188+P188</f>
        <v>0</v>
      </c>
    </row>
    <row r="189" spans="1:17" ht="21" customHeight="1" x14ac:dyDescent="0.25">
      <c r="A189" s="153" t="s">
        <v>132</v>
      </c>
      <c r="B189" s="153"/>
      <c r="C189" s="153" t="s">
        <v>133</v>
      </c>
      <c r="D189" s="158"/>
      <c r="E189" s="101">
        <f>+'Pay App 7'!E189</f>
        <v>0</v>
      </c>
      <c r="F189" s="73"/>
      <c r="G189" s="102">
        <f>+'Pay App 7'!G189+'Pay App 8'!F189</f>
        <v>0</v>
      </c>
      <c r="H189" s="194">
        <f>+'Pay App 7'!K189</f>
        <v>0</v>
      </c>
      <c r="I189" s="195"/>
      <c r="J189" s="104"/>
      <c r="K189" s="55">
        <f t="shared" si="10"/>
        <v>0</v>
      </c>
      <c r="L189" s="56">
        <f t="shared" si="8"/>
        <v>0</v>
      </c>
      <c r="M189" s="54">
        <f t="shared" si="9"/>
        <v>0</v>
      </c>
      <c r="N189" s="54">
        <f t="shared" si="11"/>
        <v>0</v>
      </c>
      <c r="O189" s="101">
        <f>+'Pay App 7'!O189+'Pay App 7'!P189</f>
        <v>0</v>
      </c>
      <c r="P189" s="73"/>
      <c r="Q189" s="69">
        <f>+'Pay App 7'!Q189+N189+P189</f>
        <v>0</v>
      </c>
    </row>
    <row r="190" spans="1:17" ht="21" customHeight="1" x14ac:dyDescent="0.25">
      <c r="A190" s="153" t="s">
        <v>376</v>
      </c>
      <c r="B190" s="153"/>
      <c r="C190" s="154" t="s">
        <v>377</v>
      </c>
      <c r="D190" s="155"/>
      <c r="E190" s="101">
        <f>+'Pay App 7'!E190</f>
        <v>0</v>
      </c>
      <c r="F190" s="73"/>
      <c r="G190" s="102">
        <f>+'Pay App 7'!G190+'Pay App 8'!F190</f>
        <v>0</v>
      </c>
      <c r="H190" s="194">
        <f>+'Pay App 7'!K190</f>
        <v>0</v>
      </c>
      <c r="I190" s="195"/>
      <c r="J190" s="104"/>
      <c r="K190" s="55">
        <f t="shared" si="10"/>
        <v>0</v>
      </c>
      <c r="L190" s="56">
        <f t="shared" si="8"/>
        <v>0</v>
      </c>
      <c r="M190" s="54">
        <f t="shared" si="9"/>
        <v>0</v>
      </c>
      <c r="N190" s="54">
        <f t="shared" si="11"/>
        <v>0</v>
      </c>
      <c r="O190" s="101">
        <f>+'Pay App 7'!O190+'Pay App 7'!P190</f>
        <v>0</v>
      </c>
      <c r="P190" s="73"/>
      <c r="Q190" s="69">
        <f>+'Pay App 7'!Q190+N190+P190</f>
        <v>0</v>
      </c>
    </row>
    <row r="191" spans="1:17" ht="21" customHeight="1" x14ac:dyDescent="0.25">
      <c r="A191" s="156" t="s">
        <v>194</v>
      </c>
      <c r="B191" s="156"/>
      <c r="C191" s="156" t="s">
        <v>195</v>
      </c>
      <c r="D191" s="157"/>
      <c r="E191" s="101">
        <f>+'Pay App 7'!E191</f>
        <v>0</v>
      </c>
      <c r="F191" s="73"/>
      <c r="G191" s="102">
        <f>+'Pay App 7'!G191+'Pay App 8'!F191</f>
        <v>0</v>
      </c>
      <c r="H191" s="194">
        <f>+'Pay App 7'!K191</f>
        <v>0</v>
      </c>
      <c r="I191" s="195"/>
      <c r="J191" s="104"/>
      <c r="K191" s="55">
        <f t="shared" si="10"/>
        <v>0</v>
      </c>
      <c r="L191" s="56">
        <f t="shared" si="8"/>
        <v>0</v>
      </c>
      <c r="M191" s="54">
        <f t="shared" si="9"/>
        <v>0</v>
      </c>
      <c r="N191" s="54">
        <f t="shared" si="11"/>
        <v>0</v>
      </c>
      <c r="O191" s="101">
        <f>+'Pay App 7'!O191+'Pay App 7'!P191</f>
        <v>0</v>
      </c>
      <c r="P191" s="73"/>
      <c r="Q191" s="69">
        <f>+'Pay App 7'!Q191+N191+P191</f>
        <v>0</v>
      </c>
    </row>
    <row r="192" spans="1:17" ht="21" customHeight="1" x14ac:dyDescent="0.25">
      <c r="A192" s="153" t="s">
        <v>134</v>
      </c>
      <c r="B192" s="153"/>
      <c r="C192" s="153" t="s">
        <v>135</v>
      </c>
      <c r="D192" s="158"/>
      <c r="E192" s="101">
        <f>+'Pay App 7'!E192</f>
        <v>0</v>
      </c>
      <c r="F192" s="73"/>
      <c r="G192" s="102">
        <f>+'Pay App 7'!G192+'Pay App 8'!F192</f>
        <v>0</v>
      </c>
      <c r="H192" s="194">
        <f>+'Pay App 7'!K192</f>
        <v>0</v>
      </c>
      <c r="I192" s="195"/>
      <c r="J192" s="104"/>
      <c r="K192" s="55">
        <f t="shared" si="10"/>
        <v>0</v>
      </c>
      <c r="L192" s="56">
        <f t="shared" si="8"/>
        <v>0</v>
      </c>
      <c r="M192" s="54">
        <f t="shared" si="9"/>
        <v>0</v>
      </c>
      <c r="N192" s="54">
        <f t="shared" si="11"/>
        <v>0</v>
      </c>
      <c r="O192" s="101">
        <f>+'Pay App 7'!O192+'Pay App 7'!P192</f>
        <v>0</v>
      </c>
      <c r="P192" s="73"/>
      <c r="Q192" s="69">
        <f>+'Pay App 7'!Q192+N192+P192</f>
        <v>0</v>
      </c>
    </row>
    <row r="193" spans="1:17" ht="21" customHeight="1" x14ac:dyDescent="0.25">
      <c r="A193" s="153" t="s">
        <v>376</v>
      </c>
      <c r="B193" s="153"/>
      <c r="C193" s="154" t="s">
        <v>378</v>
      </c>
      <c r="D193" s="155"/>
      <c r="E193" s="101">
        <f>+'Pay App 7'!E193</f>
        <v>0</v>
      </c>
      <c r="F193" s="73"/>
      <c r="G193" s="102">
        <f>+'Pay App 7'!G193+'Pay App 8'!F193</f>
        <v>0</v>
      </c>
      <c r="H193" s="194">
        <f>+'Pay App 7'!K193</f>
        <v>0</v>
      </c>
      <c r="I193" s="195"/>
      <c r="J193" s="104"/>
      <c r="K193" s="55">
        <f t="shared" si="10"/>
        <v>0</v>
      </c>
      <c r="L193" s="56">
        <f t="shared" si="8"/>
        <v>0</v>
      </c>
      <c r="M193" s="54">
        <f t="shared" si="9"/>
        <v>0</v>
      </c>
      <c r="N193" s="54">
        <f t="shared" si="11"/>
        <v>0</v>
      </c>
      <c r="O193" s="101">
        <f>+'Pay App 7'!O193+'Pay App 7'!P193</f>
        <v>0</v>
      </c>
      <c r="P193" s="73"/>
      <c r="Q193" s="69">
        <f>+'Pay App 7'!Q193+N193+P193</f>
        <v>0</v>
      </c>
    </row>
    <row r="194" spans="1:17" ht="21" customHeight="1" x14ac:dyDescent="0.25">
      <c r="A194" s="153" t="s">
        <v>136</v>
      </c>
      <c r="B194" s="153"/>
      <c r="C194" s="153" t="s">
        <v>137</v>
      </c>
      <c r="D194" s="158"/>
      <c r="E194" s="101">
        <f>+'Pay App 7'!E194</f>
        <v>0</v>
      </c>
      <c r="F194" s="73"/>
      <c r="G194" s="102">
        <f>+'Pay App 7'!G194+'Pay App 8'!F194</f>
        <v>0</v>
      </c>
      <c r="H194" s="194">
        <f>+'Pay App 7'!K194</f>
        <v>0</v>
      </c>
      <c r="I194" s="195"/>
      <c r="J194" s="104"/>
      <c r="K194" s="55">
        <f t="shared" si="10"/>
        <v>0</v>
      </c>
      <c r="L194" s="56">
        <f t="shared" si="8"/>
        <v>0</v>
      </c>
      <c r="M194" s="54">
        <f t="shared" si="9"/>
        <v>0</v>
      </c>
      <c r="N194" s="54">
        <f t="shared" si="11"/>
        <v>0</v>
      </c>
      <c r="O194" s="101">
        <f>+'Pay App 7'!O194+'Pay App 7'!P194</f>
        <v>0</v>
      </c>
      <c r="P194" s="73"/>
      <c r="Q194" s="69">
        <f>+'Pay App 7'!Q194+N194+P194</f>
        <v>0</v>
      </c>
    </row>
    <row r="195" spans="1:17" ht="21" customHeight="1" x14ac:dyDescent="0.25">
      <c r="A195" s="153" t="s">
        <v>138</v>
      </c>
      <c r="B195" s="153"/>
      <c r="C195" s="153" t="s">
        <v>139</v>
      </c>
      <c r="D195" s="158"/>
      <c r="E195" s="101">
        <f>+'Pay App 7'!E195</f>
        <v>0</v>
      </c>
      <c r="F195" s="73"/>
      <c r="G195" s="102">
        <f>+'Pay App 7'!G195+'Pay App 8'!F195</f>
        <v>0</v>
      </c>
      <c r="H195" s="194">
        <f>+'Pay App 7'!K195</f>
        <v>0</v>
      </c>
      <c r="I195" s="195"/>
      <c r="J195" s="104"/>
      <c r="K195" s="55">
        <f t="shared" si="10"/>
        <v>0</v>
      </c>
      <c r="L195" s="56">
        <f t="shared" si="8"/>
        <v>0</v>
      </c>
      <c r="M195" s="54">
        <f t="shared" si="9"/>
        <v>0</v>
      </c>
      <c r="N195" s="54">
        <f t="shared" si="11"/>
        <v>0</v>
      </c>
      <c r="O195" s="101">
        <f>+'Pay App 7'!O195+'Pay App 7'!P195</f>
        <v>0</v>
      </c>
      <c r="P195" s="73"/>
      <c r="Q195" s="69">
        <f>+'Pay App 7'!Q195+N195+P195</f>
        <v>0</v>
      </c>
    </row>
    <row r="196" spans="1:17" ht="21" customHeight="1" x14ac:dyDescent="0.25">
      <c r="A196" s="153" t="s">
        <v>379</v>
      </c>
      <c r="B196" s="153"/>
      <c r="C196" s="154" t="s">
        <v>348</v>
      </c>
      <c r="D196" s="155"/>
      <c r="E196" s="101">
        <f>+'Pay App 7'!E196</f>
        <v>0</v>
      </c>
      <c r="F196" s="73"/>
      <c r="G196" s="102">
        <f>+'Pay App 7'!G196+'Pay App 8'!F196</f>
        <v>0</v>
      </c>
      <c r="H196" s="194">
        <f>+'Pay App 7'!K196</f>
        <v>0</v>
      </c>
      <c r="I196" s="195"/>
      <c r="J196" s="104"/>
      <c r="K196" s="55">
        <f t="shared" si="10"/>
        <v>0</v>
      </c>
      <c r="L196" s="56">
        <f t="shared" si="8"/>
        <v>0</v>
      </c>
      <c r="M196" s="54">
        <f t="shared" si="9"/>
        <v>0</v>
      </c>
      <c r="N196" s="54">
        <f t="shared" si="11"/>
        <v>0</v>
      </c>
      <c r="O196" s="101">
        <f>+'Pay App 7'!O196+'Pay App 7'!P196</f>
        <v>0</v>
      </c>
      <c r="P196" s="73"/>
      <c r="Q196" s="69">
        <f>+'Pay App 7'!Q196+N196+P196</f>
        <v>0</v>
      </c>
    </row>
    <row r="197" spans="1:17" ht="21" customHeight="1" x14ac:dyDescent="0.25">
      <c r="A197" s="156" t="s">
        <v>196</v>
      </c>
      <c r="B197" s="156"/>
      <c r="C197" s="156" t="s">
        <v>197</v>
      </c>
      <c r="D197" s="157"/>
      <c r="E197" s="101">
        <f>+'Pay App 7'!E197</f>
        <v>0</v>
      </c>
      <c r="F197" s="73"/>
      <c r="G197" s="102">
        <f>+'Pay App 7'!G197+'Pay App 8'!F197</f>
        <v>0</v>
      </c>
      <c r="H197" s="194">
        <f>+'Pay App 7'!K197</f>
        <v>0</v>
      </c>
      <c r="I197" s="195"/>
      <c r="J197" s="104"/>
      <c r="K197" s="55">
        <f t="shared" si="10"/>
        <v>0</v>
      </c>
      <c r="L197" s="56">
        <f t="shared" si="8"/>
        <v>0</v>
      </c>
      <c r="M197" s="54">
        <f t="shared" si="9"/>
        <v>0</v>
      </c>
      <c r="N197" s="54">
        <f t="shared" si="11"/>
        <v>0</v>
      </c>
      <c r="O197" s="101">
        <f>+'Pay App 7'!O197+'Pay App 7'!P197</f>
        <v>0</v>
      </c>
      <c r="P197" s="73"/>
      <c r="Q197" s="69">
        <f>+'Pay App 7'!Q197+N197+P197</f>
        <v>0</v>
      </c>
    </row>
    <row r="198" spans="1:17" ht="21" customHeight="1" x14ac:dyDescent="0.25">
      <c r="A198" s="153" t="s">
        <v>140</v>
      </c>
      <c r="B198" s="153"/>
      <c r="C198" s="153" t="s">
        <v>141</v>
      </c>
      <c r="D198" s="158"/>
      <c r="E198" s="101">
        <f>+'Pay App 7'!E198</f>
        <v>0</v>
      </c>
      <c r="F198" s="73"/>
      <c r="G198" s="102">
        <f>+'Pay App 7'!G198+'Pay App 8'!F198</f>
        <v>0</v>
      </c>
      <c r="H198" s="194">
        <f>+'Pay App 7'!K198</f>
        <v>0</v>
      </c>
      <c r="I198" s="195"/>
      <c r="J198" s="104"/>
      <c r="K198" s="55">
        <f t="shared" si="10"/>
        <v>0</v>
      </c>
      <c r="L198" s="56">
        <f t="shared" si="8"/>
        <v>0</v>
      </c>
      <c r="M198" s="54">
        <f t="shared" si="9"/>
        <v>0</v>
      </c>
      <c r="N198" s="54">
        <f t="shared" si="11"/>
        <v>0</v>
      </c>
      <c r="O198" s="101">
        <f>+'Pay App 7'!O198+'Pay App 7'!P198</f>
        <v>0</v>
      </c>
      <c r="P198" s="73"/>
      <c r="Q198" s="69">
        <f>+'Pay App 7'!Q198+N198+P198</f>
        <v>0</v>
      </c>
    </row>
    <row r="199" spans="1:17" ht="21" customHeight="1" x14ac:dyDescent="0.25">
      <c r="A199" s="153" t="s">
        <v>142</v>
      </c>
      <c r="B199" s="153"/>
      <c r="C199" s="153" t="s">
        <v>143</v>
      </c>
      <c r="D199" s="158"/>
      <c r="E199" s="101">
        <f>+'Pay App 7'!E199</f>
        <v>0</v>
      </c>
      <c r="F199" s="73"/>
      <c r="G199" s="102">
        <f>+'Pay App 7'!G199+'Pay App 8'!F199</f>
        <v>0</v>
      </c>
      <c r="H199" s="194">
        <f>+'Pay App 7'!K199</f>
        <v>0</v>
      </c>
      <c r="I199" s="195"/>
      <c r="J199" s="104"/>
      <c r="K199" s="55">
        <f t="shared" si="10"/>
        <v>0</v>
      </c>
      <c r="L199" s="56">
        <f t="shared" si="8"/>
        <v>0</v>
      </c>
      <c r="M199" s="54">
        <f t="shared" si="9"/>
        <v>0</v>
      </c>
      <c r="N199" s="54">
        <f t="shared" si="11"/>
        <v>0</v>
      </c>
      <c r="O199" s="101">
        <f>+'Pay App 7'!O199+'Pay App 7'!P199</f>
        <v>0</v>
      </c>
      <c r="P199" s="73"/>
      <c r="Q199" s="69">
        <f>+'Pay App 7'!Q199+N199+P199</f>
        <v>0</v>
      </c>
    </row>
    <row r="200" spans="1:17" ht="21" customHeight="1" x14ac:dyDescent="0.25">
      <c r="A200" s="153" t="s">
        <v>380</v>
      </c>
      <c r="B200" s="153"/>
      <c r="C200" s="154" t="s">
        <v>381</v>
      </c>
      <c r="D200" s="155"/>
      <c r="E200" s="101">
        <f>+'Pay App 7'!E200</f>
        <v>0</v>
      </c>
      <c r="F200" s="73"/>
      <c r="G200" s="102">
        <f>+'Pay App 7'!G200+'Pay App 8'!F200</f>
        <v>0</v>
      </c>
      <c r="H200" s="194">
        <f>+'Pay App 7'!K200</f>
        <v>0</v>
      </c>
      <c r="I200" s="195"/>
      <c r="J200" s="104"/>
      <c r="K200" s="55">
        <f t="shared" si="10"/>
        <v>0</v>
      </c>
      <c r="L200" s="56">
        <f t="shared" si="8"/>
        <v>0</v>
      </c>
      <c r="M200" s="54">
        <f t="shared" si="9"/>
        <v>0</v>
      </c>
      <c r="N200" s="54">
        <f t="shared" si="11"/>
        <v>0</v>
      </c>
      <c r="O200" s="101">
        <f>+'Pay App 7'!O200+'Pay App 7'!P200</f>
        <v>0</v>
      </c>
      <c r="P200" s="73"/>
      <c r="Q200" s="69">
        <f>+'Pay App 7'!Q200+N200+P200</f>
        <v>0</v>
      </c>
    </row>
    <row r="201" spans="1:17" ht="21" customHeight="1" x14ac:dyDescent="0.25">
      <c r="A201" s="153" t="s">
        <v>382</v>
      </c>
      <c r="B201" s="153"/>
      <c r="C201" s="154" t="s">
        <v>383</v>
      </c>
      <c r="D201" s="155"/>
      <c r="E201" s="101">
        <f>+'Pay App 7'!E201</f>
        <v>0</v>
      </c>
      <c r="F201" s="73"/>
      <c r="G201" s="102">
        <f>+'Pay App 7'!G201+'Pay App 8'!F201</f>
        <v>0</v>
      </c>
      <c r="H201" s="194">
        <f>+'Pay App 7'!K201</f>
        <v>0</v>
      </c>
      <c r="I201" s="195"/>
      <c r="J201" s="104"/>
      <c r="K201" s="55">
        <f t="shared" si="10"/>
        <v>0</v>
      </c>
      <c r="L201" s="56">
        <f t="shared" si="8"/>
        <v>0</v>
      </c>
      <c r="M201" s="54">
        <f t="shared" si="9"/>
        <v>0</v>
      </c>
      <c r="N201" s="54">
        <f t="shared" si="11"/>
        <v>0</v>
      </c>
      <c r="O201" s="101">
        <f>+'Pay App 7'!O201+'Pay App 7'!P201</f>
        <v>0</v>
      </c>
      <c r="P201" s="73"/>
      <c r="Q201" s="69">
        <f>+'Pay App 7'!Q201+N201+P201</f>
        <v>0</v>
      </c>
    </row>
    <row r="202" spans="1:17" ht="21" customHeight="1" x14ac:dyDescent="0.25">
      <c r="A202" s="153" t="s">
        <v>144</v>
      </c>
      <c r="B202" s="153"/>
      <c r="C202" s="153" t="s">
        <v>145</v>
      </c>
      <c r="D202" s="158"/>
      <c r="E202" s="101">
        <f>+'Pay App 7'!E202</f>
        <v>0</v>
      </c>
      <c r="F202" s="73"/>
      <c r="G202" s="102">
        <f>+'Pay App 7'!G202+'Pay App 8'!F202</f>
        <v>0</v>
      </c>
      <c r="H202" s="194">
        <f>+'Pay App 7'!K202</f>
        <v>0</v>
      </c>
      <c r="I202" s="195"/>
      <c r="J202" s="104"/>
      <c r="K202" s="55">
        <f t="shared" si="10"/>
        <v>0</v>
      </c>
      <c r="L202" s="56">
        <f t="shared" si="8"/>
        <v>0</v>
      </c>
      <c r="M202" s="54">
        <f t="shared" si="9"/>
        <v>0</v>
      </c>
      <c r="N202" s="54">
        <f t="shared" si="11"/>
        <v>0</v>
      </c>
      <c r="O202" s="101">
        <f>+'Pay App 7'!O202+'Pay App 7'!P202</f>
        <v>0</v>
      </c>
      <c r="P202" s="73"/>
      <c r="Q202" s="69">
        <f>+'Pay App 7'!Q202+N202+P202</f>
        <v>0</v>
      </c>
    </row>
    <row r="203" spans="1:17" ht="21" customHeight="1" x14ac:dyDescent="0.25">
      <c r="A203" s="153" t="s">
        <v>384</v>
      </c>
      <c r="B203" s="153"/>
      <c r="C203" s="154" t="s">
        <v>385</v>
      </c>
      <c r="D203" s="155"/>
      <c r="E203" s="101">
        <f>+'Pay App 7'!E203</f>
        <v>0</v>
      </c>
      <c r="F203" s="73"/>
      <c r="G203" s="102">
        <f>+'Pay App 7'!G203+'Pay App 8'!F203</f>
        <v>0</v>
      </c>
      <c r="H203" s="194">
        <f>+'Pay App 7'!K203</f>
        <v>0</v>
      </c>
      <c r="I203" s="195"/>
      <c r="J203" s="104"/>
      <c r="K203" s="55">
        <f t="shared" si="10"/>
        <v>0</v>
      </c>
      <c r="L203" s="56">
        <f t="shared" si="8"/>
        <v>0</v>
      </c>
      <c r="M203" s="54">
        <f t="shared" si="9"/>
        <v>0</v>
      </c>
      <c r="N203" s="54">
        <f t="shared" si="11"/>
        <v>0</v>
      </c>
      <c r="O203" s="101">
        <f>+'Pay App 7'!O203+'Pay App 7'!P203</f>
        <v>0</v>
      </c>
      <c r="P203" s="73"/>
      <c r="Q203" s="69">
        <f>+'Pay App 7'!Q203+N203+P203</f>
        <v>0</v>
      </c>
    </row>
    <row r="204" spans="1:17" ht="21" customHeight="1" x14ac:dyDescent="0.25">
      <c r="A204" s="156" t="s">
        <v>198</v>
      </c>
      <c r="B204" s="156"/>
      <c r="C204" s="156" t="s">
        <v>199</v>
      </c>
      <c r="D204" s="157"/>
      <c r="E204" s="101">
        <f>+'Pay App 7'!E204</f>
        <v>0</v>
      </c>
      <c r="F204" s="73"/>
      <c r="G204" s="102">
        <f>+'Pay App 7'!G204+'Pay App 8'!F204</f>
        <v>0</v>
      </c>
      <c r="H204" s="194">
        <f>+'Pay App 7'!K204</f>
        <v>0</v>
      </c>
      <c r="I204" s="195"/>
      <c r="J204" s="104"/>
      <c r="K204" s="55">
        <f t="shared" si="10"/>
        <v>0</v>
      </c>
      <c r="L204" s="56">
        <f t="shared" si="8"/>
        <v>0</v>
      </c>
      <c r="M204" s="54">
        <f t="shared" si="9"/>
        <v>0</v>
      </c>
      <c r="N204" s="54">
        <f t="shared" si="11"/>
        <v>0</v>
      </c>
      <c r="O204" s="101">
        <f>+'Pay App 7'!O204+'Pay App 7'!P204</f>
        <v>0</v>
      </c>
      <c r="P204" s="73"/>
      <c r="Q204" s="69">
        <f>+'Pay App 7'!Q204+N204+P204</f>
        <v>0</v>
      </c>
    </row>
    <row r="205" spans="1:17" ht="21" customHeight="1" x14ac:dyDescent="0.25">
      <c r="A205" s="153" t="s">
        <v>146</v>
      </c>
      <c r="B205" s="153"/>
      <c r="C205" s="153" t="s">
        <v>147</v>
      </c>
      <c r="D205" s="158"/>
      <c r="E205" s="101">
        <f>+'Pay App 7'!E205</f>
        <v>0</v>
      </c>
      <c r="F205" s="73"/>
      <c r="G205" s="102">
        <f>+'Pay App 7'!G205+'Pay App 8'!F205</f>
        <v>0</v>
      </c>
      <c r="H205" s="194">
        <f>+'Pay App 7'!K205</f>
        <v>0</v>
      </c>
      <c r="I205" s="195"/>
      <c r="J205" s="104"/>
      <c r="K205" s="55">
        <f t="shared" si="10"/>
        <v>0</v>
      </c>
      <c r="L205" s="56">
        <f t="shared" si="8"/>
        <v>0</v>
      </c>
      <c r="M205" s="54">
        <f t="shared" si="9"/>
        <v>0</v>
      </c>
      <c r="N205" s="54">
        <f t="shared" si="11"/>
        <v>0</v>
      </c>
      <c r="O205" s="101">
        <f>+'Pay App 7'!O205+'Pay App 7'!P205</f>
        <v>0</v>
      </c>
      <c r="P205" s="73"/>
      <c r="Q205" s="69">
        <f>+'Pay App 7'!Q205+N205+P205</f>
        <v>0</v>
      </c>
    </row>
    <row r="206" spans="1:17" ht="21" customHeight="1" x14ac:dyDescent="0.25">
      <c r="A206" s="156" t="s">
        <v>200</v>
      </c>
      <c r="B206" s="156"/>
      <c r="C206" s="156" t="s">
        <v>201</v>
      </c>
      <c r="D206" s="157"/>
      <c r="E206" s="101">
        <f>+'Pay App 7'!E206</f>
        <v>0</v>
      </c>
      <c r="F206" s="73"/>
      <c r="G206" s="102">
        <f>+'Pay App 7'!G206+'Pay App 8'!F206</f>
        <v>0</v>
      </c>
      <c r="H206" s="194">
        <f>+'Pay App 7'!K206</f>
        <v>0</v>
      </c>
      <c r="I206" s="195"/>
      <c r="J206" s="104"/>
      <c r="K206" s="55">
        <f t="shared" si="10"/>
        <v>0</v>
      </c>
      <c r="L206" s="56">
        <f t="shared" si="8"/>
        <v>0</v>
      </c>
      <c r="M206" s="54">
        <f t="shared" si="9"/>
        <v>0</v>
      </c>
      <c r="N206" s="54">
        <f t="shared" si="11"/>
        <v>0</v>
      </c>
      <c r="O206" s="101">
        <f>+'Pay App 7'!O206+'Pay App 7'!P206</f>
        <v>0</v>
      </c>
      <c r="P206" s="73"/>
      <c r="Q206" s="69">
        <f>+'Pay App 7'!Q206+N206+P206</f>
        <v>0</v>
      </c>
    </row>
    <row r="207" spans="1:17" ht="21" customHeight="1" x14ac:dyDescent="0.25">
      <c r="A207" s="153" t="s">
        <v>148</v>
      </c>
      <c r="B207" s="153"/>
      <c r="C207" s="153" t="s">
        <v>149</v>
      </c>
      <c r="D207" s="158"/>
      <c r="E207" s="101">
        <f>+'Pay App 7'!E207</f>
        <v>0</v>
      </c>
      <c r="F207" s="73"/>
      <c r="G207" s="102">
        <f>+'Pay App 7'!G207+'Pay App 8'!F207</f>
        <v>0</v>
      </c>
      <c r="H207" s="194">
        <f>+'Pay App 7'!K207</f>
        <v>0</v>
      </c>
      <c r="I207" s="195"/>
      <c r="J207" s="104"/>
      <c r="K207" s="55">
        <f t="shared" si="10"/>
        <v>0</v>
      </c>
      <c r="L207" s="56">
        <f t="shared" si="8"/>
        <v>0</v>
      </c>
      <c r="M207" s="54">
        <f t="shared" si="9"/>
        <v>0</v>
      </c>
      <c r="N207" s="54">
        <f t="shared" si="11"/>
        <v>0</v>
      </c>
      <c r="O207" s="101">
        <f>+'Pay App 7'!O207+'Pay App 7'!P207</f>
        <v>0</v>
      </c>
      <c r="P207" s="73"/>
      <c r="Q207" s="69">
        <f>+'Pay App 7'!Q207+N207+P207</f>
        <v>0</v>
      </c>
    </row>
    <row r="208" spans="1:17" ht="21" customHeight="1" x14ac:dyDescent="0.25">
      <c r="A208" s="153" t="s">
        <v>386</v>
      </c>
      <c r="B208" s="153"/>
      <c r="C208" s="154" t="s">
        <v>387</v>
      </c>
      <c r="D208" s="155"/>
      <c r="E208" s="101">
        <f>+'Pay App 7'!E208</f>
        <v>0</v>
      </c>
      <c r="F208" s="73"/>
      <c r="G208" s="102">
        <f>+'Pay App 7'!G208+'Pay App 8'!F208</f>
        <v>0</v>
      </c>
      <c r="H208" s="194">
        <f>+'Pay App 7'!K208</f>
        <v>0</v>
      </c>
      <c r="I208" s="195"/>
      <c r="J208" s="104"/>
      <c r="K208" s="55">
        <f t="shared" si="10"/>
        <v>0</v>
      </c>
      <c r="L208" s="56">
        <f t="shared" si="8"/>
        <v>0</v>
      </c>
      <c r="M208" s="54">
        <f t="shared" si="9"/>
        <v>0</v>
      </c>
      <c r="N208" s="54">
        <f t="shared" si="11"/>
        <v>0</v>
      </c>
      <c r="O208" s="101">
        <f>+'Pay App 7'!O208+'Pay App 7'!P208</f>
        <v>0</v>
      </c>
      <c r="P208" s="73"/>
      <c r="Q208" s="69">
        <f>+'Pay App 7'!Q208+N208+P208</f>
        <v>0</v>
      </c>
    </row>
    <row r="209" spans="1:17" ht="21" customHeight="1" x14ac:dyDescent="0.25">
      <c r="A209" s="153" t="s">
        <v>150</v>
      </c>
      <c r="B209" s="153"/>
      <c r="C209" s="153" t="s">
        <v>151</v>
      </c>
      <c r="D209" s="158"/>
      <c r="E209" s="101">
        <f>+'Pay App 7'!E209</f>
        <v>0</v>
      </c>
      <c r="F209" s="73"/>
      <c r="G209" s="102">
        <f>+'Pay App 7'!G209+'Pay App 8'!F209</f>
        <v>0</v>
      </c>
      <c r="H209" s="194">
        <f>+'Pay App 7'!K209</f>
        <v>0</v>
      </c>
      <c r="I209" s="195"/>
      <c r="J209" s="104"/>
      <c r="K209" s="55">
        <f t="shared" si="10"/>
        <v>0</v>
      </c>
      <c r="L209" s="56">
        <f t="shared" si="8"/>
        <v>0</v>
      </c>
      <c r="M209" s="54">
        <f t="shared" si="9"/>
        <v>0</v>
      </c>
      <c r="N209" s="54">
        <f t="shared" si="11"/>
        <v>0</v>
      </c>
      <c r="O209" s="101">
        <f>+'Pay App 7'!O209+'Pay App 7'!P209</f>
        <v>0</v>
      </c>
      <c r="P209" s="73"/>
      <c r="Q209" s="69">
        <f>+'Pay App 7'!Q209+N209+P209</f>
        <v>0</v>
      </c>
    </row>
    <row r="210" spans="1:17" ht="21" customHeight="1" x14ac:dyDescent="0.25">
      <c r="A210" s="153" t="s">
        <v>388</v>
      </c>
      <c r="B210" s="153"/>
      <c r="C210" s="154" t="s">
        <v>389</v>
      </c>
      <c r="D210" s="155"/>
      <c r="E210" s="101">
        <f>+'Pay App 7'!E210</f>
        <v>0</v>
      </c>
      <c r="F210" s="73"/>
      <c r="G210" s="102">
        <f>+'Pay App 7'!G210+'Pay App 8'!F210</f>
        <v>0</v>
      </c>
      <c r="H210" s="194">
        <f>+'Pay App 7'!K210</f>
        <v>0</v>
      </c>
      <c r="I210" s="195"/>
      <c r="J210" s="104"/>
      <c r="K210" s="55">
        <f t="shared" si="10"/>
        <v>0</v>
      </c>
      <c r="L210" s="56">
        <f t="shared" ref="L210:L239" si="12">IF(ISERROR(K210/G210),0,K210/G210)</f>
        <v>0</v>
      </c>
      <c r="M210" s="54">
        <f t="shared" ref="M210:M238" si="13">+G210-K210</f>
        <v>0</v>
      </c>
      <c r="N210" s="54">
        <f t="shared" si="11"/>
        <v>0</v>
      </c>
      <c r="O210" s="101">
        <f>+'Pay App 7'!O210+'Pay App 7'!P210</f>
        <v>0</v>
      </c>
      <c r="P210" s="73"/>
      <c r="Q210" s="69">
        <f>+'Pay App 7'!Q210+N210+P210</f>
        <v>0</v>
      </c>
    </row>
    <row r="211" spans="1:17" ht="21" customHeight="1" x14ac:dyDescent="0.25">
      <c r="A211" s="156" t="s">
        <v>202</v>
      </c>
      <c r="B211" s="156"/>
      <c r="C211" s="156" t="s">
        <v>203</v>
      </c>
      <c r="D211" s="157"/>
      <c r="E211" s="101">
        <f>+'Pay App 7'!E211</f>
        <v>0</v>
      </c>
      <c r="F211" s="73"/>
      <c r="G211" s="102">
        <f>+'Pay App 7'!G211+'Pay App 8'!F211</f>
        <v>0</v>
      </c>
      <c r="H211" s="194">
        <f>+'Pay App 7'!K211</f>
        <v>0</v>
      </c>
      <c r="I211" s="195"/>
      <c r="J211" s="104"/>
      <c r="K211" s="55">
        <f t="shared" ref="K211:K238" si="14">+H211+J211</f>
        <v>0</v>
      </c>
      <c r="L211" s="56">
        <f t="shared" si="12"/>
        <v>0</v>
      </c>
      <c r="M211" s="54">
        <f t="shared" si="13"/>
        <v>0</v>
      </c>
      <c r="N211" s="54">
        <f t="shared" ref="N211:N238" si="15">SUM(+J211*0.05)</f>
        <v>0</v>
      </c>
      <c r="O211" s="101">
        <f>+'Pay App 7'!O211+'Pay App 7'!P211</f>
        <v>0</v>
      </c>
      <c r="P211" s="73"/>
      <c r="Q211" s="69">
        <f>+'Pay App 7'!Q211+N211+P211</f>
        <v>0</v>
      </c>
    </row>
    <row r="212" spans="1:17" ht="21" customHeight="1" x14ac:dyDescent="0.25">
      <c r="A212" s="153" t="s">
        <v>390</v>
      </c>
      <c r="B212" s="153"/>
      <c r="C212" s="154" t="s">
        <v>391</v>
      </c>
      <c r="D212" s="155"/>
      <c r="E212" s="101">
        <f>+'Pay App 7'!E212</f>
        <v>0</v>
      </c>
      <c r="F212" s="73"/>
      <c r="G212" s="102">
        <f>+'Pay App 7'!G212+'Pay App 8'!F212</f>
        <v>0</v>
      </c>
      <c r="H212" s="194">
        <f>+'Pay App 7'!K212</f>
        <v>0</v>
      </c>
      <c r="I212" s="195"/>
      <c r="J212" s="104"/>
      <c r="K212" s="55">
        <f t="shared" si="14"/>
        <v>0</v>
      </c>
      <c r="L212" s="56">
        <f t="shared" si="12"/>
        <v>0</v>
      </c>
      <c r="M212" s="54">
        <f t="shared" si="13"/>
        <v>0</v>
      </c>
      <c r="N212" s="54">
        <f t="shared" si="15"/>
        <v>0</v>
      </c>
      <c r="O212" s="101">
        <f>+'Pay App 7'!O212+'Pay App 7'!P212</f>
        <v>0</v>
      </c>
      <c r="P212" s="73"/>
      <c r="Q212" s="69">
        <f>+'Pay App 7'!Q212+N212+P212</f>
        <v>0</v>
      </c>
    </row>
    <row r="213" spans="1:17" ht="21" customHeight="1" x14ac:dyDescent="0.25">
      <c r="A213" s="153" t="s">
        <v>152</v>
      </c>
      <c r="B213" s="153"/>
      <c r="C213" s="153" t="s">
        <v>153</v>
      </c>
      <c r="D213" s="158"/>
      <c r="E213" s="101">
        <f>+'Pay App 7'!E213</f>
        <v>0</v>
      </c>
      <c r="F213" s="73"/>
      <c r="G213" s="102">
        <f>+'Pay App 7'!G213+'Pay App 8'!F213</f>
        <v>0</v>
      </c>
      <c r="H213" s="194">
        <f>+'Pay App 7'!K213</f>
        <v>0</v>
      </c>
      <c r="I213" s="195"/>
      <c r="J213" s="104"/>
      <c r="K213" s="55">
        <f t="shared" si="14"/>
        <v>0</v>
      </c>
      <c r="L213" s="56">
        <f t="shared" si="12"/>
        <v>0</v>
      </c>
      <c r="M213" s="54">
        <f t="shared" si="13"/>
        <v>0</v>
      </c>
      <c r="N213" s="54">
        <f t="shared" si="15"/>
        <v>0</v>
      </c>
      <c r="O213" s="101">
        <f>+'Pay App 7'!O213+'Pay App 7'!P213</f>
        <v>0</v>
      </c>
      <c r="P213" s="73"/>
      <c r="Q213" s="69">
        <f>+'Pay App 7'!Q213+N213+P213</f>
        <v>0</v>
      </c>
    </row>
    <row r="214" spans="1:17" ht="21" customHeight="1" x14ac:dyDescent="0.25">
      <c r="A214" s="153" t="s">
        <v>154</v>
      </c>
      <c r="B214" s="153"/>
      <c r="C214" s="153" t="s">
        <v>155</v>
      </c>
      <c r="D214" s="158"/>
      <c r="E214" s="101">
        <f>+'Pay App 7'!E214</f>
        <v>0</v>
      </c>
      <c r="F214" s="73"/>
      <c r="G214" s="102">
        <f>+'Pay App 7'!G214+'Pay App 8'!F214</f>
        <v>0</v>
      </c>
      <c r="H214" s="194">
        <f>+'Pay App 7'!K214</f>
        <v>0</v>
      </c>
      <c r="I214" s="195"/>
      <c r="J214" s="104"/>
      <c r="K214" s="55">
        <f t="shared" si="14"/>
        <v>0</v>
      </c>
      <c r="L214" s="56">
        <f t="shared" si="12"/>
        <v>0</v>
      </c>
      <c r="M214" s="54">
        <f t="shared" si="13"/>
        <v>0</v>
      </c>
      <c r="N214" s="54">
        <f t="shared" si="15"/>
        <v>0</v>
      </c>
      <c r="O214" s="101">
        <f>+'Pay App 7'!O214+'Pay App 7'!P214</f>
        <v>0</v>
      </c>
      <c r="P214" s="73"/>
      <c r="Q214" s="69">
        <f>+'Pay App 7'!Q214+N214+P214</f>
        <v>0</v>
      </c>
    </row>
    <row r="215" spans="1:17" ht="21" customHeight="1" x14ac:dyDescent="0.25">
      <c r="A215" s="153" t="s">
        <v>156</v>
      </c>
      <c r="B215" s="153"/>
      <c r="C215" s="153" t="s">
        <v>157</v>
      </c>
      <c r="D215" s="158"/>
      <c r="E215" s="101">
        <f>+'Pay App 7'!E215</f>
        <v>0</v>
      </c>
      <c r="F215" s="73"/>
      <c r="G215" s="102">
        <f>+'Pay App 7'!G215+'Pay App 8'!F215</f>
        <v>0</v>
      </c>
      <c r="H215" s="194">
        <f>+'Pay App 7'!K215</f>
        <v>0</v>
      </c>
      <c r="I215" s="195"/>
      <c r="J215" s="104"/>
      <c r="K215" s="55">
        <f t="shared" si="14"/>
        <v>0</v>
      </c>
      <c r="L215" s="56">
        <f t="shared" si="12"/>
        <v>0</v>
      </c>
      <c r="M215" s="54">
        <f t="shared" si="13"/>
        <v>0</v>
      </c>
      <c r="N215" s="54">
        <f t="shared" si="15"/>
        <v>0</v>
      </c>
      <c r="O215" s="101">
        <f>+'Pay App 7'!O215+'Pay App 7'!P215</f>
        <v>0</v>
      </c>
      <c r="P215" s="73"/>
      <c r="Q215" s="69">
        <f>+'Pay App 7'!Q215+N215+P215</f>
        <v>0</v>
      </c>
    </row>
    <row r="216" spans="1:17" ht="21" customHeight="1" x14ac:dyDescent="0.25">
      <c r="A216" s="153" t="s">
        <v>393</v>
      </c>
      <c r="B216" s="153"/>
      <c r="C216" s="154" t="s">
        <v>392</v>
      </c>
      <c r="D216" s="155"/>
      <c r="E216" s="101">
        <f>+'Pay App 7'!E216</f>
        <v>0</v>
      </c>
      <c r="F216" s="73"/>
      <c r="G216" s="102">
        <f>+'Pay App 7'!G216+'Pay App 8'!F216</f>
        <v>0</v>
      </c>
      <c r="H216" s="194">
        <f>+'Pay App 7'!K216</f>
        <v>0</v>
      </c>
      <c r="I216" s="195"/>
      <c r="J216" s="104"/>
      <c r="K216" s="55">
        <f t="shared" si="14"/>
        <v>0</v>
      </c>
      <c r="L216" s="56">
        <f t="shared" si="12"/>
        <v>0</v>
      </c>
      <c r="M216" s="54">
        <f t="shared" si="13"/>
        <v>0</v>
      </c>
      <c r="N216" s="54">
        <f t="shared" si="15"/>
        <v>0</v>
      </c>
      <c r="O216" s="101">
        <f>+'Pay App 7'!O216+'Pay App 7'!P216</f>
        <v>0</v>
      </c>
      <c r="P216" s="73"/>
      <c r="Q216" s="69">
        <f>+'Pay App 7'!Q216+N216+P216</f>
        <v>0</v>
      </c>
    </row>
    <row r="217" spans="1:17" ht="21" customHeight="1" x14ac:dyDescent="0.25">
      <c r="A217" s="156" t="s">
        <v>204</v>
      </c>
      <c r="B217" s="156"/>
      <c r="C217" s="156" t="s">
        <v>205</v>
      </c>
      <c r="D217" s="157"/>
      <c r="E217" s="101">
        <f>+'Pay App 7'!E217</f>
        <v>0</v>
      </c>
      <c r="F217" s="73"/>
      <c r="G217" s="102">
        <f>+'Pay App 7'!G217+'Pay App 8'!F217</f>
        <v>0</v>
      </c>
      <c r="H217" s="194">
        <f>+'Pay App 7'!K217</f>
        <v>0</v>
      </c>
      <c r="I217" s="195"/>
      <c r="J217" s="104"/>
      <c r="K217" s="55">
        <f t="shared" si="14"/>
        <v>0</v>
      </c>
      <c r="L217" s="56">
        <f t="shared" si="12"/>
        <v>0</v>
      </c>
      <c r="M217" s="54">
        <f t="shared" si="13"/>
        <v>0</v>
      </c>
      <c r="N217" s="54">
        <f t="shared" si="15"/>
        <v>0</v>
      </c>
      <c r="O217" s="101">
        <f>+'Pay App 7'!O217+'Pay App 7'!P217</f>
        <v>0</v>
      </c>
      <c r="P217" s="73"/>
      <c r="Q217" s="69">
        <f>+'Pay App 7'!Q217+N217+P217</f>
        <v>0</v>
      </c>
    </row>
    <row r="218" spans="1:17" ht="21" customHeight="1" x14ac:dyDescent="0.25">
      <c r="A218" s="153" t="s">
        <v>158</v>
      </c>
      <c r="B218" s="153"/>
      <c r="C218" s="153" t="s">
        <v>159</v>
      </c>
      <c r="D218" s="158"/>
      <c r="E218" s="101">
        <f>+'Pay App 7'!E218</f>
        <v>0</v>
      </c>
      <c r="F218" s="73"/>
      <c r="G218" s="102">
        <f>+'Pay App 7'!G218+'Pay App 8'!F218</f>
        <v>0</v>
      </c>
      <c r="H218" s="194">
        <f>+'Pay App 7'!K218</f>
        <v>0</v>
      </c>
      <c r="I218" s="195"/>
      <c r="J218" s="104"/>
      <c r="K218" s="55">
        <f t="shared" si="14"/>
        <v>0</v>
      </c>
      <c r="L218" s="56">
        <f t="shared" si="12"/>
        <v>0</v>
      </c>
      <c r="M218" s="54">
        <f t="shared" si="13"/>
        <v>0</v>
      </c>
      <c r="N218" s="54">
        <f t="shared" si="15"/>
        <v>0</v>
      </c>
      <c r="O218" s="101">
        <f>+'Pay App 7'!O218+'Pay App 7'!P218</f>
        <v>0</v>
      </c>
      <c r="P218" s="73"/>
      <c r="Q218" s="69">
        <f>+'Pay App 7'!Q218+N218+P218</f>
        <v>0</v>
      </c>
    </row>
    <row r="219" spans="1:17" ht="21" customHeight="1" x14ac:dyDescent="0.25">
      <c r="A219" s="156" t="s">
        <v>206</v>
      </c>
      <c r="B219" s="156"/>
      <c r="C219" s="156" t="s">
        <v>207</v>
      </c>
      <c r="D219" s="157"/>
      <c r="E219" s="101">
        <f>+'Pay App 7'!E219</f>
        <v>0</v>
      </c>
      <c r="F219" s="73"/>
      <c r="G219" s="102">
        <f>+'Pay App 7'!G219+'Pay App 8'!F219</f>
        <v>0</v>
      </c>
      <c r="H219" s="194">
        <f>+'Pay App 7'!K219</f>
        <v>0</v>
      </c>
      <c r="I219" s="195"/>
      <c r="J219" s="104"/>
      <c r="K219" s="55">
        <f t="shared" si="14"/>
        <v>0</v>
      </c>
      <c r="L219" s="56">
        <f t="shared" si="12"/>
        <v>0</v>
      </c>
      <c r="M219" s="54">
        <f t="shared" si="13"/>
        <v>0</v>
      </c>
      <c r="N219" s="54">
        <f t="shared" si="15"/>
        <v>0</v>
      </c>
      <c r="O219" s="101">
        <f>+'Pay App 7'!O219+'Pay App 7'!P219</f>
        <v>0</v>
      </c>
      <c r="P219" s="73"/>
      <c r="Q219" s="69">
        <f>+'Pay App 7'!Q219+N219+P219</f>
        <v>0</v>
      </c>
    </row>
    <row r="220" spans="1:17" ht="21" customHeight="1" x14ac:dyDescent="0.25">
      <c r="A220" s="153" t="s">
        <v>160</v>
      </c>
      <c r="B220" s="153"/>
      <c r="C220" s="153" t="s">
        <v>161</v>
      </c>
      <c r="D220" s="158"/>
      <c r="E220" s="101">
        <f>+'Pay App 7'!E220</f>
        <v>0</v>
      </c>
      <c r="F220" s="73"/>
      <c r="G220" s="102">
        <f>+'Pay App 7'!G220+'Pay App 8'!F220</f>
        <v>0</v>
      </c>
      <c r="H220" s="194">
        <f>+'Pay App 7'!K220</f>
        <v>0</v>
      </c>
      <c r="I220" s="195"/>
      <c r="J220" s="104"/>
      <c r="K220" s="55">
        <f t="shared" si="14"/>
        <v>0</v>
      </c>
      <c r="L220" s="56">
        <f t="shared" si="12"/>
        <v>0</v>
      </c>
      <c r="M220" s="54">
        <f t="shared" si="13"/>
        <v>0</v>
      </c>
      <c r="N220" s="54">
        <f t="shared" si="15"/>
        <v>0</v>
      </c>
      <c r="O220" s="101">
        <f>+'Pay App 7'!O220+'Pay App 7'!P220</f>
        <v>0</v>
      </c>
      <c r="P220" s="73"/>
      <c r="Q220" s="69">
        <f>+'Pay App 7'!Q220+N220+P220</f>
        <v>0</v>
      </c>
    </row>
    <row r="221" spans="1:17" ht="21" customHeight="1" x14ac:dyDescent="0.25">
      <c r="A221" s="153" t="s">
        <v>162</v>
      </c>
      <c r="B221" s="153"/>
      <c r="C221" s="153" t="s">
        <v>163</v>
      </c>
      <c r="D221" s="158"/>
      <c r="E221" s="101">
        <f>+'Pay App 7'!E221</f>
        <v>0</v>
      </c>
      <c r="F221" s="73"/>
      <c r="G221" s="102">
        <f>+'Pay App 7'!G221+'Pay App 8'!F221</f>
        <v>0</v>
      </c>
      <c r="H221" s="194">
        <f>+'Pay App 7'!K221</f>
        <v>0</v>
      </c>
      <c r="I221" s="195"/>
      <c r="J221" s="104"/>
      <c r="K221" s="55">
        <f t="shared" si="14"/>
        <v>0</v>
      </c>
      <c r="L221" s="56">
        <f t="shared" si="12"/>
        <v>0</v>
      </c>
      <c r="M221" s="54">
        <f t="shared" si="13"/>
        <v>0</v>
      </c>
      <c r="N221" s="54">
        <f t="shared" si="15"/>
        <v>0</v>
      </c>
      <c r="O221" s="101">
        <f>+'Pay App 7'!O221+'Pay App 7'!P221</f>
        <v>0</v>
      </c>
      <c r="P221" s="73"/>
      <c r="Q221" s="69">
        <f>+'Pay App 7'!Q221+N221+P221</f>
        <v>0</v>
      </c>
    </row>
    <row r="222" spans="1:17" ht="21" customHeight="1" x14ac:dyDescent="0.25">
      <c r="A222" s="153" t="s">
        <v>394</v>
      </c>
      <c r="B222" s="153"/>
      <c r="C222" s="153" t="s">
        <v>395</v>
      </c>
      <c r="D222" s="158"/>
      <c r="E222" s="101">
        <f>+'Pay App 7'!E222</f>
        <v>0</v>
      </c>
      <c r="F222" s="73"/>
      <c r="G222" s="102">
        <f>+'Pay App 7'!G222+'Pay App 8'!F222</f>
        <v>0</v>
      </c>
      <c r="H222" s="194">
        <f>+'Pay App 7'!K222</f>
        <v>0</v>
      </c>
      <c r="I222" s="195"/>
      <c r="J222" s="104"/>
      <c r="K222" s="55">
        <f t="shared" si="14"/>
        <v>0</v>
      </c>
      <c r="L222" s="56">
        <f t="shared" si="12"/>
        <v>0</v>
      </c>
      <c r="M222" s="54">
        <f t="shared" si="13"/>
        <v>0</v>
      </c>
      <c r="N222" s="54">
        <f t="shared" si="15"/>
        <v>0</v>
      </c>
      <c r="O222" s="101">
        <f>+'Pay App 7'!O222+'Pay App 7'!P222</f>
        <v>0</v>
      </c>
      <c r="P222" s="73"/>
      <c r="Q222" s="69">
        <f>+'Pay App 7'!Q222+N222+P222</f>
        <v>0</v>
      </c>
    </row>
    <row r="223" spans="1:17" ht="21" customHeight="1" x14ac:dyDescent="0.25">
      <c r="A223" s="153" t="s">
        <v>396</v>
      </c>
      <c r="B223" s="153"/>
      <c r="C223" s="153" t="s">
        <v>397</v>
      </c>
      <c r="D223" s="158"/>
      <c r="E223" s="101">
        <f>+'Pay App 7'!E223</f>
        <v>0</v>
      </c>
      <c r="F223" s="73"/>
      <c r="G223" s="102">
        <f>+'Pay App 7'!G223+'Pay App 8'!F223</f>
        <v>0</v>
      </c>
      <c r="H223" s="194">
        <f>+'Pay App 7'!K223</f>
        <v>0</v>
      </c>
      <c r="I223" s="195"/>
      <c r="J223" s="104"/>
      <c r="K223" s="55">
        <f t="shared" si="14"/>
        <v>0</v>
      </c>
      <c r="L223" s="56">
        <f t="shared" si="12"/>
        <v>0</v>
      </c>
      <c r="M223" s="54">
        <f t="shared" si="13"/>
        <v>0</v>
      </c>
      <c r="N223" s="54">
        <f t="shared" si="15"/>
        <v>0</v>
      </c>
      <c r="O223" s="101">
        <f>+'Pay App 7'!O223+'Pay App 7'!P223</f>
        <v>0</v>
      </c>
      <c r="P223" s="73"/>
      <c r="Q223" s="69">
        <f>+'Pay App 7'!Q223+N223+P223</f>
        <v>0</v>
      </c>
    </row>
    <row r="224" spans="1:17" ht="21" customHeight="1" x14ac:dyDescent="0.25">
      <c r="A224" s="156" t="s">
        <v>398</v>
      </c>
      <c r="B224" s="156"/>
      <c r="C224" s="156" t="s">
        <v>399</v>
      </c>
      <c r="D224" s="157"/>
      <c r="E224" s="101">
        <f>+'Pay App 7'!E224</f>
        <v>0</v>
      </c>
      <c r="F224" s="73"/>
      <c r="G224" s="102">
        <f>+'Pay App 7'!G224+'Pay App 8'!F224</f>
        <v>0</v>
      </c>
      <c r="H224" s="194">
        <f>+'Pay App 7'!K224</f>
        <v>0</v>
      </c>
      <c r="I224" s="195"/>
      <c r="J224" s="104"/>
      <c r="K224" s="55">
        <f t="shared" si="14"/>
        <v>0</v>
      </c>
      <c r="L224" s="56">
        <f t="shared" si="12"/>
        <v>0</v>
      </c>
      <c r="M224" s="54">
        <f t="shared" si="13"/>
        <v>0</v>
      </c>
      <c r="N224" s="54">
        <f t="shared" si="15"/>
        <v>0</v>
      </c>
      <c r="O224" s="101">
        <f>+'Pay App 7'!O224+'Pay App 7'!P224</f>
        <v>0</v>
      </c>
      <c r="P224" s="73"/>
      <c r="Q224" s="69">
        <f>+'Pay App 7'!Q224+N224+P224</f>
        <v>0</v>
      </c>
    </row>
    <row r="225" spans="1:17" ht="21" customHeight="1" x14ac:dyDescent="0.25">
      <c r="A225" s="153" t="s">
        <v>164</v>
      </c>
      <c r="B225" s="153"/>
      <c r="C225" s="153" t="s">
        <v>165</v>
      </c>
      <c r="D225" s="158"/>
      <c r="E225" s="101">
        <f>+'Pay App 7'!E225</f>
        <v>0</v>
      </c>
      <c r="F225" s="73"/>
      <c r="G225" s="102">
        <f>+'Pay App 7'!G225+'Pay App 8'!F225</f>
        <v>0</v>
      </c>
      <c r="H225" s="194">
        <f>+'Pay App 7'!K225</f>
        <v>0</v>
      </c>
      <c r="I225" s="195"/>
      <c r="J225" s="104"/>
      <c r="K225" s="55">
        <f t="shared" si="14"/>
        <v>0</v>
      </c>
      <c r="L225" s="56">
        <f t="shared" si="12"/>
        <v>0</v>
      </c>
      <c r="M225" s="54">
        <f t="shared" si="13"/>
        <v>0</v>
      </c>
      <c r="N225" s="54">
        <f t="shared" si="15"/>
        <v>0</v>
      </c>
      <c r="O225" s="101">
        <f>+'Pay App 7'!O225+'Pay App 7'!P225</f>
        <v>0</v>
      </c>
      <c r="P225" s="73"/>
      <c r="Q225" s="69">
        <f>+'Pay App 7'!Q225+N225+P225</f>
        <v>0</v>
      </c>
    </row>
    <row r="226" spans="1:17" ht="21" customHeight="1" x14ac:dyDescent="0.25">
      <c r="A226" s="153" t="s">
        <v>166</v>
      </c>
      <c r="B226" s="153"/>
      <c r="C226" s="153" t="s">
        <v>167</v>
      </c>
      <c r="D226" s="158"/>
      <c r="E226" s="101">
        <f>+'Pay App 7'!E226</f>
        <v>0</v>
      </c>
      <c r="F226" s="73"/>
      <c r="G226" s="102">
        <f>+'Pay App 7'!G226+'Pay App 8'!F226</f>
        <v>0</v>
      </c>
      <c r="H226" s="194">
        <f>+'Pay App 7'!K226</f>
        <v>0</v>
      </c>
      <c r="I226" s="195"/>
      <c r="J226" s="104"/>
      <c r="K226" s="55">
        <f t="shared" si="14"/>
        <v>0</v>
      </c>
      <c r="L226" s="56">
        <f t="shared" si="12"/>
        <v>0</v>
      </c>
      <c r="M226" s="54">
        <f t="shared" si="13"/>
        <v>0</v>
      </c>
      <c r="N226" s="54">
        <f t="shared" si="15"/>
        <v>0</v>
      </c>
      <c r="O226" s="101">
        <f>+'Pay App 7'!O226+'Pay App 7'!P226</f>
        <v>0</v>
      </c>
      <c r="P226" s="73"/>
      <c r="Q226" s="69">
        <f>+'Pay App 7'!Q226+N226+P226</f>
        <v>0</v>
      </c>
    </row>
    <row r="227" spans="1:17" ht="21" customHeight="1" x14ac:dyDescent="0.25">
      <c r="A227" s="153" t="s">
        <v>400</v>
      </c>
      <c r="B227" s="153"/>
      <c r="C227" s="153" t="s">
        <v>401</v>
      </c>
      <c r="D227" s="158"/>
      <c r="E227" s="101">
        <f>+'Pay App 7'!E227</f>
        <v>0</v>
      </c>
      <c r="F227" s="73"/>
      <c r="G227" s="102">
        <f>+'Pay App 7'!G227+'Pay App 8'!F227</f>
        <v>0</v>
      </c>
      <c r="H227" s="194">
        <f>+'Pay App 7'!K227</f>
        <v>0</v>
      </c>
      <c r="I227" s="195"/>
      <c r="J227" s="104"/>
      <c r="K227" s="55">
        <f t="shared" si="14"/>
        <v>0</v>
      </c>
      <c r="L227" s="56">
        <f t="shared" si="12"/>
        <v>0</v>
      </c>
      <c r="M227" s="54">
        <f t="shared" si="13"/>
        <v>0</v>
      </c>
      <c r="N227" s="54">
        <f t="shared" si="15"/>
        <v>0</v>
      </c>
      <c r="O227" s="101">
        <f>+'Pay App 7'!O227+'Pay App 7'!P227</f>
        <v>0</v>
      </c>
      <c r="P227" s="73"/>
      <c r="Q227" s="69">
        <f>+'Pay App 7'!Q227+N227+P227</f>
        <v>0</v>
      </c>
    </row>
    <row r="228" spans="1:17" ht="21" customHeight="1" x14ac:dyDescent="0.25">
      <c r="A228" s="153" t="s">
        <v>168</v>
      </c>
      <c r="B228" s="153"/>
      <c r="C228" s="153" t="s">
        <v>169</v>
      </c>
      <c r="D228" s="158"/>
      <c r="E228" s="101">
        <f>+'Pay App 7'!E228</f>
        <v>0</v>
      </c>
      <c r="F228" s="73"/>
      <c r="G228" s="102">
        <f>+'Pay App 7'!G228+'Pay App 8'!F228</f>
        <v>0</v>
      </c>
      <c r="H228" s="194">
        <f>+'Pay App 7'!K228</f>
        <v>0</v>
      </c>
      <c r="I228" s="195"/>
      <c r="J228" s="104"/>
      <c r="K228" s="55">
        <f t="shared" si="14"/>
        <v>0</v>
      </c>
      <c r="L228" s="56">
        <f t="shared" si="12"/>
        <v>0</v>
      </c>
      <c r="M228" s="54">
        <f t="shared" si="13"/>
        <v>0</v>
      </c>
      <c r="N228" s="54">
        <f t="shared" si="15"/>
        <v>0</v>
      </c>
      <c r="O228" s="101">
        <f>+'Pay App 7'!O228+'Pay App 7'!P228</f>
        <v>0</v>
      </c>
      <c r="P228" s="73"/>
      <c r="Q228" s="69">
        <f>+'Pay App 7'!Q228+N228+P228</f>
        <v>0</v>
      </c>
    </row>
    <row r="229" spans="1:17" ht="21" customHeight="1" x14ac:dyDescent="0.25">
      <c r="A229" s="153" t="s">
        <v>170</v>
      </c>
      <c r="B229" s="153"/>
      <c r="C229" s="153" t="s">
        <v>171</v>
      </c>
      <c r="D229" s="158"/>
      <c r="E229" s="101">
        <f>+'Pay App 7'!E229</f>
        <v>0</v>
      </c>
      <c r="F229" s="73"/>
      <c r="G229" s="102">
        <f>+'Pay App 7'!G229+'Pay App 8'!F229</f>
        <v>0</v>
      </c>
      <c r="H229" s="194">
        <f>+'Pay App 7'!K229</f>
        <v>0</v>
      </c>
      <c r="I229" s="195"/>
      <c r="J229" s="104"/>
      <c r="K229" s="55">
        <f t="shared" si="14"/>
        <v>0</v>
      </c>
      <c r="L229" s="56">
        <f t="shared" si="12"/>
        <v>0</v>
      </c>
      <c r="M229" s="54">
        <f t="shared" si="13"/>
        <v>0</v>
      </c>
      <c r="N229" s="54">
        <f t="shared" si="15"/>
        <v>0</v>
      </c>
      <c r="O229" s="101">
        <f>+'Pay App 7'!O229+'Pay App 7'!P229</f>
        <v>0</v>
      </c>
      <c r="P229" s="73"/>
      <c r="Q229" s="69">
        <f>+'Pay App 7'!Q229+N229+P229</f>
        <v>0</v>
      </c>
    </row>
    <row r="230" spans="1:17" ht="21" customHeight="1" x14ac:dyDescent="0.25">
      <c r="A230" s="156" t="s">
        <v>208</v>
      </c>
      <c r="B230" s="156"/>
      <c r="C230" s="156" t="s">
        <v>172</v>
      </c>
      <c r="D230" s="157"/>
      <c r="E230" s="101">
        <f>+'Pay App 7'!E230</f>
        <v>0</v>
      </c>
      <c r="F230" s="73"/>
      <c r="G230" s="102">
        <f>+'Pay App 7'!G230+'Pay App 8'!F230</f>
        <v>0</v>
      </c>
      <c r="H230" s="194">
        <f>+'Pay App 7'!K230</f>
        <v>0</v>
      </c>
      <c r="I230" s="195"/>
      <c r="J230" s="104"/>
      <c r="K230" s="55">
        <f t="shared" si="14"/>
        <v>0</v>
      </c>
      <c r="L230" s="56">
        <f t="shared" si="12"/>
        <v>0</v>
      </c>
      <c r="M230" s="54">
        <f t="shared" si="13"/>
        <v>0</v>
      </c>
      <c r="N230" s="54">
        <f t="shared" si="15"/>
        <v>0</v>
      </c>
      <c r="O230" s="101">
        <f>+'Pay App 7'!O230+'Pay App 7'!P230</f>
        <v>0</v>
      </c>
      <c r="P230" s="73"/>
      <c r="Q230" s="69">
        <f>+'Pay App 7'!Q230+N230+P230</f>
        <v>0</v>
      </c>
    </row>
    <row r="231" spans="1:17" ht="21" customHeight="1" x14ac:dyDescent="0.25">
      <c r="A231" s="153" t="s">
        <v>173</v>
      </c>
      <c r="B231" s="153"/>
      <c r="C231" s="153" t="s">
        <v>174</v>
      </c>
      <c r="D231" s="158"/>
      <c r="E231" s="101">
        <f>+'Pay App 7'!E231</f>
        <v>0</v>
      </c>
      <c r="F231" s="73"/>
      <c r="G231" s="102">
        <f>+'Pay App 7'!G231+'Pay App 8'!F231</f>
        <v>0</v>
      </c>
      <c r="H231" s="194">
        <f>+'Pay App 7'!K231</f>
        <v>0</v>
      </c>
      <c r="I231" s="195"/>
      <c r="J231" s="104"/>
      <c r="K231" s="55">
        <f t="shared" si="14"/>
        <v>0</v>
      </c>
      <c r="L231" s="56">
        <f t="shared" si="12"/>
        <v>0</v>
      </c>
      <c r="M231" s="54">
        <f t="shared" si="13"/>
        <v>0</v>
      </c>
      <c r="N231" s="54">
        <f t="shared" si="15"/>
        <v>0</v>
      </c>
      <c r="O231" s="101">
        <f>+'Pay App 7'!O231+'Pay App 7'!P231</f>
        <v>0</v>
      </c>
      <c r="P231" s="73"/>
      <c r="Q231" s="69">
        <f>+'Pay App 7'!Q231+N231+P231</f>
        <v>0</v>
      </c>
    </row>
    <row r="232" spans="1:17" ht="21" customHeight="1" x14ac:dyDescent="0.25">
      <c r="A232" s="153" t="s">
        <v>175</v>
      </c>
      <c r="B232" s="153"/>
      <c r="C232" s="153" t="s">
        <v>176</v>
      </c>
      <c r="D232" s="158"/>
      <c r="E232" s="101">
        <f>+'Pay App 7'!E232</f>
        <v>0</v>
      </c>
      <c r="F232" s="73"/>
      <c r="G232" s="102">
        <f>+'Pay App 7'!G232+'Pay App 8'!F232</f>
        <v>0</v>
      </c>
      <c r="H232" s="194">
        <f>+'Pay App 7'!K232</f>
        <v>0</v>
      </c>
      <c r="I232" s="195"/>
      <c r="J232" s="104"/>
      <c r="K232" s="55">
        <f t="shared" si="14"/>
        <v>0</v>
      </c>
      <c r="L232" s="56">
        <f t="shared" si="12"/>
        <v>0</v>
      </c>
      <c r="M232" s="54">
        <f t="shared" si="13"/>
        <v>0</v>
      </c>
      <c r="N232" s="54">
        <f t="shared" si="15"/>
        <v>0</v>
      </c>
      <c r="O232" s="101">
        <f>+'Pay App 7'!O232+'Pay App 7'!P232</f>
        <v>0</v>
      </c>
      <c r="P232" s="73"/>
      <c r="Q232" s="69">
        <f>+'Pay App 7'!Q232+N232+P232</f>
        <v>0</v>
      </c>
    </row>
    <row r="233" spans="1:17" ht="21" customHeight="1" x14ac:dyDescent="0.25">
      <c r="A233" s="153" t="s">
        <v>177</v>
      </c>
      <c r="B233" s="153"/>
      <c r="C233" s="153" t="s">
        <v>178</v>
      </c>
      <c r="D233" s="158"/>
      <c r="E233" s="101">
        <f>+'Pay App 7'!E233</f>
        <v>0</v>
      </c>
      <c r="F233" s="73"/>
      <c r="G233" s="102">
        <f>+'Pay App 7'!G233+'Pay App 8'!F233</f>
        <v>0</v>
      </c>
      <c r="H233" s="194">
        <f>+'Pay App 7'!K233</f>
        <v>0</v>
      </c>
      <c r="I233" s="195"/>
      <c r="J233" s="104"/>
      <c r="K233" s="55">
        <f t="shared" si="14"/>
        <v>0</v>
      </c>
      <c r="L233" s="56">
        <f t="shared" si="12"/>
        <v>0</v>
      </c>
      <c r="M233" s="54">
        <f t="shared" si="13"/>
        <v>0</v>
      </c>
      <c r="N233" s="54">
        <f t="shared" si="15"/>
        <v>0</v>
      </c>
      <c r="O233" s="101">
        <f>+'Pay App 7'!O233+'Pay App 7'!P233</f>
        <v>0</v>
      </c>
      <c r="P233" s="73"/>
      <c r="Q233" s="69">
        <f>+'Pay App 7'!Q233+N233+P233</f>
        <v>0</v>
      </c>
    </row>
    <row r="234" spans="1:17" ht="21" customHeight="1" x14ac:dyDescent="0.25">
      <c r="A234" s="153" t="s">
        <v>402</v>
      </c>
      <c r="B234" s="153"/>
      <c r="C234" s="153" t="s">
        <v>403</v>
      </c>
      <c r="D234" s="158"/>
      <c r="E234" s="101">
        <f>+'Pay App 7'!E234</f>
        <v>0</v>
      </c>
      <c r="F234" s="73"/>
      <c r="G234" s="102">
        <f>+'Pay App 7'!G234+'Pay App 8'!F234</f>
        <v>0</v>
      </c>
      <c r="H234" s="194">
        <f>+'Pay App 7'!K234</f>
        <v>0</v>
      </c>
      <c r="I234" s="195"/>
      <c r="J234" s="104"/>
      <c r="K234" s="55">
        <f t="shared" si="14"/>
        <v>0</v>
      </c>
      <c r="L234" s="56">
        <f t="shared" si="12"/>
        <v>0</v>
      </c>
      <c r="M234" s="54">
        <f t="shared" si="13"/>
        <v>0</v>
      </c>
      <c r="N234" s="54">
        <f t="shared" si="15"/>
        <v>0</v>
      </c>
      <c r="O234" s="101">
        <f>+'Pay App 7'!O234+'Pay App 7'!P234</f>
        <v>0</v>
      </c>
      <c r="P234" s="73"/>
      <c r="Q234" s="69">
        <f>+'Pay App 7'!Q234+N234+P234</f>
        <v>0</v>
      </c>
    </row>
    <row r="235" spans="1:17" ht="21" customHeight="1" x14ac:dyDescent="0.25">
      <c r="A235" s="153" t="s">
        <v>179</v>
      </c>
      <c r="B235" s="153"/>
      <c r="C235" s="153" t="s">
        <v>180</v>
      </c>
      <c r="D235" s="158"/>
      <c r="E235" s="101">
        <f>+'Pay App 7'!E235</f>
        <v>0</v>
      </c>
      <c r="F235" s="73"/>
      <c r="G235" s="102">
        <f>+'Pay App 7'!G235+'Pay App 8'!F235</f>
        <v>0</v>
      </c>
      <c r="H235" s="194">
        <f>+'Pay App 7'!K235</f>
        <v>0</v>
      </c>
      <c r="I235" s="195"/>
      <c r="J235" s="104"/>
      <c r="K235" s="55">
        <f t="shared" si="14"/>
        <v>0</v>
      </c>
      <c r="L235" s="56">
        <f t="shared" si="12"/>
        <v>0</v>
      </c>
      <c r="M235" s="54">
        <f t="shared" si="13"/>
        <v>0</v>
      </c>
      <c r="N235" s="54">
        <f t="shared" si="15"/>
        <v>0</v>
      </c>
      <c r="O235" s="101">
        <f>+'Pay App 7'!O235+'Pay App 7'!P235</f>
        <v>0</v>
      </c>
      <c r="P235" s="73"/>
      <c r="Q235" s="69">
        <f>+'Pay App 7'!Q235+N235+P235</f>
        <v>0</v>
      </c>
    </row>
    <row r="236" spans="1:17" ht="21" customHeight="1" x14ac:dyDescent="0.25">
      <c r="A236" s="153" t="s">
        <v>181</v>
      </c>
      <c r="B236" s="153"/>
      <c r="C236" s="153" t="s">
        <v>182</v>
      </c>
      <c r="D236" s="158"/>
      <c r="E236" s="101">
        <f>+'Pay App 7'!E236</f>
        <v>0</v>
      </c>
      <c r="F236" s="73"/>
      <c r="G236" s="102">
        <f>+'Pay App 7'!G236+'Pay App 8'!F236</f>
        <v>0</v>
      </c>
      <c r="H236" s="194">
        <f>+'Pay App 7'!K236</f>
        <v>0</v>
      </c>
      <c r="I236" s="195"/>
      <c r="J236" s="104"/>
      <c r="K236" s="55">
        <f t="shared" si="14"/>
        <v>0</v>
      </c>
      <c r="L236" s="56">
        <f t="shared" si="12"/>
        <v>0</v>
      </c>
      <c r="M236" s="54">
        <f t="shared" si="13"/>
        <v>0</v>
      </c>
      <c r="N236" s="54">
        <f t="shared" si="15"/>
        <v>0</v>
      </c>
      <c r="O236" s="101">
        <f>+'Pay App 7'!O236+'Pay App 7'!P236</f>
        <v>0</v>
      </c>
      <c r="P236" s="73"/>
      <c r="Q236" s="69">
        <f>+'Pay App 7'!Q236+N236+P236</f>
        <v>0</v>
      </c>
    </row>
    <row r="237" spans="1:17" ht="21" customHeight="1" x14ac:dyDescent="0.25">
      <c r="A237" s="153" t="s">
        <v>183</v>
      </c>
      <c r="B237" s="153"/>
      <c r="C237" s="153" t="s">
        <v>184</v>
      </c>
      <c r="D237" s="158"/>
      <c r="E237" s="101">
        <f>+'Pay App 7'!E237</f>
        <v>0</v>
      </c>
      <c r="F237" s="73"/>
      <c r="G237" s="102">
        <f>+'Pay App 7'!G237+'Pay App 8'!F237</f>
        <v>0</v>
      </c>
      <c r="H237" s="194">
        <f>+'Pay App 7'!K237</f>
        <v>0</v>
      </c>
      <c r="I237" s="195"/>
      <c r="J237" s="104"/>
      <c r="K237" s="55">
        <f t="shared" si="14"/>
        <v>0</v>
      </c>
      <c r="L237" s="56">
        <f t="shared" si="12"/>
        <v>0</v>
      </c>
      <c r="M237" s="54">
        <f t="shared" si="13"/>
        <v>0</v>
      </c>
      <c r="N237" s="54">
        <f t="shared" si="15"/>
        <v>0</v>
      </c>
      <c r="O237" s="101">
        <f>+'Pay App 7'!O237+'Pay App 7'!P237</f>
        <v>0</v>
      </c>
      <c r="P237" s="73"/>
      <c r="Q237" s="69">
        <f>+'Pay App 7'!Q237+N237+P237</f>
        <v>0</v>
      </c>
    </row>
    <row r="238" spans="1:17" ht="21" customHeight="1" x14ac:dyDescent="0.25">
      <c r="A238" s="156" t="s">
        <v>404</v>
      </c>
      <c r="B238" s="156"/>
      <c r="C238" s="156" t="s">
        <v>405</v>
      </c>
      <c r="D238" s="157"/>
      <c r="E238" s="101">
        <f>+'Pay App 7'!E238</f>
        <v>0</v>
      </c>
      <c r="F238" s="73"/>
      <c r="G238" s="54">
        <f>+'Pay App 7'!G238+'Pay App 8'!F238</f>
        <v>0</v>
      </c>
      <c r="H238" s="194">
        <f>+'Pay App 7'!K238</f>
        <v>0</v>
      </c>
      <c r="I238" s="195"/>
      <c r="J238" s="104"/>
      <c r="K238" s="55">
        <f t="shared" si="14"/>
        <v>0</v>
      </c>
      <c r="L238" s="120">
        <f t="shared" si="12"/>
        <v>0</v>
      </c>
      <c r="M238" s="54">
        <f t="shared" si="13"/>
        <v>0</v>
      </c>
      <c r="N238" s="54">
        <f t="shared" si="15"/>
        <v>0</v>
      </c>
      <c r="O238" s="101">
        <f>+'Pay App 7'!O238+'Pay App 7'!P238</f>
        <v>0</v>
      </c>
      <c r="P238" s="73"/>
      <c r="Q238" s="69">
        <f>+'Pay App 7'!Q238+N238+P238</f>
        <v>0</v>
      </c>
    </row>
    <row r="239" spans="1:17" ht="21" customHeight="1" x14ac:dyDescent="0.25">
      <c r="A239" s="173"/>
      <c r="B239" s="173"/>
      <c r="C239" s="184" t="s">
        <v>185</v>
      </c>
      <c r="D239" s="184"/>
      <c r="E239" s="59">
        <f>SUM(E80:E238)</f>
        <v>0</v>
      </c>
      <c r="F239" s="59">
        <f>SUM(F80:F238)</f>
        <v>0</v>
      </c>
      <c r="G239" s="59">
        <f>SUM(G80:G238)</f>
        <v>0</v>
      </c>
      <c r="H239" s="180">
        <f>SUM(H80:I238)</f>
        <v>0</v>
      </c>
      <c r="I239" s="181"/>
      <c r="J239" s="59">
        <f>SUM(J80:J238)</f>
        <v>0</v>
      </c>
      <c r="K239" s="59">
        <f>SUM(K80:K238)</f>
        <v>0</v>
      </c>
      <c r="L239" s="121">
        <f t="shared" si="12"/>
        <v>0</v>
      </c>
      <c r="M239" s="59">
        <f>SUM(M80:M238)</f>
        <v>0</v>
      </c>
      <c r="N239" s="59">
        <f>SUM(N80:N238)</f>
        <v>0</v>
      </c>
      <c r="O239" s="111">
        <f>SUM(O80:O238)</f>
        <v>0</v>
      </c>
      <c r="P239" s="59">
        <f>SUM(P80:P238)</f>
        <v>0</v>
      </c>
      <c r="Q239" s="59">
        <f>SUM(Q80:Q238)</f>
        <v>0</v>
      </c>
    </row>
    <row r="242" spans="10:12" x14ac:dyDescent="0.25">
      <c r="J242" s="60"/>
      <c r="L242" s="60"/>
    </row>
  </sheetData>
  <sheetProtection algorithmName="SHA-512" hashValue="no6Wcafd+kISlHsM3AhRz5avdBFOYqB1NktzUu7K7U+ifgAdRQiSfihjl6RCT9umazWbRc4MFNm/stCSYkfPdg==" saltValue="YYDOSECxTgzaXT0y4GRDZQ==" spinCount="100000" sheet="1" selectLockedCells="1"/>
  <protectedRanges>
    <protectedRange sqref="A116 C116" name="Range2"/>
    <protectedRange sqref="A188 A218 C188 C218" name="Range2_1"/>
  </protectedRanges>
  <mergeCells count="516">
    <mergeCell ref="A86:B86"/>
    <mergeCell ref="C86:D86"/>
    <mergeCell ref="H86:I86"/>
    <mergeCell ref="H16:Q16"/>
    <mergeCell ref="H18:Q19"/>
    <mergeCell ref="A19:B19"/>
    <mergeCell ref="A21:B21"/>
    <mergeCell ref="H21:Q22"/>
    <mergeCell ref="A22:B22"/>
    <mergeCell ref="H48:J48"/>
    <mergeCell ref="N48:P48"/>
    <mergeCell ref="H55:J55"/>
    <mergeCell ref="N55:P55"/>
    <mergeCell ref="A79:B79"/>
    <mergeCell ref="C79:D79"/>
    <mergeCell ref="H79:I79"/>
    <mergeCell ref="A80:B80"/>
    <mergeCell ref="C80:D80"/>
    <mergeCell ref="H80:I80"/>
    <mergeCell ref="H56:J56"/>
    <mergeCell ref="H62:Q65"/>
    <mergeCell ref="A74:B74"/>
    <mergeCell ref="N75:Q75"/>
    <mergeCell ref="H76:I76"/>
    <mergeCell ref="A7:B7"/>
    <mergeCell ref="I7:J7"/>
    <mergeCell ref="H8:Q11"/>
    <mergeCell ref="A12:B12"/>
    <mergeCell ref="H12:Q15"/>
    <mergeCell ref="A14:B14"/>
    <mergeCell ref="A31:B31"/>
    <mergeCell ref="H34:Q34"/>
    <mergeCell ref="H36:Q41"/>
    <mergeCell ref="A24:B24"/>
    <mergeCell ref="H24:Q25"/>
    <mergeCell ref="A25:B25"/>
    <mergeCell ref="A27:B27"/>
    <mergeCell ref="A28:B28"/>
    <mergeCell ref="A29:B29"/>
    <mergeCell ref="H29:J29"/>
    <mergeCell ref="L29:N29"/>
    <mergeCell ref="A78:B78"/>
    <mergeCell ref="C78:D78"/>
    <mergeCell ref="H78:I78"/>
    <mergeCell ref="A84:B84"/>
    <mergeCell ref="C84:D84"/>
    <mergeCell ref="H84:I84"/>
    <mergeCell ref="A85:B85"/>
    <mergeCell ref="C85:D85"/>
    <mergeCell ref="H85:I85"/>
    <mergeCell ref="A81:B81"/>
    <mergeCell ref="C81:D81"/>
    <mergeCell ref="H81:I81"/>
    <mergeCell ref="A82:B82"/>
    <mergeCell ref="H82:I82"/>
    <mergeCell ref="A83:B83"/>
    <mergeCell ref="C83:D83"/>
    <mergeCell ref="H83:I83"/>
    <mergeCell ref="A89:B89"/>
    <mergeCell ref="C89:D89"/>
    <mergeCell ref="H89:I89"/>
    <mergeCell ref="A90:B90"/>
    <mergeCell ref="C90:D90"/>
    <mergeCell ref="H90:I90"/>
    <mergeCell ref="A87:B87"/>
    <mergeCell ref="C87:D87"/>
    <mergeCell ref="H87:I87"/>
    <mergeCell ref="A88:B88"/>
    <mergeCell ref="C88:D88"/>
    <mergeCell ref="H88:I88"/>
    <mergeCell ref="A93:B93"/>
    <mergeCell ref="C93:D93"/>
    <mergeCell ref="H93:I93"/>
    <mergeCell ref="A94:B94"/>
    <mergeCell ref="C94:D94"/>
    <mergeCell ref="H94:I94"/>
    <mergeCell ref="A91:B91"/>
    <mergeCell ref="C91:D91"/>
    <mergeCell ref="H91:I91"/>
    <mergeCell ref="A92:B92"/>
    <mergeCell ref="C92:D92"/>
    <mergeCell ref="H92:I92"/>
    <mergeCell ref="A97:B97"/>
    <mergeCell ref="C97:D97"/>
    <mergeCell ref="H97:I97"/>
    <mergeCell ref="A98:B98"/>
    <mergeCell ref="C98:D98"/>
    <mergeCell ref="H98:I98"/>
    <mergeCell ref="A95:B95"/>
    <mergeCell ref="C95:D95"/>
    <mergeCell ref="H95:I95"/>
    <mergeCell ref="A96:B96"/>
    <mergeCell ref="C96:D96"/>
    <mergeCell ref="H96:I96"/>
    <mergeCell ref="A101:B101"/>
    <mergeCell ref="C101:D101"/>
    <mergeCell ref="H101:I101"/>
    <mergeCell ref="A102:B102"/>
    <mergeCell ref="C102:D102"/>
    <mergeCell ref="H102:I102"/>
    <mergeCell ref="A99:B99"/>
    <mergeCell ref="C99:D99"/>
    <mergeCell ref="H99:I99"/>
    <mergeCell ref="A100:B100"/>
    <mergeCell ref="C100:D100"/>
    <mergeCell ref="H100:I100"/>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17:B117"/>
    <mergeCell ref="C117:D117"/>
    <mergeCell ref="H117:I117"/>
    <mergeCell ref="A118:B118"/>
    <mergeCell ref="H118:I118"/>
    <mergeCell ref="A119:B119"/>
    <mergeCell ref="C119:D119"/>
    <mergeCell ref="H119:I119"/>
    <mergeCell ref="A115:B115"/>
    <mergeCell ref="C115:D115"/>
    <mergeCell ref="H115:I115"/>
    <mergeCell ref="A116:B116"/>
    <mergeCell ref="C116:D116"/>
    <mergeCell ref="H116:I116"/>
    <mergeCell ref="A122:B122"/>
    <mergeCell ref="C122:D122"/>
    <mergeCell ref="H122:I122"/>
    <mergeCell ref="A123:B123"/>
    <mergeCell ref="C123:D123"/>
    <mergeCell ref="H123:I123"/>
    <mergeCell ref="A120:B120"/>
    <mergeCell ref="C120:D120"/>
    <mergeCell ref="H120:I120"/>
    <mergeCell ref="A121:B121"/>
    <mergeCell ref="C121:D121"/>
    <mergeCell ref="H121:I121"/>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8:B198"/>
    <mergeCell ref="C198:D198"/>
    <mergeCell ref="H198:I198"/>
    <mergeCell ref="A199:B199"/>
    <mergeCell ref="C199:D199"/>
    <mergeCell ref="H199:I199"/>
    <mergeCell ref="A196:B196"/>
    <mergeCell ref="C196:D196"/>
    <mergeCell ref="H196:I196"/>
    <mergeCell ref="A197:B197"/>
    <mergeCell ref="C197:D197"/>
    <mergeCell ref="H197:I197"/>
    <mergeCell ref="A202:B202"/>
    <mergeCell ref="C202:D202"/>
    <mergeCell ref="H202:I202"/>
    <mergeCell ref="A203:B203"/>
    <mergeCell ref="C203:D203"/>
    <mergeCell ref="H203:I203"/>
    <mergeCell ref="A200:B200"/>
    <mergeCell ref="C200:D200"/>
    <mergeCell ref="H200:I200"/>
    <mergeCell ref="A201:B201"/>
    <mergeCell ref="C201:D201"/>
    <mergeCell ref="H201:I201"/>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8:B238"/>
    <mergeCell ref="C238:D238"/>
    <mergeCell ref="H238:I238"/>
    <mergeCell ref="A239:B239"/>
    <mergeCell ref="C239:D239"/>
    <mergeCell ref="H239:I239"/>
    <mergeCell ref="A236:B236"/>
    <mergeCell ref="C236:D236"/>
    <mergeCell ref="H236:I236"/>
    <mergeCell ref="A237:B237"/>
    <mergeCell ref="C237:D237"/>
    <mergeCell ref="H237:I237"/>
  </mergeCells>
  <dataValidations disablePrompts="1" count="2">
    <dataValidation type="decimal" operator="lessThanOrEqual" allowBlank="1" showInputMessage="1" showErrorMessage="1" errorTitle="Release retention" error="In order to release retention, the number entered into this cell must be negative." sqref="O80:O238">
      <formula1>0</formula1>
    </dataValidation>
    <dataValidation allowBlank="1" showInputMessage="1" sqref="P80:P238"/>
  </dataValidations>
  <pageMargins left="0.5" right="0.25" top="0.75" bottom="0.75" header="0.3" footer="0.3"/>
  <pageSetup scale="43" orientation="landscape" r:id="rId1"/>
  <headerFooter>
    <oddHeader xml:space="preserve">&amp;L
</oddHeader>
    <oddFooter>&amp;L&amp;8Revised 01/01/2020&amp;RUniversity of Utah | Planning &amp;8Design &amp; Construction
1795 E South Campus Dr. Rm 201 | Salt Lake City, UT 84112
https://pdc.utah.edu</oddFooter>
  </headerFooter>
  <rowBreaks count="2" manualBreakCount="2">
    <brk id="68" max="16383" man="1"/>
    <brk id="121" max="15"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65</vt:i4>
      </vt:variant>
    </vt:vector>
  </HeadingPairs>
  <TitlesOfParts>
    <vt:vector size="99" baseType="lpstr">
      <vt:lpstr>Project Summary Sheet</vt:lpstr>
      <vt:lpstr>Pay App 1</vt:lpstr>
      <vt:lpstr>Pay App 2</vt:lpstr>
      <vt:lpstr>Pay App 3</vt:lpstr>
      <vt:lpstr>Pay App 4</vt:lpstr>
      <vt:lpstr>Pay App 5</vt:lpstr>
      <vt:lpstr>Pay App 6</vt:lpstr>
      <vt:lpstr>Pay App 7</vt:lpstr>
      <vt:lpstr>Pay App 8</vt:lpstr>
      <vt:lpstr>Pay App 9</vt:lpstr>
      <vt:lpstr>Pay App 10</vt:lpstr>
      <vt:lpstr>Pay App 11</vt:lpstr>
      <vt:lpstr>Pay App 12</vt:lpstr>
      <vt:lpstr>Pay App 13</vt:lpstr>
      <vt:lpstr>Pay App 14</vt:lpstr>
      <vt:lpstr>Pay App 15</vt:lpstr>
      <vt:lpstr>Pay App 16</vt:lpstr>
      <vt:lpstr>Pay App 17</vt:lpstr>
      <vt:lpstr>Pay App 18</vt:lpstr>
      <vt:lpstr>Pay App 19</vt:lpstr>
      <vt:lpstr>Pay App 20</vt:lpstr>
      <vt:lpstr>Pay App 21</vt:lpstr>
      <vt:lpstr>Pay App 22</vt:lpstr>
      <vt:lpstr>Pay App 23</vt:lpstr>
      <vt:lpstr>Pay App 24</vt:lpstr>
      <vt:lpstr>Pay App 25</vt:lpstr>
      <vt:lpstr>Pay App 26</vt:lpstr>
      <vt:lpstr>Pay App 27</vt:lpstr>
      <vt:lpstr>Pay App 28</vt:lpstr>
      <vt:lpstr>Pay App 29</vt:lpstr>
      <vt:lpstr>Pay App 30</vt:lpstr>
      <vt:lpstr>Pay App 31</vt:lpstr>
      <vt:lpstr>Pay App 32</vt:lpstr>
      <vt:lpstr>Sheet1</vt:lpstr>
      <vt:lpstr>'Pay App 1'!Print_Area</vt:lpstr>
      <vt:lpstr>'Pay App 10'!Print_Area</vt:lpstr>
      <vt:lpstr>'Pay App 11'!Print_Area</vt:lpstr>
      <vt:lpstr>'Pay App 12'!Print_Area</vt:lpstr>
      <vt:lpstr>'Pay App 13'!Print_Area</vt:lpstr>
      <vt:lpstr>'Pay App 14'!Print_Area</vt:lpstr>
      <vt:lpstr>'Pay App 15'!Print_Area</vt:lpstr>
      <vt:lpstr>'Pay App 16'!Print_Area</vt:lpstr>
      <vt:lpstr>'Pay App 17'!Print_Area</vt:lpstr>
      <vt:lpstr>'Pay App 18'!Print_Area</vt:lpstr>
      <vt:lpstr>'Pay App 19'!Print_Area</vt:lpstr>
      <vt:lpstr>'Pay App 2'!Print_Area</vt:lpstr>
      <vt:lpstr>'Pay App 20'!Print_Area</vt:lpstr>
      <vt:lpstr>'Pay App 21'!Print_Area</vt:lpstr>
      <vt:lpstr>'Pay App 22'!Print_Area</vt:lpstr>
      <vt:lpstr>'Pay App 23'!Print_Area</vt:lpstr>
      <vt:lpstr>'Pay App 24'!Print_Area</vt:lpstr>
      <vt:lpstr>'Pay App 25'!Print_Area</vt:lpstr>
      <vt:lpstr>'Pay App 26'!Print_Area</vt:lpstr>
      <vt:lpstr>'Pay App 27'!Print_Area</vt:lpstr>
      <vt:lpstr>'Pay App 28'!Print_Area</vt:lpstr>
      <vt:lpstr>'Pay App 29'!Print_Area</vt:lpstr>
      <vt:lpstr>'Pay App 3'!Print_Area</vt:lpstr>
      <vt:lpstr>'Pay App 30'!Print_Area</vt:lpstr>
      <vt:lpstr>'Pay App 31'!Print_Area</vt:lpstr>
      <vt:lpstr>'Pay App 32'!Print_Area</vt:lpstr>
      <vt:lpstr>'Pay App 4'!Print_Area</vt:lpstr>
      <vt:lpstr>'Pay App 5'!Print_Area</vt:lpstr>
      <vt:lpstr>'Pay App 6'!Print_Area</vt:lpstr>
      <vt:lpstr>'Pay App 7'!Print_Area</vt:lpstr>
      <vt:lpstr>'Pay App 8'!Print_Area</vt:lpstr>
      <vt:lpstr>'Pay App 9'!Print_Area</vt:lpstr>
      <vt:lpstr>'Project Summary Sheet'!Print_Area</vt:lpstr>
      <vt:lpstr>'Pay App 1'!Print_Titles</vt:lpstr>
      <vt:lpstr>'Pay App 10'!Print_Titles</vt:lpstr>
      <vt:lpstr>'Pay App 11'!Print_Titles</vt:lpstr>
      <vt:lpstr>'Pay App 12'!Print_Titles</vt:lpstr>
      <vt:lpstr>'Pay App 13'!Print_Titles</vt:lpstr>
      <vt:lpstr>'Pay App 14'!Print_Titles</vt:lpstr>
      <vt:lpstr>'Pay App 15'!Print_Titles</vt:lpstr>
      <vt:lpstr>'Pay App 16'!Print_Titles</vt:lpstr>
      <vt:lpstr>'Pay App 17'!Print_Titles</vt:lpstr>
      <vt:lpstr>'Pay App 18'!Print_Titles</vt:lpstr>
      <vt:lpstr>'Pay App 19'!Print_Titles</vt:lpstr>
      <vt:lpstr>'Pay App 2'!Print_Titles</vt:lpstr>
      <vt:lpstr>'Pay App 20'!Print_Titles</vt:lpstr>
      <vt:lpstr>'Pay App 21'!Print_Titles</vt:lpstr>
      <vt:lpstr>'Pay App 22'!Print_Titles</vt:lpstr>
      <vt:lpstr>'Pay App 23'!Print_Titles</vt:lpstr>
      <vt:lpstr>'Pay App 24'!Print_Titles</vt:lpstr>
      <vt:lpstr>'Pay App 25'!Print_Titles</vt:lpstr>
      <vt:lpstr>'Pay App 26'!Print_Titles</vt:lpstr>
      <vt:lpstr>'Pay App 27'!Print_Titles</vt:lpstr>
      <vt:lpstr>'Pay App 28'!Print_Titles</vt:lpstr>
      <vt:lpstr>'Pay App 29'!Print_Titles</vt:lpstr>
      <vt:lpstr>'Pay App 3'!Print_Titles</vt:lpstr>
      <vt:lpstr>'Pay App 30'!Print_Titles</vt:lpstr>
      <vt:lpstr>'Pay App 31'!Print_Titles</vt:lpstr>
      <vt:lpstr>'Pay App 32'!Print_Titles</vt:lpstr>
      <vt:lpstr>'Pay App 4'!Print_Titles</vt:lpstr>
      <vt:lpstr>'Pay App 5'!Print_Titles</vt:lpstr>
      <vt:lpstr>'Pay App 6'!Print_Titles</vt:lpstr>
      <vt:lpstr>'Pay App 7'!Print_Titles</vt:lpstr>
      <vt:lpstr>'Pay App 8'!Print_Titles</vt:lpstr>
      <vt:lpstr>'Pay App 9'!Print_Titles</vt:lpstr>
    </vt:vector>
  </TitlesOfParts>
  <Company>UofU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Dupaix</dc:creator>
  <cp:lastModifiedBy>Mary Dupaix</cp:lastModifiedBy>
  <cp:lastPrinted>2020-01-27T15:03:07Z</cp:lastPrinted>
  <dcterms:created xsi:type="dcterms:W3CDTF">2019-08-26T20:11:26Z</dcterms:created>
  <dcterms:modified xsi:type="dcterms:W3CDTF">2020-01-27T19:13:38Z</dcterms:modified>
</cp:coreProperties>
</file>